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imelineCaches/timelineCache1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timelines/timeline1.xml" ContentType="application/vnd.ms-excel.timelin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correouisedu-my.sharepoint.com/personal/jorge2228580_correo_uis_edu_co/Documents/Esp Gerencia de Mantenimiento/Tesis Gerencia de Mantenimiento/"/>
    </mc:Choice>
  </mc:AlternateContent>
  <xr:revisionPtr revIDLastSave="0" documentId="8_{A1A8216F-BC4E-4FB6-8E7B-49DE811E958B}" xr6:coauthVersionLast="47" xr6:coauthVersionMax="47" xr10:uidLastSave="{00000000-0000-0000-0000-000000000000}"/>
  <bookViews>
    <workbookView xWindow="-108" yWindow="-108" windowWidth="23256" windowHeight="13896" tabRatio="815" activeTab="4" xr2:uid="{00000000-000D-0000-FFFF-FFFF00000000}"/>
  </bookViews>
  <sheets>
    <sheet name="Datos Actualizados 2023" sheetId="1" r:id="rId1"/>
    <sheet name="80% FALLAS REBOBINADOR" sheetId="14" r:id="rId2"/>
    <sheet name="Graficas Actualizadas" sheetId="2" r:id="rId3"/>
    <sheet name="Pareto Elemento que falla" sheetId="8" r:id="rId4"/>
    <sheet name="Calculos Producción" sheetId="15" r:id="rId5"/>
    <sheet name="Formulas" sheetId="16" r:id="rId6"/>
  </sheets>
  <externalReferences>
    <externalReference r:id="rId7"/>
    <externalReference r:id="rId8"/>
  </externalReferences>
  <definedNames>
    <definedName name="_xlnm._FilterDatabase" localSheetId="1" hidden="1">'80% FALLAS REBOBINADOR'!$A$2:$J$1583</definedName>
    <definedName name="_xlcn.WorksheetConnection_DatosEDAH" hidden="1">'[1]Datos ED'!$E:$L</definedName>
    <definedName name="inflacion">'[2]2021'!#REF!</definedName>
    <definedName name="NativeTimeline_Fecha">#N/A</definedName>
  </definedNames>
  <calcPr calcId="191029"/>
  <pivotCaches>
    <pivotCache cacheId="0" r:id="rId9"/>
    <pivotCache cacheId="1" r:id="rId10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11"/>
      </x15:timelineCacheRefs>
    </ext>
    <ext xmlns:x15="http://schemas.microsoft.com/office/spreadsheetml/2010/11/main" uri="{FCE2AD5D-F65C-4FA6-A056-5C36A1767C68}">
      <x15:dataModel>
        <x15:modelTables>
          <x15:modelTable id="Rango" name="Rango" connection="WorksheetConnection_Datos ED!$A:$H"/>
        </x15:modelTables>
        <x15:extLst>
          <ext xmlns:x16="http://schemas.microsoft.com/office/spreadsheetml/2014/11/main" uri="{9835A34E-60A6-4A7C-AAB8-D5F71C897F49}">
            <x16:modelTimeGroupings>
              <x16:modelTimeGrouping tableName="Rango" columnName="Fecha" columnId="Fecha">
                <x16:calculatedTimeColumn columnName="Fecha (año)" columnId="Fecha (año)" contentType="years" isSelected="1"/>
                <x16:calculatedTimeColumn columnName="Fecha (trimestre)" columnId="Fecha (trimestre)" contentType="quarters" isSelected="1"/>
                <x16:calculatedTimeColumn columnName="Fecha (índice de meses)" columnId="Fecha (índice de meses)" contentType="monthsindex" isSelected="1"/>
                <x16:calculatedTimeColumn columnName="Fecha (mes)" columnId="Fecha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4" l="1"/>
  <c r="AF24" i="15"/>
  <c r="AF23" i="15"/>
  <c r="AF21" i="15"/>
  <c r="AF20" i="15"/>
  <c r="AA9" i="15"/>
  <c r="Y11" i="15"/>
  <c r="U30" i="15"/>
  <c r="Y7" i="15"/>
  <c r="U31" i="15"/>
  <c r="U33" i="15" s="1"/>
  <c r="U34" i="15"/>
  <c r="D12" i="8"/>
  <c r="D11" i="8"/>
  <c r="D10" i="8"/>
  <c r="D9" i="8"/>
  <c r="D8" i="8"/>
  <c r="D7" i="8"/>
  <c r="D6" i="8"/>
  <c r="D5" i="8"/>
  <c r="D4" i="8"/>
  <c r="D58" i="8"/>
  <c r="D57" i="8"/>
  <c r="D56" i="8"/>
  <c r="D55" i="8"/>
  <c r="D54" i="8"/>
  <c r="D53" i="8"/>
  <c r="D52" i="8"/>
  <c r="D51" i="8"/>
  <c r="D50" i="8"/>
  <c r="K4" i="16" l="1"/>
  <c r="K5" i="15"/>
  <c r="M5" i="15"/>
  <c r="P5" i="15" s="1"/>
  <c r="R5" i="15"/>
  <c r="C14" i="15"/>
  <c r="Y16" i="15"/>
  <c r="X19" i="15"/>
  <c r="Z19" i="15" s="1"/>
  <c r="Y19" i="15"/>
  <c r="W20" i="15"/>
  <c r="Y20" i="15" s="1"/>
  <c r="W21" i="15"/>
  <c r="X21" i="15" s="1"/>
  <c r="W22" i="15"/>
  <c r="X22" i="15" s="1"/>
  <c r="Z22" i="15" s="1"/>
  <c r="W23" i="15"/>
  <c r="W24" i="15"/>
  <c r="X24" i="15" s="1"/>
  <c r="W25" i="15"/>
  <c r="Y25" i="15" s="1"/>
  <c r="W26" i="15"/>
  <c r="Y26" i="15" s="1"/>
  <c r="X26" i="15"/>
  <c r="Z26" i="15" s="1"/>
  <c r="W27" i="15"/>
  <c r="X27" i="15" s="1"/>
  <c r="Z27" i="15" s="1"/>
  <c r="V28" i="15"/>
  <c r="Y27" i="15" l="1"/>
  <c r="AC19" i="15"/>
  <c r="AC23" i="15"/>
  <c r="AE23" i="15" s="1"/>
  <c r="AA19" i="15"/>
  <c r="AB19" i="15" s="1"/>
  <c r="AA26" i="15"/>
  <c r="Q5" i="15"/>
  <c r="Y23" i="15"/>
  <c r="X23" i="15"/>
  <c r="AC22" i="15"/>
  <c r="AE22" i="15" s="1"/>
  <c r="AC26" i="15"/>
  <c r="AE26" i="15" s="1"/>
  <c r="X25" i="15"/>
  <c r="Z25" i="15" s="1"/>
  <c r="AA22" i="15"/>
  <c r="AC27" i="15"/>
  <c r="AE27" i="15" s="1"/>
  <c r="Y22" i="15"/>
  <c r="Z24" i="15"/>
  <c r="AA24" i="15"/>
  <c r="Z21" i="15"/>
  <c r="AA21" i="15"/>
  <c r="AC24" i="15"/>
  <c r="AE24" i="15" s="1"/>
  <c r="AC21" i="15"/>
  <c r="AE21" i="15" s="1"/>
  <c r="AA27" i="15"/>
  <c r="Y24" i="15"/>
  <c r="Y21" i="15"/>
  <c r="X20" i="15"/>
  <c r="AE19" i="15"/>
  <c r="AC25" i="15"/>
  <c r="AE25" i="15" s="1"/>
  <c r="AC20" i="15"/>
  <c r="AE20" i="15" s="1"/>
  <c r="W28" i="15"/>
  <c r="Y12" i="15"/>
  <c r="J3" i="14"/>
  <c r="B1368" i="1"/>
  <c r="B1067" i="1"/>
  <c r="B53" i="1"/>
  <c r="B1993" i="1"/>
  <c r="B1528" i="1"/>
  <c r="B1898" i="1"/>
  <c r="B1896" i="1"/>
  <c r="B1879" i="1"/>
  <c r="B1897" i="1"/>
  <c r="B1773" i="1"/>
  <c r="B1262" i="1"/>
  <c r="B2175" i="1"/>
  <c r="B2174" i="1"/>
  <c r="B2177" i="1"/>
  <c r="B1712" i="1"/>
  <c r="B1690" i="1"/>
  <c r="B1832" i="1"/>
  <c r="B43" i="1"/>
  <c r="B2235" i="1"/>
  <c r="B1968" i="1"/>
  <c r="B1951" i="1"/>
  <c r="B1948" i="1"/>
  <c r="B1901" i="1"/>
  <c r="B1867" i="1"/>
  <c r="B1851" i="1"/>
  <c r="B1842" i="1"/>
  <c r="B1796" i="1"/>
  <c r="B1713" i="1"/>
  <c r="B1445" i="1"/>
  <c r="B1422" i="1"/>
  <c r="B1354" i="1"/>
  <c r="B1314" i="1"/>
  <c r="B2123" i="1"/>
  <c r="B2109" i="1"/>
  <c r="B1962" i="1"/>
  <c r="B2181" i="1"/>
  <c r="B1843" i="1"/>
  <c r="B700" i="1"/>
  <c r="B2160" i="1"/>
  <c r="B1906" i="1"/>
  <c r="B1361" i="1"/>
  <c r="B337" i="1"/>
  <c r="B1047" i="1"/>
  <c r="B1757" i="1"/>
  <c r="B2259" i="1"/>
  <c r="B810" i="1"/>
  <c r="B2182" i="1"/>
  <c r="B2180" i="1"/>
  <c r="B18" i="1"/>
  <c r="B1950" i="1"/>
  <c r="B1838" i="1"/>
  <c r="B871" i="1"/>
  <c r="B869" i="1"/>
  <c r="B852" i="1"/>
  <c r="B1408" i="1"/>
  <c r="B1378" i="1"/>
  <c r="B405" i="1"/>
  <c r="B1899" i="1"/>
  <c r="B1462" i="1"/>
  <c r="B2124" i="1"/>
  <c r="B2114" i="1"/>
  <c r="B2183" i="1"/>
  <c r="B2209" i="1"/>
  <c r="B1063" i="1"/>
  <c r="B1053" i="1"/>
  <c r="B462" i="1"/>
  <c r="B1789" i="1"/>
  <c r="B2211" i="1"/>
  <c r="B2179" i="1"/>
  <c r="B1809" i="1"/>
  <c r="B1992" i="1"/>
  <c r="B417" i="1"/>
  <c r="B512" i="1"/>
  <c r="B1232" i="1"/>
  <c r="B1370" i="1"/>
  <c r="B2244" i="1"/>
  <c r="B759" i="1"/>
  <c r="B398" i="1"/>
  <c r="B79" i="1"/>
  <c r="B2201" i="1"/>
  <c r="B203" i="1"/>
  <c r="B84" i="1"/>
  <c r="B1653" i="1"/>
  <c r="B47" i="1"/>
  <c r="B409" i="1"/>
  <c r="B1568" i="1"/>
  <c r="B2145" i="1"/>
  <c r="B401" i="1"/>
  <c r="B138" i="1"/>
  <c r="B884" i="1"/>
  <c r="B123" i="1"/>
  <c r="B167" i="1"/>
  <c r="B1278" i="1"/>
  <c r="B2229" i="1"/>
  <c r="B1982" i="1"/>
  <c r="B1340" i="1"/>
  <c r="B1759" i="1"/>
  <c r="B1171" i="1"/>
  <c r="B1907" i="1"/>
  <c r="B1367" i="1"/>
  <c r="B2189" i="1"/>
  <c r="B2112" i="1"/>
  <c r="B145" i="1"/>
  <c r="B1321" i="1"/>
  <c r="B161" i="1"/>
  <c r="B225" i="1"/>
  <c r="B1835" i="1"/>
  <c r="AB21" i="15" l="1"/>
  <c r="AB24" i="15"/>
  <c r="AF22" i="15"/>
  <c r="AB22" i="15"/>
  <c r="AF26" i="15"/>
  <c r="AB26" i="15"/>
  <c r="AF27" i="15"/>
  <c r="AB27" i="15"/>
  <c r="S5" i="15"/>
  <c r="D11" i="15" s="1"/>
  <c r="AF19" i="15"/>
  <c r="Y28" i="15"/>
  <c r="AA25" i="15"/>
  <c r="X28" i="15"/>
  <c r="Z28" i="15" s="1"/>
  <c r="Z23" i="15"/>
  <c r="AA23" i="15"/>
  <c r="AC28" i="15"/>
  <c r="AE28" i="15"/>
  <c r="Z20" i="15"/>
  <c r="AA20" i="15"/>
  <c r="AD21" i="15"/>
  <c r="AD23" i="15"/>
  <c r="AD25" i="15"/>
  <c r="AD27" i="15"/>
  <c r="AD22" i="15"/>
  <c r="AD24" i="15"/>
  <c r="AD26" i="15"/>
  <c r="AD19" i="15"/>
  <c r="AD20" i="15"/>
  <c r="AB23" i="15" l="1"/>
  <c r="AF25" i="15"/>
  <c r="AB25" i="15"/>
  <c r="D10" i="15"/>
  <c r="D9" i="15"/>
  <c r="AB20" i="15"/>
  <c r="U32" i="15" s="1"/>
  <c r="D8" i="15"/>
  <c r="D7" i="15"/>
  <c r="D6" i="15"/>
  <c r="D5" i="15"/>
  <c r="D13" i="15"/>
  <c r="D12" i="15"/>
  <c r="AD28" i="15"/>
  <c r="AA28" i="15"/>
  <c r="D14" i="15" l="1"/>
  <c r="AB28" i="15"/>
  <c r="AF28" i="15"/>
  <c r="J4" i="14"/>
  <c r="J5" i="14" s="1"/>
  <c r="J6" i="14" s="1"/>
  <c r="J7" i="14" s="1"/>
  <c r="J8" i="14" s="1"/>
  <c r="J9" i="14" s="1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J22" i="14" s="1"/>
  <c r="J23" i="14" s="1"/>
  <c r="J24" i="14" s="1"/>
  <c r="J25" i="14" s="1"/>
  <c r="J26" i="14" s="1"/>
  <c r="J27" i="14" s="1"/>
  <c r="J28" i="14" s="1"/>
  <c r="J29" i="14" s="1"/>
  <c r="J30" i="14" s="1"/>
  <c r="J31" i="14" s="1"/>
  <c r="J32" i="14" s="1"/>
  <c r="J33" i="14" s="1"/>
  <c r="J34" i="14" s="1"/>
  <c r="J35" i="14" s="1"/>
  <c r="J36" i="14" s="1"/>
  <c r="J37" i="14" s="1"/>
  <c r="J38" i="14" s="1"/>
  <c r="J39" i="14" s="1"/>
  <c r="J40" i="14" s="1"/>
  <c r="J41" i="14" s="1"/>
  <c r="J42" i="14" s="1"/>
  <c r="J43" i="14" s="1"/>
  <c r="J44" i="14" s="1"/>
  <c r="J45" i="14" s="1"/>
  <c r="J46" i="14" s="1"/>
  <c r="J47" i="14" s="1"/>
  <c r="J48" i="14" s="1"/>
  <c r="J49" i="14" s="1"/>
  <c r="J50" i="14" s="1"/>
  <c r="J51" i="14" s="1"/>
  <c r="J52" i="14" s="1"/>
  <c r="J53" i="14" s="1"/>
  <c r="J54" i="14" s="1"/>
  <c r="J55" i="14" s="1"/>
  <c r="J56" i="14" s="1"/>
  <c r="J57" i="14" s="1"/>
  <c r="J58" i="14" s="1"/>
  <c r="J59" i="14" s="1"/>
  <c r="J60" i="14" s="1"/>
  <c r="J61" i="14" s="1"/>
  <c r="J62" i="14" s="1"/>
  <c r="J63" i="14" s="1"/>
  <c r="J64" i="14" s="1"/>
  <c r="J65" i="14" s="1"/>
  <c r="J66" i="14" s="1"/>
  <c r="J67" i="14" s="1"/>
  <c r="J68" i="14" s="1"/>
  <c r="J69" i="14" s="1"/>
  <c r="J70" i="14" s="1"/>
  <c r="J71" i="14" s="1"/>
  <c r="J72" i="14" s="1"/>
  <c r="J73" i="14" s="1"/>
  <c r="J74" i="14" s="1"/>
  <c r="J75" i="14" s="1"/>
  <c r="J76" i="14" s="1"/>
  <c r="J77" i="14" s="1"/>
  <c r="J78" i="14" s="1"/>
  <c r="J79" i="14" s="1"/>
  <c r="J80" i="14" s="1"/>
  <c r="J81" i="14" s="1"/>
  <c r="J82" i="14" s="1"/>
  <c r="J83" i="14" s="1"/>
  <c r="J84" i="14" s="1"/>
  <c r="J85" i="14" s="1"/>
  <c r="J86" i="14" s="1"/>
  <c r="J87" i="14" s="1"/>
  <c r="J88" i="14" s="1"/>
  <c r="J89" i="14" s="1"/>
  <c r="J90" i="14" s="1"/>
  <c r="J91" i="14" s="1"/>
  <c r="J92" i="14" s="1"/>
  <c r="J93" i="14" s="1"/>
  <c r="J94" i="14" s="1"/>
  <c r="J95" i="14" s="1"/>
  <c r="J96" i="14" s="1"/>
  <c r="J97" i="14" s="1"/>
  <c r="J98" i="14" s="1"/>
  <c r="J99" i="14" s="1"/>
  <c r="J100" i="14" s="1"/>
  <c r="J101" i="14" s="1"/>
  <c r="J102" i="14" s="1"/>
  <c r="J103" i="14" s="1"/>
  <c r="J104" i="14" s="1"/>
  <c r="J105" i="14" s="1"/>
  <c r="J106" i="14" s="1"/>
  <c r="J107" i="14" s="1"/>
  <c r="J108" i="14" s="1"/>
  <c r="J109" i="14" s="1"/>
  <c r="J110" i="14" s="1"/>
  <c r="J111" i="14" s="1"/>
  <c r="J112" i="14" s="1"/>
  <c r="J113" i="14" s="1"/>
  <c r="J114" i="14" s="1"/>
  <c r="J115" i="14" s="1"/>
  <c r="J116" i="14" s="1"/>
  <c r="J117" i="14" s="1"/>
  <c r="J118" i="14" s="1"/>
  <c r="J119" i="14" s="1"/>
  <c r="J120" i="14" s="1"/>
  <c r="J121" i="14" s="1"/>
  <c r="J122" i="14" s="1"/>
  <c r="J123" i="14" s="1"/>
  <c r="J124" i="14" s="1"/>
  <c r="J125" i="14" s="1"/>
  <c r="J126" i="14" s="1"/>
  <c r="J127" i="14" s="1"/>
  <c r="J128" i="14" s="1"/>
  <c r="J129" i="14" s="1"/>
  <c r="J130" i="14" s="1"/>
  <c r="J131" i="14" s="1"/>
  <c r="J132" i="14" s="1"/>
  <c r="J133" i="14" s="1"/>
  <c r="J134" i="14" s="1"/>
  <c r="J135" i="14" s="1"/>
  <c r="J136" i="14" s="1"/>
  <c r="J137" i="14" s="1"/>
  <c r="J138" i="14" s="1"/>
  <c r="J139" i="14" s="1"/>
  <c r="J140" i="14" s="1"/>
  <c r="J141" i="14" s="1"/>
  <c r="J142" i="14" s="1"/>
  <c r="J143" i="14" s="1"/>
  <c r="J144" i="14" s="1"/>
  <c r="J145" i="14" s="1"/>
  <c r="J146" i="14" s="1"/>
  <c r="J147" i="14" s="1"/>
  <c r="J148" i="14" s="1"/>
  <c r="J149" i="14" s="1"/>
  <c r="J150" i="14" s="1"/>
  <c r="J151" i="14" s="1"/>
  <c r="J152" i="14" s="1"/>
  <c r="J153" i="14" s="1"/>
  <c r="J154" i="14" s="1"/>
  <c r="J155" i="14" s="1"/>
  <c r="J156" i="14" s="1"/>
  <c r="J157" i="14" s="1"/>
  <c r="J158" i="14" s="1"/>
  <c r="J159" i="14" s="1"/>
  <c r="J160" i="14" s="1"/>
  <c r="J161" i="14" s="1"/>
  <c r="J162" i="14" s="1"/>
  <c r="J163" i="14" s="1"/>
  <c r="J164" i="14" s="1"/>
  <c r="J165" i="14" s="1"/>
  <c r="J166" i="14" s="1"/>
  <c r="J167" i="14" s="1"/>
  <c r="J168" i="14" s="1"/>
  <c r="J169" i="14" s="1"/>
  <c r="J170" i="14" s="1"/>
  <c r="J171" i="14" s="1"/>
  <c r="J172" i="14" s="1"/>
  <c r="J173" i="14" s="1"/>
  <c r="J174" i="14" s="1"/>
  <c r="J175" i="14" s="1"/>
  <c r="J176" i="14" s="1"/>
  <c r="J177" i="14" s="1"/>
  <c r="J178" i="14" s="1"/>
  <c r="J179" i="14" s="1"/>
  <c r="J180" i="14" s="1"/>
  <c r="J181" i="14" s="1"/>
  <c r="J182" i="14" s="1"/>
  <c r="J183" i="14" s="1"/>
  <c r="J184" i="14" s="1"/>
  <c r="J185" i="14" s="1"/>
  <c r="J186" i="14" s="1"/>
  <c r="J187" i="14" s="1"/>
  <c r="J188" i="14" s="1"/>
  <c r="J189" i="14" s="1"/>
  <c r="J190" i="14" s="1"/>
  <c r="J191" i="14" s="1"/>
  <c r="J192" i="14" s="1"/>
  <c r="J193" i="14" s="1"/>
  <c r="J194" i="14" s="1"/>
  <c r="J195" i="14" s="1"/>
  <c r="J196" i="14" s="1"/>
  <c r="J197" i="14" s="1"/>
  <c r="J198" i="14" s="1"/>
  <c r="J199" i="14" s="1"/>
  <c r="J200" i="14" s="1"/>
  <c r="J201" i="14" s="1"/>
  <c r="J202" i="14" s="1"/>
  <c r="J203" i="14" s="1"/>
  <c r="J204" i="14" s="1"/>
  <c r="J205" i="14" s="1"/>
  <c r="J206" i="14" s="1"/>
  <c r="J207" i="14" s="1"/>
  <c r="J208" i="14" s="1"/>
  <c r="J209" i="14" s="1"/>
  <c r="J210" i="14" s="1"/>
  <c r="J211" i="14" s="1"/>
  <c r="J212" i="14" s="1"/>
  <c r="J213" i="14" s="1"/>
  <c r="J214" i="14" s="1"/>
  <c r="J215" i="14" s="1"/>
  <c r="J216" i="14" s="1"/>
  <c r="J217" i="14" s="1"/>
  <c r="J218" i="14" s="1"/>
  <c r="J219" i="14" s="1"/>
  <c r="J220" i="14" s="1"/>
  <c r="J221" i="14" s="1"/>
  <c r="J222" i="14" s="1"/>
  <c r="J223" i="14" s="1"/>
  <c r="J224" i="14" s="1"/>
  <c r="J225" i="14" s="1"/>
  <c r="J226" i="14" s="1"/>
  <c r="J227" i="14" s="1"/>
  <c r="J228" i="14" s="1"/>
  <c r="J229" i="14" s="1"/>
  <c r="J230" i="14" s="1"/>
  <c r="J231" i="14" s="1"/>
  <c r="J232" i="14" s="1"/>
  <c r="J233" i="14" s="1"/>
  <c r="J234" i="14" s="1"/>
  <c r="J235" i="14" s="1"/>
  <c r="J236" i="14" s="1"/>
  <c r="J237" i="14" s="1"/>
  <c r="J238" i="14" s="1"/>
  <c r="J239" i="14" s="1"/>
  <c r="J240" i="14" s="1"/>
  <c r="J241" i="14" s="1"/>
  <c r="J242" i="14" s="1"/>
  <c r="J243" i="14" s="1"/>
  <c r="J244" i="14" s="1"/>
  <c r="J245" i="14" s="1"/>
  <c r="J246" i="14" s="1"/>
  <c r="J247" i="14" s="1"/>
  <c r="J248" i="14" s="1"/>
  <c r="J249" i="14" s="1"/>
  <c r="J250" i="14" s="1"/>
  <c r="J251" i="14" s="1"/>
  <c r="J252" i="14" s="1"/>
  <c r="J253" i="14" s="1"/>
  <c r="J254" i="14" s="1"/>
  <c r="J255" i="14" s="1"/>
  <c r="J256" i="14" s="1"/>
  <c r="J257" i="14" s="1"/>
  <c r="J258" i="14" s="1"/>
  <c r="J259" i="14" s="1"/>
  <c r="J260" i="14" s="1"/>
  <c r="J261" i="14" s="1"/>
  <c r="J262" i="14" s="1"/>
  <c r="J263" i="14" s="1"/>
  <c r="J264" i="14" s="1"/>
  <c r="J265" i="14" s="1"/>
  <c r="J266" i="14" s="1"/>
  <c r="J267" i="14" s="1"/>
  <c r="J268" i="14" s="1"/>
  <c r="J269" i="14" s="1"/>
  <c r="J270" i="14" s="1"/>
  <c r="J271" i="14" s="1"/>
  <c r="J272" i="14" s="1"/>
  <c r="J273" i="14" s="1"/>
  <c r="J274" i="14" s="1"/>
  <c r="J275" i="14" s="1"/>
  <c r="J276" i="14" s="1"/>
  <c r="J277" i="14" s="1"/>
  <c r="J278" i="14" s="1"/>
  <c r="J279" i="14" s="1"/>
  <c r="J280" i="14" s="1"/>
  <c r="J281" i="14" s="1"/>
  <c r="J282" i="14" s="1"/>
  <c r="J283" i="14" s="1"/>
  <c r="J284" i="14" s="1"/>
  <c r="J285" i="14" s="1"/>
  <c r="J286" i="14" s="1"/>
  <c r="J287" i="14" s="1"/>
  <c r="J288" i="14" s="1"/>
  <c r="J289" i="14" s="1"/>
  <c r="J290" i="14" s="1"/>
  <c r="J291" i="14" s="1"/>
  <c r="J292" i="14" s="1"/>
  <c r="J293" i="14" s="1"/>
  <c r="J294" i="14" s="1"/>
  <c r="J295" i="14" s="1"/>
  <c r="J296" i="14" s="1"/>
  <c r="J297" i="14" s="1"/>
  <c r="J298" i="14" s="1"/>
  <c r="J299" i="14" s="1"/>
  <c r="J300" i="14" s="1"/>
  <c r="J301" i="14" s="1"/>
  <c r="J302" i="14" s="1"/>
  <c r="J303" i="14" s="1"/>
  <c r="J304" i="14" s="1"/>
  <c r="J305" i="14" s="1"/>
  <c r="J306" i="14" s="1"/>
  <c r="J307" i="14" s="1"/>
  <c r="J308" i="14" s="1"/>
  <c r="J309" i="14" s="1"/>
  <c r="J310" i="14" s="1"/>
  <c r="J311" i="14" s="1"/>
  <c r="J312" i="14" s="1"/>
  <c r="J313" i="14" s="1"/>
  <c r="J314" i="14" s="1"/>
  <c r="J315" i="14" s="1"/>
  <c r="J316" i="14" s="1"/>
  <c r="J317" i="14" s="1"/>
  <c r="J318" i="14" s="1"/>
  <c r="J319" i="14" s="1"/>
  <c r="J320" i="14" s="1"/>
  <c r="J321" i="14" s="1"/>
  <c r="J322" i="14" s="1"/>
  <c r="J323" i="14" s="1"/>
  <c r="J324" i="14" s="1"/>
  <c r="J325" i="14" s="1"/>
  <c r="J326" i="14" s="1"/>
  <c r="J327" i="14" s="1"/>
  <c r="J328" i="14" s="1"/>
  <c r="J329" i="14" s="1"/>
  <c r="J330" i="14" s="1"/>
  <c r="J331" i="14" s="1"/>
  <c r="J332" i="14" s="1"/>
  <c r="J333" i="14" s="1"/>
  <c r="J334" i="14" s="1"/>
  <c r="J335" i="14" s="1"/>
  <c r="J336" i="14" s="1"/>
  <c r="J337" i="14" s="1"/>
  <c r="J338" i="14" s="1"/>
  <c r="J339" i="14" s="1"/>
  <c r="J340" i="14" s="1"/>
  <c r="J341" i="14" s="1"/>
  <c r="J342" i="14" s="1"/>
  <c r="J343" i="14" s="1"/>
  <c r="J344" i="14" s="1"/>
  <c r="J345" i="14" s="1"/>
  <c r="J346" i="14" s="1"/>
  <c r="J347" i="14" s="1"/>
  <c r="J348" i="14" s="1"/>
  <c r="J349" i="14" s="1"/>
  <c r="J350" i="14" s="1"/>
  <c r="J351" i="14" s="1"/>
  <c r="J352" i="14" s="1"/>
  <c r="J353" i="14" s="1"/>
  <c r="J354" i="14" s="1"/>
  <c r="J355" i="14" s="1"/>
  <c r="J356" i="14" s="1"/>
  <c r="J357" i="14" s="1"/>
  <c r="J358" i="14" s="1"/>
  <c r="J359" i="14" s="1"/>
  <c r="J360" i="14" s="1"/>
  <c r="J361" i="14" s="1"/>
  <c r="J362" i="14" s="1"/>
  <c r="J363" i="14" s="1"/>
  <c r="J364" i="14" s="1"/>
  <c r="J365" i="14" s="1"/>
  <c r="J366" i="14" s="1"/>
  <c r="J367" i="14" s="1"/>
  <c r="J368" i="14" s="1"/>
  <c r="J369" i="14" s="1"/>
  <c r="J370" i="14" s="1"/>
  <c r="J371" i="14" s="1"/>
  <c r="J372" i="14" s="1"/>
  <c r="J373" i="14" s="1"/>
  <c r="J374" i="14" s="1"/>
  <c r="J375" i="14" s="1"/>
  <c r="J376" i="14" s="1"/>
  <c r="J377" i="14" s="1"/>
  <c r="J378" i="14" s="1"/>
  <c r="J379" i="14" s="1"/>
  <c r="J380" i="14" s="1"/>
  <c r="J381" i="14" s="1"/>
  <c r="J382" i="14" s="1"/>
  <c r="J383" i="14" s="1"/>
  <c r="J384" i="14" s="1"/>
  <c r="J385" i="14" s="1"/>
  <c r="J386" i="14" s="1"/>
  <c r="J387" i="14" s="1"/>
  <c r="J388" i="14" s="1"/>
  <c r="J389" i="14" s="1"/>
  <c r="J390" i="14" s="1"/>
  <c r="J391" i="14" s="1"/>
  <c r="J392" i="14" s="1"/>
  <c r="J393" i="14" s="1"/>
  <c r="J394" i="14" s="1"/>
  <c r="J395" i="14" s="1"/>
  <c r="J396" i="14" s="1"/>
  <c r="J397" i="14" s="1"/>
  <c r="J398" i="14" s="1"/>
  <c r="J399" i="14" s="1"/>
  <c r="J400" i="14" s="1"/>
  <c r="J401" i="14" s="1"/>
  <c r="J402" i="14" s="1"/>
  <c r="J403" i="14" s="1"/>
  <c r="J404" i="14" s="1"/>
  <c r="J405" i="14" s="1"/>
  <c r="J406" i="14" s="1"/>
  <c r="J407" i="14" s="1"/>
  <c r="J408" i="14" s="1"/>
  <c r="J409" i="14" s="1"/>
  <c r="J410" i="14" s="1"/>
  <c r="J411" i="14" s="1"/>
  <c r="J412" i="14" s="1"/>
  <c r="J413" i="14" s="1"/>
  <c r="J414" i="14" s="1"/>
  <c r="J415" i="14" s="1"/>
  <c r="J416" i="14" s="1"/>
  <c r="J417" i="14" s="1"/>
  <c r="J418" i="14" s="1"/>
  <c r="J419" i="14" s="1"/>
  <c r="J420" i="14" s="1"/>
  <c r="J421" i="14" s="1"/>
  <c r="J422" i="14" s="1"/>
  <c r="J423" i="14" s="1"/>
  <c r="J424" i="14" s="1"/>
  <c r="J425" i="14" s="1"/>
  <c r="J426" i="14" s="1"/>
  <c r="J427" i="14" s="1"/>
  <c r="J428" i="14" s="1"/>
  <c r="J429" i="14" s="1"/>
  <c r="J430" i="14" s="1"/>
  <c r="J431" i="14" s="1"/>
  <c r="J432" i="14" s="1"/>
  <c r="J433" i="14" s="1"/>
  <c r="J434" i="14" s="1"/>
  <c r="J435" i="14" s="1"/>
  <c r="J436" i="14" s="1"/>
  <c r="J437" i="14" s="1"/>
  <c r="J438" i="14" s="1"/>
  <c r="J439" i="14" s="1"/>
  <c r="J440" i="14" s="1"/>
  <c r="J441" i="14" s="1"/>
  <c r="J442" i="14" s="1"/>
  <c r="J443" i="14" s="1"/>
  <c r="J444" i="14" s="1"/>
  <c r="J445" i="14" s="1"/>
  <c r="J446" i="14" s="1"/>
  <c r="J447" i="14" s="1"/>
  <c r="J448" i="14" s="1"/>
  <c r="J449" i="14" s="1"/>
  <c r="J450" i="14" s="1"/>
  <c r="J451" i="14" s="1"/>
  <c r="J452" i="14" s="1"/>
  <c r="J453" i="14" s="1"/>
  <c r="J454" i="14" s="1"/>
  <c r="J455" i="14" s="1"/>
  <c r="J456" i="14" s="1"/>
  <c r="J457" i="14" s="1"/>
  <c r="J458" i="14" s="1"/>
  <c r="J459" i="14" s="1"/>
  <c r="J460" i="14" s="1"/>
  <c r="J461" i="14" s="1"/>
  <c r="J462" i="14" s="1"/>
  <c r="J463" i="14" s="1"/>
  <c r="J464" i="14" s="1"/>
  <c r="J465" i="14" s="1"/>
  <c r="J466" i="14" s="1"/>
  <c r="J467" i="14" s="1"/>
  <c r="J468" i="14" s="1"/>
  <c r="J469" i="14" s="1"/>
  <c r="J470" i="14" s="1"/>
  <c r="J471" i="14" s="1"/>
  <c r="J472" i="14" s="1"/>
  <c r="J473" i="14" s="1"/>
  <c r="J474" i="14" s="1"/>
  <c r="J475" i="14" s="1"/>
  <c r="J476" i="14" s="1"/>
  <c r="J477" i="14" s="1"/>
  <c r="J478" i="14" s="1"/>
  <c r="J479" i="14" s="1"/>
  <c r="J480" i="14" s="1"/>
  <c r="J481" i="14" s="1"/>
  <c r="J482" i="14" s="1"/>
  <c r="J483" i="14" s="1"/>
  <c r="J484" i="14" s="1"/>
  <c r="J485" i="14" s="1"/>
  <c r="J486" i="14" s="1"/>
  <c r="J487" i="14" s="1"/>
  <c r="J488" i="14" s="1"/>
  <c r="J489" i="14" s="1"/>
  <c r="J490" i="14" s="1"/>
  <c r="J491" i="14" s="1"/>
  <c r="J492" i="14" s="1"/>
  <c r="J493" i="14" s="1"/>
  <c r="J494" i="14" s="1"/>
  <c r="J495" i="14" s="1"/>
  <c r="J496" i="14" s="1"/>
  <c r="J497" i="14" s="1"/>
  <c r="J498" i="14" s="1"/>
  <c r="J499" i="14" s="1"/>
  <c r="J500" i="14" s="1"/>
  <c r="J501" i="14" s="1"/>
  <c r="J502" i="14" s="1"/>
  <c r="J503" i="14" s="1"/>
  <c r="J504" i="14" s="1"/>
  <c r="J505" i="14" s="1"/>
  <c r="J506" i="14" s="1"/>
  <c r="J507" i="14" s="1"/>
  <c r="J508" i="14" s="1"/>
  <c r="J509" i="14" s="1"/>
  <c r="J510" i="14" s="1"/>
  <c r="J511" i="14" s="1"/>
  <c r="J512" i="14" s="1"/>
  <c r="J513" i="14" s="1"/>
  <c r="J514" i="14" s="1"/>
  <c r="J515" i="14" s="1"/>
  <c r="J516" i="14" s="1"/>
  <c r="J517" i="14" s="1"/>
  <c r="J518" i="14" s="1"/>
  <c r="J519" i="14" s="1"/>
  <c r="J520" i="14" s="1"/>
  <c r="J521" i="14" s="1"/>
  <c r="J522" i="14" s="1"/>
  <c r="J523" i="14" s="1"/>
  <c r="J524" i="14" s="1"/>
  <c r="J525" i="14" s="1"/>
  <c r="J526" i="14" s="1"/>
  <c r="J527" i="14" s="1"/>
  <c r="J528" i="14" s="1"/>
  <c r="J529" i="14" s="1"/>
  <c r="J530" i="14" s="1"/>
  <c r="J531" i="14" s="1"/>
  <c r="J532" i="14" s="1"/>
  <c r="J533" i="14" s="1"/>
  <c r="J534" i="14" s="1"/>
  <c r="J535" i="14" s="1"/>
  <c r="J536" i="14" s="1"/>
  <c r="J537" i="14" s="1"/>
  <c r="J538" i="14" s="1"/>
  <c r="J539" i="14" s="1"/>
  <c r="J540" i="14" s="1"/>
  <c r="J541" i="14" s="1"/>
  <c r="J542" i="14" s="1"/>
  <c r="J543" i="14" s="1"/>
  <c r="J544" i="14" s="1"/>
  <c r="J545" i="14" s="1"/>
  <c r="J546" i="14" s="1"/>
  <c r="J547" i="14" s="1"/>
  <c r="J548" i="14" s="1"/>
  <c r="J549" i="14" s="1"/>
  <c r="J550" i="14" s="1"/>
  <c r="J551" i="14" s="1"/>
  <c r="J552" i="14" s="1"/>
  <c r="J553" i="14" s="1"/>
  <c r="J554" i="14" s="1"/>
  <c r="J555" i="14" s="1"/>
  <c r="J556" i="14" s="1"/>
  <c r="J557" i="14" s="1"/>
  <c r="J558" i="14" s="1"/>
  <c r="J559" i="14" s="1"/>
  <c r="J560" i="14" s="1"/>
  <c r="J561" i="14" s="1"/>
  <c r="J562" i="14" s="1"/>
  <c r="J563" i="14" s="1"/>
  <c r="J564" i="14" s="1"/>
  <c r="J565" i="14" s="1"/>
  <c r="J566" i="14" s="1"/>
  <c r="J567" i="14" s="1"/>
  <c r="J568" i="14" s="1"/>
  <c r="J569" i="14" s="1"/>
  <c r="J570" i="14" s="1"/>
  <c r="J571" i="14" s="1"/>
  <c r="J572" i="14" s="1"/>
  <c r="J573" i="14" s="1"/>
  <c r="J574" i="14" s="1"/>
  <c r="J575" i="14" s="1"/>
  <c r="J576" i="14" s="1"/>
  <c r="J577" i="14" s="1"/>
  <c r="J578" i="14" s="1"/>
  <c r="J579" i="14" s="1"/>
  <c r="J580" i="14" s="1"/>
  <c r="J581" i="14" s="1"/>
  <c r="J582" i="14" s="1"/>
  <c r="J583" i="14" s="1"/>
  <c r="J584" i="14" s="1"/>
  <c r="J585" i="14" s="1"/>
  <c r="J586" i="14" s="1"/>
  <c r="J587" i="14" s="1"/>
  <c r="J588" i="14" s="1"/>
  <c r="J589" i="14" s="1"/>
  <c r="J590" i="14" s="1"/>
  <c r="J591" i="14" s="1"/>
  <c r="J592" i="14" s="1"/>
  <c r="J593" i="14" s="1"/>
  <c r="J594" i="14" s="1"/>
  <c r="J595" i="14" s="1"/>
  <c r="J596" i="14" s="1"/>
  <c r="J597" i="14" s="1"/>
  <c r="J598" i="14" s="1"/>
  <c r="J599" i="14" s="1"/>
  <c r="J600" i="14" s="1"/>
  <c r="J601" i="14" s="1"/>
  <c r="J602" i="14" s="1"/>
  <c r="J603" i="14" s="1"/>
  <c r="J604" i="14" s="1"/>
  <c r="J605" i="14" s="1"/>
  <c r="J606" i="14" s="1"/>
  <c r="J607" i="14" s="1"/>
  <c r="J608" i="14" s="1"/>
  <c r="J609" i="14" s="1"/>
  <c r="J610" i="14" s="1"/>
  <c r="J611" i="14" s="1"/>
  <c r="J612" i="14" s="1"/>
  <c r="J613" i="14" s="1"/>
  <c r="J614" i="14" s="1"/>
  <c r="J615" i="14" s="1"/>
  <c r="J616" i="14" s="1"/>
  <c r="J617" i="14" s="1"/>
  <c r="J618" i="14" s="1"/>
  <c r="J619" i="14" s="1"/>
  <c r="J620" i="14" s="1"/>
  <c r="J621" i="14" s="1"/>
  <c r="J622" i="14" s="1"/>
  <c r="J623" i="14" s="1"/>
  <c r="J624" i="14" s="1"/>
  <c r="J625" i="14" s="1"/>
  <c r="J626" i="14" s="1"/>
  <c r="J627" i="14" s="1"/>
  <c r="J628" i="14" s="1"/>
  <c r="J629" i="14" s="1"/>
  <c r="J630" i="14" s="1"/>
  <c r="J631" i="14" s="1"/>
  <c r="J632" i="14" s="1"/>
  <c r="J633" i="14" s="1"/>
  <c r="J634" i="14" s="1"/>
  <c r="J635" i="14" s="1"/>
  <c r="J636" i="14" s="1"/>
  <c r="J637" i="14" s="1"/>
  <c r="J638" i="14" s="1"/>
  <c r="J639" i="14" s="1"/>
  <c r="J640" i="14" s="1"/>
  <c r="J641" i="14" s="1"/>
  <c r="J642" i="14" s="1"/>
  <c r="J643" i="14" s="1"/>
  <c r="J644" i="14" s="1"/>
  <c r="J645" i="14" s="1"/>
  <c r="J646" i="14" s="1"/>
  <c r="J647" i="14" s="1"/>
  <c r="J648" i="14" s="1"/>
  <c r="J649" i="14" s="1"/>
  <c r="J650" i="14" s="1"/>
  <c r="J651" i="14" s="1"/>
  <c r="J652" i="14" s="1"/>
  <c r="J653" i="14" s="1"/>
  <c r="J654" i="14" s="1"/>
  <c r="J655" i="14" s="1"/>
  <c r="J656" i="14" s="1"/>
  <c r="J657" i="14" s="1"/>
  <c r="J658" i="14" s="1"/>
  <c r="J659" i="14" s="1"/>
  <c r="J660" i="14" s="1"/>
  <c r="J661" i="14" s="1"/>
  <c r="J662" i="14" s="1"/>
  <c r="J663" i="14" s="1"/>
  <c r="J664" i="14" s="1"/>
  <c r="J665" i="14" s="1"/>
  <c r="J666" i="14" s="1"/>
  <c r="J667" i="14" s="1"/>
  <c r="J668" i="14" s="1"/>
  <c r="J669" i="14" s="1"/>
  <c r="J670" i="14" s="1"/>
  <c r="J671" i="14" s="1"/>
  <c r="J672" i="14" s="1"/>
  <c r="J673" i="14" s="1"/>
  <c r="J674" i="14" s="1"/>
  <c r="J675" i="14" s="1"/>
  <c r="J676" i="14" s="1"/>
  <c r="J677" i="14" s="1"/>
  <c r="J678" i="14" s="1"/>
  <c r="J679" i="14" s="1"/>
  <c r="J680" i="14" s="1"/>
  <c r="J681" i="14" s="1"/>
  <c r="J682" i="14" s="1"/>
  <c r="J683" i="14" s="1"/>
  <c r="J684" i="14" s="1"/>
  <c r="J685" i="14" s="1"/>
  <c r="J686" i="14" s="1"/>
  <c r="J687" i="14" s="1"/>
  <c r="J688" i="14" s="1"/>
  <c r="J689" i="14" s="1"/>
  <c r="J690" i="14" s="1"/>
  <c r="J691" i="14" s="1"/>
  <c r="J692" i="14" s="1"/>
  <c r="J693" i="14" s="1"/>
  <c r="J694" i="14" s="1"/>
  <c r="J695" i="14" s="1"/>
  <c r="J696" i="14" s="1"/>
  <c r="J697" i="14" s="1"/>
  <c r="J698" i="14" s="1"/>
  <c r="J699" i="14" s="1"/>
  <c r="J700" i="14" s="1"/>
  <c r="J701" i="14" s="1"/>
  <c r="J702" i="14" s="1"/>
  <c r="J703" i="14" s="1"/>
  <c r="J704" i="14" s="1"/>
  <c r="J705" i="14" s="1"/>
  <c r="J706" i="14" s="1"/>
  <c r="J707" i="14" s="1"/>
  <c r="J708" i="14" s="1"/>
  <c r="J709" i="14" s="1"/>
  <c r="J710" i="14" s="1"/>
  <c r="J711" i="14" s="1"/>
  <c r="J712" i="14" s="1"/>
  <c r="J713" i="14" s="1"/>
  <c r="J714" i="14" s="1"/>
  <c r="J715" i="14" s="1"/>
  <c r="J716" i="14" s="1"/>
  <c r="J717" i="14" s="1"/>
  <c r="J718" i="14" s="1"/>
  <c r="J719" i="14" s="1"/>
  <c r="J720" i="14" s="1"/>
  <c r="J721" i="14" s="1"/>
  <c r="J722" i="14" s="1"/>
  <c r="J723" i="14" s="1"/>
  <c r="J724" i="14" s="1"/>
  <c r="J725" i="14" s="1"/>
  <c r="J726" i="14" s="1"/>
  <c r="J727" i="14" s="1"/>
  <c r="J728" i="14" s="1"/>
  <c r="J729" i="14" s="1"/>
  <c r="J730" i="14" s="1"/>
  <c r="J731" i="14" s="1"/>
  <c r="J732" i="14" s="1"/>
  <c r="J733" i="14" s="1"/>
  <c r="J734" i="14" s="1"/>
  <c r="J735" i="14" s="1"/>
  <c r="J736" i="14" s="1"/>
  <c r="J737" i="14" s="1"/>
  <c r="J738" i="14" s="1"/>
  <c r="J739" i="14" s="1"/>
  <c r="J740" i="14" s="1"/>
  <c r="J741" i="14" s="1"/>
  <c r="J742" i="14" s="1"/>
  <c r="J743" i="14" s="1"/>
  <c r="J744" i="14" s="1"/>
  <c r="J745" i="14" s="1"/>
  <c r="J746" i="14" s="1"/>
  <c r="J747" i="14" s="1"/>
  <c r="J748" i="14" s="1"/>
  <c r="J749" i="14" s="1"/>
  <c r="J750" i="14" s="1"/>
  <c r="J751" i="14" s="1"/>
  <c r="J752" i="14" s="1"/>
  <c r="J753" i="14" s="1"/>
  <c r="J754" i="14" s="1"/>
  <c r="J755" i="14" s="1"/>
  <c r="J756" i="14" s="1"/>
  <c r="J757" i="14" s="1"/>
  <c r="J758" i="14" s="1"/>
  <c r="J759" i="14" s="1"/>
  <c r="J760" i="14" s="1"/>
  <c r="J761" i="14" s="1"/>
  <c r="J762" i="14" s="1"/>
  <c r="J763" i="14" s="1"/>
  <c r="J764" i="14" s="1"/>
  <c r="J765" i="14" s="1"/>
  <c r="J766" i="14" s="1"/>
  <c r="J767" i="14" s="1"/>
  <c r="J768" i="14" s="1"/>
  <c r="J769" i="14" s="1"/>
  <c r="J770" i="14" s="1"/>
  <c r="J771" i="14" s="1"/>
  <c r="J772" i="14" s="1"/>
  <c r="J773" i="14" s="1"/>
  <c r="J774" i="14" s="1"/>
  <c r="J775" i="14" s="1"/>
  <c r="J776" i="14" s="1"/>
  <c r="J777" i="14" s="1"/>
  <c r="J778" i="14" s="1"/>
  <c r="J779" i="14" s="1"/>
  <c r="J780" i="14" s="1"/>
  <c r="J781" i="14" s="1"/>
  <c r="J782" i="14" s="1"/>
  <c r="J783" i="14" s="1"/>
  <c r="J784" i="14" s="1"/>
  <c r="J785" i="14" s="1"/>
  <c r="J786" i="14" s="1"/>
  <c r="J787" i="14" s="1"/>
  <c r="J788" i="14" s="1"/>
  <c r="J789" i="14" s="1"/>
  <c r="J790" i="14" s="1"/>
  <c r="J791" i="14" s="1"/>
  <c r="J792" i="14" s="1"/>
  <c r="J793" i="14" s="1"/>
  <c r="J794" i="14" s="1"/>
  <c r="J795" i="14" s="1"/>
  <c r="J796" i="14" s="1"/>
  <c r="J797" i="14" s="1"/>
  <c r="J798" i="14" s="1"/>
  <c r="J799" i="14" s="1"/>
  <c r="J800" i="14" s="1"/>
  <c r="J801" i="14" s="1"/>
  <c r="J802" i="14" s="1"/>
  <c r="J803" i="14" s="1"/>
  <c r="J804" i="14" s="1"/>
  <c r="J805" i="14" s="1"/>
  <c r="J806" i="14" s="1"/>
  <c r="J807" i="14" s="1"/>
  <c r="J808" i="14" s="1"/>
  <c r="J809" i="14" s="1"/>
  <c r="J810" i="14" s="1"/>
  <c r="J811" i="14" s="1"/>
  <c r="J812" i="14" s="1"/>
  <c r="J813" i="14" s="1"/>
  <c r="J814" i="14" s="1"/>
  <c r="J815" i="14" s="1"/>
  <c r="J816" i="14" s="1"/>
  <c r="J817" i="14" s="1"/>
  <c r="J818" i="14" s="1"/>
  <c r="J819" i="14" s="1"/>
  <c r="J820" i="14" s="1"/>
  <c r="J821" i="14" s="1"/>
  <c r="J822" i="14" s="1"/>
  <c r="J823" i="14" s="1"/>
  <c r="J824" i="14" s="1"/>
  <c r="J825" i="14" s="1"/>
  <c r="J826" i="14" s="1"/>
  <c r="J827" i="14" s="1"/>
  <c r="J828" i="14" s="1"/>
  <c r="J829" i="14" s="1"/>
  <c r="J830" i="14" s="1"/>
  <c r="J831" i="14" s="1"/>
  <c r="J832" i="14" s="1"/>
  <c r="J833" i="14" s="1"/>
  <c r="J834" i="14" s="1"/>
  <c r="J835" i="14" s="1"/>
  <c r="J836" i="14" s="1"/>
  <c r="J837" i="14" s="1"/>
  <c r="J838" i="14" s="1"/>
  <c r="J839" i="14" s="1"/>
  <c r="J840" i="14" s="1"/>
  <c r="J841" i="14" s="1"/>
  <c r="J842" i="14" s="1"/>
  <c r="J843" i="14" s="1"/>
  <c r="J844" i="14" s="1"/>
  <c r="J845" i="14" s="1"/>
  <c r="J846" i="14" s="1"/>
  <c r="J847" i="14" s="1"/>
  <c r="J848" i="14" s="1"/>
  <c r="J849" i="14" s="1"/>
  <c r="J850" i="14" s="1"/>
  <c r="J851" i="14" s="1"/>
  <c r="J852" i="14" s="1"/>
  <c r="J853" i="14" s="1"/>
  <c r="J854" i="14" s="1"/>
  <c r="J855" i="14" s="1"/>
  <c r="J856" i="14" s="1"/>
  <c r="J857" i="14" s="1"/>
  <c r="J858" i="14" s="1"/>
  <c r="J859" i="14" s="1"/>
  <c r="J860" i="14" s="1"/>
  <c r="J861" i="14" s="1"/>
  <c r="J862" i="14" s="1"/>
  <c r="J863" i="14" s="1"/>
  <c r="J864" i="14" s="1"/>
  <c r="J865" i="14" s="1"/>
  <c r="J866" i="14" s="1"/>
  <c r="J867" i="14" s="1"/>
  <c r="J868" i="14" s="1"/>
  <c r="J869" i="14" s="1"/>
  <c r="J870" i="14" s="1"/>
  <c r="J871" i="14" s="1"/>
  <c r="J872" i="14" s="1"/>
  <c r="J873" i="14" s="1"/>
  <c r="J874" i="14" s="1"/>
  <c r="J875" i="14" s="1"/>
  <c r="J876" i="14" s="1"/>
  <c r="J877" i="14" s="1"/>
  <c r="J878" i="14" s="1"/>
  <c r="J879" i="14" s="1"/>
  <c r="J880" i="14" s="1"/>
  <c r="J881" i="14" s="1"/>
  <c r="J882" i="14" s="1"/>
  <c r="J883" i="14" s="1"/>
  <c r="J884" i="14" s="1"/>
  <c r="J885" i="14" s="1"/>
  <c r="J886" i="14" s="1"/>
  <c r="J887" i="14" s="1"/>
  <c r="J888" i="14" s="1"/>
  <c r="J889" i="14" s="1"/>
  <c r="J890" i="14" s="1"/>
  <c r="J891" i="14" s="1"/>
  <c r="J892" i="14" s="1"/>
  <c r="J893" i="14" s="1"/>
  <c r="J894" i="14" s="1"/>
  <c r="J895" i="14" s="1"/>
  <c r="J896" i="14" s="1"/>
  <c r="J897" i="14" s="1"/>
  <c r="J898" i="14" s="1"/>
  <c r="J899" i="14" s="1"/>
  <c r="J900" i="14" s="1"/>
  <c r="J901" i="14" s="1"/>
  <c r="J902" i="14" s="1"/>
  <c r="J903" i="14" s="1"/>
  <c r="J904" i="14" s="1"/>
  <c r="J905" i="14" s="1"/>
  <c r="J906" i="14" s="1"/>
  <c r="J907" i="14" s="1"/>
  <c r="J908" i="14" s="1"/>
  <c r="J909" i="14" s="1"/>
  <c r="J910" i="14" s="1"/>
  <c r="J911" i="14" s="1"/>
  <c r="J912" i="14" s="1"/>
  <c r="J913" i="14" s="1"/>
  <c r="J914" i="14" s="1"/>
  <c r="J915" i="14" s="1"/>
  <c r="J916" i="14" s="1"/>
  <c r="J917" i="14" s="1"/>
  <c r="J918" i="14" s="1"/>
  <c r="J919" i="14" s="1"/>
  <c r="J920" i="14" s="1"/>
  <c r="J921" i="14" s="1"/>
  <c r="J922" i="14" s="1"/>
  <c r="J923" i="14" s="1"/>
  <c r="J924" i="14" s="1"/>
  <c r="J925" i="14" s="1"/>
  <c r="J926" i="14" s="1"/>
  <c r="J927" i="14" s="1"/>
  <c r="J928" i="14" s="1"/>
  <c r="J929" i="14" s="1"/>
  <c r="J930" i="14" s="1"/>
  <c r="J931" i="14" s="1"/>
  <c r="J932" i="14" s="1"/>
  <c r="J933" i="14" s="1"/>
  <c r="J934" i="14" s="1"/>
  <c r="J935" i="14" s="1"/>
  <c r="J936" i="14" s="1"/>
  <c r="J937" i="14" s="1"/>
  <c r="J938" i="14" s="1"/>
  <c r="J939" i="14" s="1"/>
  <c r="J940" i="14" s="1"/>
  <c r="J941" i="14" s="1"/>
  <c r="J942" i="14" s="1"/>
  <c r="J943" i="14" s="1"/>
  <c r="J944" i="14" s="1"/>
  <c r="J945" i="14" s="1"/>
  <c r="J946" i="14" s="1"/>
  <c r="J947" i="14" s="1"/>
  <c r="J948" i="14" s="1"/>
  <c r="J949" i="14" s="1"/>
  <c r="J950" i="14" s="1"/>
  <c r="J951" i="14" s="1"/>
  <c r="J952" i="14" s="1"/>
  <c r="J953" i="14" s="1"/>
  <c r="J954" i="14" s="1"/>
  <c r="J955" i="14" s="1"/>
  <c r="J956" i="14" s="1"/>
  <c r="J957" i="14" s="1"/>
  <c r="J958" i="14" s="1"/>
  <c r="J959" i="14" s="1"/>
  <c r="J960" i="14" s="1"/>
  <c r="J961" i="14" s="1"/>
  <c r="J962" i="14" s="1"/>
  <c r="J963" i="14" s="1"/>
  <c r="J964" i="14" s="1"/>
  <c r="J965" i="14" s="1"/>
  <c r="J966" i="14" s="1"/>
  <c r="J967" i="14" s="1"/>
  <c r="J968" i="14" s="1"/>
  <c r="J969" i="14" s="1"/>
  <c r="J970" i="14" s="1"/>
  <c r="J971" i="14" s="1"/>
  <c r="J972" i="14" s="1"/>
  <c r="J973" i="14" s="1"/>
  <c r="J974" i="14" s="1"/>
  <c r="J975" i="14" s="1"/>
  <c r="J976" i="14" s="1"/>
  <c r="J977" i="14" s="1"/>
  <c r="J978" i="14" s="1"/>
  <c r="J979" i="14" s="1"/>
  <c r="J980" i="14" s="1"/>
  <c r="J981" i="14" s="1"/>
  <c r="J982" i="14" s="1"/>
  <c r="J983" i="14" s="1"/>
  <c r="J984" i="14" s="1"/>
  <c r="J985" i="14" s="1"/>
  <c r="J986" i="14" s="1"/>
  <c r="J987" i="14" s="1"/>
  <c r="J988" i="14" s="1"/>
  <c r="J989" i="14" s="1"/>
  <c r="J990" i="14" s="1"/>
  <c r="J991" i="14" s="1"/>
  <c r="J992" i="14" s="1"/>
  <c r="J993" i="14" s="1"/>
  <c r="J994" i="14" s="1"/>
  <c r="J995" i="14" s="1"/>
  <c r="J996" i="14" s="1"/>
  <c r="J997" i="14" s="1"/>
  <c r="J998" i="14" s="1"/>
  <c r="J999" i="14" s="1"/>
  <c r="J1000" i="14" s="1"/>
  <c r="J1001" i="14" s="1"/>
  <c r="J1002" i="14" s="1"/>
  <c r="J1003" i="14" s="1"/>
  <c r="J1004" i="14" s="1"/>
  <c r="J1005" i="14" s="1"/>
  <c r="J1006" i="14" s="1"/>
  <c r="J1007" i="14" s="1"/>
  <c r="J1008" i="14" s="1"/>
  <c r="J1009" i="14" s="1"/>
  <c r="J1010" i="14" s="1"/>
  <c r="J1011" i="14" s="1"/>
  <c r="J1012" i="14" s="1"/>
  <c r="J1013" i="14" s="1"/>
  <c r="J1014" i="14" s="1"/>
  <c r="J1015" i="14" s="1"/>
  <c r="J1016" i="14" s="1"/>
  <c r="J1017" i="14" s="1"/>
  <c r="J1018" i="14" s="1"/>
  <c r="J1019" i="14" s="1"/>
  <c r="J1020" i="14" s="1"/>
  <c r="J1021" i="14" s="1"/>
  <c r="J1022" i="14" s="1"/>
  <c r="J1023" i="14" s="1"/>
  <c r="J1024" i="14" s="1"/>
  <c r="J1025" i="14" s="1"/>
  <c r="J1026" i="14" s="1"/>
  <c r="J1027" i="14" s="1"/>
  <c r="J1028" i="14" s="1"/>
  <c r="J1029" i="14" s="1"/>
  <c r="J1030" i="14" s="1"/>
  <c r="J1031" i="14" s="1"/>
  <c r="J1032" i="14" s="1"/>
  <c r="J1033" i="14" s="1"/>
  <c r="J1034" i="14" s="1"/>
  <c r="J1035" i="14" s="1"/>
  <c r="J1036" i="14" s="1"/>
  <c r="J1037" i="14" s="1"/>
  <c r="J1038" i="14" s="1"/>
  <c r="J1039" i="14" s="1"/>
  <c r="J1040" i="14" s="1"/>
  <c r="J1041" i="14" s="1"/>
  <c r="J1042" i="14" s="1"/>
  <c r="J1043" i="14" s="1"/>
  <c r="J1044" i="14" s="1"/>
  <c r="J1045" i="14" s="1"/>
  <c r="J1046" i="14" s="1"/>
  <c r="J1047" i="14" s="1"/>
  <c r="J1048" i="14" s="1"/>
  <c r="J1049" i="14" s="1"/>
  <c r="J1050" i="14" s="1"/>
  <c r="J1051" i="14" s="1"/>
  <c r="J1052" i="14" s="1"/>
  <c r="J1053" i="14" s="1"/>
  <c r="J1054" i="14" s="1"/>
  <c r="J1055" i="14" s="1"/>
  <c r="J1056" i="14" s="1"/>
  <c r="J1057" i="14" s="1"/>
  <c r="J1058" i="14" s="1"/>
  <c r="J1059" i="14" s="1"/>
  <c r="J1060" i="14" s="1"/>
  <c r="J1061" i="14" s="1"/>
  <c r="J1062" i="14" s="1"/>
  <c r="J1063" i="14" s="1"/>
  <c r="J1064" i="14" s="1"/>
  <c r="J1065" i="14" s="1"/>
  <c r="J1066" i="14" s="1"/>
  <c r="J1067" i="14" s="1"/>
  <c r="J1068" i="14" s="1"/>
  <c r="J1069" i="14" s="1"/>
  <c r="J1070" i="14" s="1"/>
  <c r="J1071" i="14" s="1"/>
  <c r="J1072" i="14" s="1"/>
  <c r="J1073" i="14" s="1"/>
  <c r="J1074" i="14" s="1"/>
  <c r="J1075" i="14" s="1"/>
  <c r="J1076" i="14" s="1"/>
  <c r="J1077" i="14" s="1"/>
  <c r="J1078" i="14" s="1"/>
  <c r="J1079" i="14" s="1"/>
  <c r="J1080" i="14" s="1"/>
  <c r="J1081" i="14" s="1"/>
  <c r="J1082" i="14" s="1"/>
  <c r="J1083" i="14" s="1"/>
  <c r="J1084" i="14" s="1"/>
  <c r="J1085" i="14" s="1"/>
  <c r="J1086" i="14" s="1"/>
  <c r="J1087" i="14" s="1"/>
  <c r="J1088" i="14" s="1"/>
  <c r="J1089" i="14" s="1"/>
  <c r="J1090" i="14" s="1"/>
  <c r="J1091" i="14" s="1"/>
  <c r="J1092" i="14" s="1"/>
  <c r="J1093" i="14" s="1"/>
  <c r="J1094" i="14" s="1"/>
  <c r="J1095" i="14" s="1"/>
  <c r="J1096" i="14" s="1"/>
  <c r="J1097" i="14" s="1"/>
  <c r="J1098" i="14" s="1"/>
  <c r="J1099" i="14" s="1"/>
  <c r="J1100" i="14" s="1"/>
  <c r="J1101" i="14" s="1"/>
  <c r="J1102" i="14" s="1"/>
  <c r="J1103" i="14" s="1"/>
  <c r="J1104" i="14" s="1"/>
  <c r="J1105" i="14" s="1"/>
  <c r="J1106" i="14" s="1"/>
  <c r="J1107" i="14" s="1"/>
  <c r="J1108" i="14" s="1"/>
  <c r="J1109" i="14" s="1"/>
  <c r="J1110" i="14" s="1"/>
  <c r="J1111" i="14" s="1"/>
  <c r="J1112" i="14" s="1"/>
  <c r="J1113" i="14" s="1"/>
  <c r="J1114" i="14" s="1"/>
  <c r="J1115" i="14" s="1"/>
  <c r="J1116" i="14" s="1"/>
  <c r="J1117" i="14" s="1"/>
  <c r="J1118" i="14" s="1"/>
  <c r="J1119" i="14" s="1"/>
  <c r="J1120" i="14" s="1"/>
  <c r="J1121" i="14" s="1"/>
  <c r="J1122" i="14" s="1"/>
  <c r="J1123" i="14" s="1"/>
  <c r="J1124" i="14" s="1"/>
  <c r="J1125" i="14" s="1"/>
  <c r="J1126" i="14" s="1"/>
  <c r="J1127" i="14" s="1"/>
  <c r="J1128" i="14" s="1"/>
  <c r="J1129" i="14" s="1"/>
  <c r="J1130" i="14" s="1"/>
  <c r="J1131" i="14" s="1"/>
  <c r="J1132" i="14" s="1"/>
  <c r="J1133" i="14" s="1"/>
  <c r="J1134" i="14" s="1"/>
  <c r="J1135" i="14" s="1"/>
  <c r="J1136" i="14" s="1"/>
  <c r="J1137" i="14" s="1"/>
  <c r="J1138" i="14" s="1"/>
  <c r="J1139" i="14" s="1"/>
  <c r="J1140" i="14" s="1"/>
  <c r="J1141" i="14" s="1"/>
  <c r="J1142" i="14" s="1"/>
  <c r="J1143" i="14" s="1"/>
  <c r="J1144" i="14" s="1"/>
  <c r="J1145" i="14" s="1"/>
  <c r="J1146" i="14" s="1"/>
  <c r="J1147" i="14" s="1"/>
  <c r="J1148" i="14" s="1"/>
  <c r="J1149" i="14" s="1"/>
  <c r="J1150" i="14" s="1"/>
  <c r="J1151" i="14" s="1"/>
  <c r="J1152" i="14" s="1"/>
  <c r="J1153" i="14" s="1"/>
  <c r="J1154" i="14" s="1"/>
  <c r="J1155" i="14" s="1"/>
  <c r="J1156" i="14" s="1"/>
  <c r="J1157" i="14" s="1"/>
  <c r="J1158" i="14" s="1"/>
  <c r="J1159" i="14" s="1"/>
  <c r="J1160" i="14" s="1"/>
  <c r="J1161" i="14" s="1"/>
  <c r="J1162" i="14" s="1"/>
  <c r="J1163" i="14" s="1"/>
  <c r="J1164" i="14" s="1"/>
  <c r="J1165" i="14" s="1"/>
  <c r="J1166" i="14" s="1"/>
  <c r="J1167" i="14" s="1"/>
  <c r="J1168" i="14" s="1"/>
  <c r="J1169" i="14" s="1"/>
  <c r="J1170" i="14" s="1"/>
  <c r="J1171" i="14" s="1"/>
  <c r="J1172" i="14" s="1"/>
  <c r="J1173" i="14" s="1"/>
  <c r="J1174" i="14" s="1"/>
  <c r="J1175" i="14" s="1"/>
  <c r="J1176" i="14" s="1"/>
  <c r="J1177" i="14" s="1"/>
  <c r="J1178" i="14" s="1"/>
  <c r="J1179" i="14" s="1"/>
  <c r="J1180" i="14" s="1"/>
  <c r="J1181" i="14" s="1"/>
  <c r="J1182" i="14" s="1"/>
  <c r="J1183" i="14" s="1"/>
  <c r="J1184" i="14" s="1"/>
  <c r="J1185" i="14" s="1"/>
  <c r="J1186" i="14" s="1"/>
  <c r="J1187" i="14" s="1"/>
  <c r="J1188" i="14" s="1"/>
  <c r="J1189" i="14" s="1"/>
  <c r="J1190" i="14" s="1"/>
  <c r="J1191" i="14" s="1"/>
  <c r="J1192" i="14" s="1"/>
  <c r="J1193" i="14" s="1"/>
  <c r="J1194" i="14" s="1"/>
  <c r="J1195" i="14" s="1"/>
  <c r="J1196" i="14" s="1"/>
  <c r="J1197" i="14" s="1"/>
  <c r="J1198" i="14" s="1"/>
  <c r="J1199" i="14" s="1"/>
  <c r="J1200" i="14" s="1"/>
  <c r="J1201" i="14" s="1"/>
  <c r="J1202" i="14" s="1"/>
  <c r="J1203" i="14" s="1"/>
  <c r="J1204" i="14" s="1"/>
  <c r="J1205" i="14" s="1"/>
  <c r="J1206" i="14" s="1"/>
  <c r="J1207" i="14" s="1"/>
  <c r="J1208" i="14" s="1"/>
  <c r="J1209" i="14" s="1"/>
  <c r="J1210" i="14" s="1"/>
  <c r="J1211" i="14" s="1"/>
  <c r="J1212" i="14" s="1"/>
  <c r="J1213" i="14" s="1"/>
  <c r="J1214" i="14" s="1"/>
  <c r="J1215" i="14" s="1"/>
  <c r="J1216" i="14" s="1"/>
  <c r="J1217" i="14" s="1"/>
  <c r="J1218" i="14" s="1"/>
  <c r="J1219" i="14" s="1"/>
  <c r="J1220" i="14" s="1"/>
  <c r="J1221" i="14" s="1"/>
  <c r="J1222" i="14" s="1"/>
  <c r="J1223" i="14" s="1"/>
  <c r="J1224" i="14" s="1"/>
  <c r="J1225" i="14" s="1"/>
  <c r="J1226" i="14" s="1"/>
  <c r="J1227" i="14" s="1"/>
  <c r="J1228" i="14" s="1"/>
  <c r="J1229" i="14" s="1"/>
  <c r="J1230" i="14" s="1"/>
  <c r="J1231" i="14" s="1"/>
  <c r="J1232" i="14" s="1"/>
  <c r="J1233" i="14" s="1"/>
  <c r="J1234" i="14" s="1"/>
  <c r="J1235" i="14" s="1"/>
  <c r="J1236" i="14" s="1"/>
  <c r="J1237" i="14" s="1"/>
  <c r="J1238" i="14" s="1"/>
  <c r="J1239" i="14" s="1"/>
  <c r="J1240" i="14" s="1"/>
  <c r="J1241" i="14" s="1"/>
  <c r="J1242" i="14" s="1"/>
  <c r="J1243" i="14" s="1"/>
  <c r="J1244" i="14" s="1"/>
  <c r="J1245" i="14" s="1"/>
  <c r="J1246" i="14" s="1"/>
  <c r="J1247" i="14" s="1"/>
  <c r="J1248" i="14" s="1"/>
  <c r="J1249" i="14" s="1"/>
  <c r="J1250" i="14" s="1"/>
  <c r="J1251" i="14" s="1"/>
  <c r="J1252" i="14" s="1"/>
  <c r="J1253" i="14" s="1"/>
  <c r="J1254" i="14" s="1"/>
  <c r="J1255" i="14" s="1"/>
  <c r="J1256" i="14" s="1"/>
  <c r="J1257" i="14" s="1"/>
  <c r="J1258" i="14" s="1"/>
  <c r="J1259" i="14" s="1"/>
  <c r="J1260" i="14" s="1"/>
  <c r="J1261" i="14" s="1"/>
  <c r="J1262" i="14" s="1"/>
  <c r="J1263" i="14" s="1"/>
  <c r="J1264" i="14" s="1"/>
  <c r="J1265" i="14" s="1"/>
  <c r="J1266" i="14" s="1"/>
  <c r="J1267" i="14" s="1"/>
  <c r="J1268" i="14" s="1"/>
  <c r="J1269" i="14" s="1"/>
  <c r="J1270" i="14" s="1"/>
  <c r="J1271" i="14" s="1"/>
  <c r="J1272" i="14" s="1"/>
  <c r="J1273" i="14" s="1"/>
  <c r="J1274" i="14" s="1"/>
  <c r="J1275" i="14" s="1"/>
  <c r="J1276" i="14" s="1"/>
  <c r="J1277" i="14" s="1"/>
  <c r="J1278" i="14" s="1"/>
  <c r="J1279" i="14" s="1"/>
  <c r="J1280" i="14" s="1"/>
  <c r="J1281" i="14" s="1"/>
  <c r="J1282" i="14" s="1"/>
  <c r="J1283" i="14" s="1"/>
  <c r="J1284" i="14" s="1"/>
  <c r="J1285" i="14" s="1"/>
  <c r="J1286" i="14" s="1"/>
  <c r="J1287" i="14" s="1"/>
  <c r="J1288" i="14" s="1"/>
  <c r="J1289" i="14" s="1"/>
  <c r="J1290" i="14" s="1"/>
  <c r="J1291" i="14" s="1"/>
  <c r="J1292" i="14" s="1"/>
  <c r="J1293" i="14" s="1"/>
  <c r="J1294" i="14" s="1"/>
  <c r="J1295" i="14" s="1"/>
  <c r="J1296" i="14" s="1"/>
  <c r="J1297" i="14" s="1"/>
  <c r="J1298" i="14" s="1"/>
  <c r="J1299" i="14" s="1"/>
  <c r="J1300" i="14" s="1"/>
  <c r="J1301" i="14" s="1"/>
  <c r="J1302" i="14" s="1"/>
  <c r="J1303" i="14" s="1"/>
  <c r="J1304" i="14" s="1"/>
  <c r="J1305" i="14" s="1"/>
  <c r="J1306" i="14" s="1"/>
  <c r="J1307" i="14" s="1"/>
  <c r="J1308" i="14" s="1"/>
  <c r="J1309" i="14" s="1"/>
  <c r="J1310" i="14" s="1"/>
  <c r="J1311" i="14" s="1"/>
  <c r="J1312" i="14" s="1"/>
  <c r="J1313" i="14" s="1"/>
  <c r="J1314" i="14" s="1"/>
  <c r="J1315" i="14" s="1"/>
  <c r="J1316" i="14" s="1"/>
  <c r="J1317" i="14" s="1"/>
  <c r="J1318" i="14" s="1"/>
  <c r="J1319" i="14" s="1"/>
  <c r="J1320" i="14" s="1"/>
  <c r="J1321" i="14" s="1"/>
  <c r="J1322" i="14" s="1"/>
  <c r="J1323" i="14" s="1"/>
  <c r="J1324" i="14" s="1"/>
  <c r="J1325" i="14" s="1"/>
  <c r="J1326" i="14" s="1"/>
  <c r="J1327" i="14" s="1"/>
  <c r="J1328" i="14" s="1"/>
  <c r="J1329" i="14" s="1"/>
  <c r="J1330" i="14" s="1"/>
  <c r="J1331" i="14" s="1"/>
  <c r="J1332" i="14" s="1"/>
  <c r="J1333" i="14" s="1"/>
  <c r="J1334" i="14" s="1"/>
  <c r="J1335" i="14" s="1"/>
  <c r="J1336" i="14" s="1"/>
  <c r="J1337" i="14" s="1"/>
  <c r="J1338" i="14" s="1"/>
  <c r="J1339" i="14" s="1"/>
  <c r="J1340" i="14" s="1"/>
  <c r="J1341" i="14" s="1"/>
  <c r="J1342" i="14" s="1"/>
  <c r="J1343" i="14" s="1"/>
  <c r="J1344" i="14" s="1"/>
  <c r="J1345" i="14" s="1"/>
  <c r="J1346" i="14" s="1"/>
  <c r="J1347" i="14" s="1"/>
  <c r="J1348" i="14" s="1"/>
  <c r="J1349" i="14" s="1"/>
  <c r="J1350" i="14" s="1"/>
  <c r="J1351" i="14" s="1"/>
  <c r="J1352" i="14" s="1"/>
  <c r="J1353" i="14" s="1"/>
  <c r="J1354" i="14" s="1"/>
  <c r="J1355" i="14" s="1"/>
  <c r="J1356" i="14" s="1"/>
  <c r="J1357" i="14" s="1"/>
  <c r="J1358" i="14" s="1"/>
  <c r="J1359" i="14" s="1"/>
  <c r="J1360" i="14" s="1"/>
  <c r="J1361" i="14" s="1"/>
  <c r="J1362" i="14" s="1"/>
  <c r="J1363" i="14" s="1"/>
  <c r="J1364" i="14" s="1"/>
  <c r="J1365" i="14" s="1"/>
  <c r="J1366" i="14" s="1"/>
  <c r="J1367" i="14" s="1"/>
  <c r="J1368" i="14" s="1"/>
  <c r="J1369" i="14" s="1"/>
  <c r="J1370" i="14" s="1"/>
  <c r="J1371" i="14" s="1"/>
  <c r="J1372" i="14" s="1"/>
  <c r="J1373" i="14" s="1"/>
  <c r="J1374" i="14" s="1"/>
  <c r="J1375" i="14" s="1"/>
  <c r="J1376" i="14" s="1"/>
  <c r="J1377" i="14" s="1"/>
  <c r="J1378" i="14" s="1"/>
  <c r="J1379" i="14" s="1"/>
  <c r="J1380" i="14" s="1"/>
  <c r="J1381" i="14" s="1"/>
  <c r="J1382" i="14" s="1"/>
  <c r="J1383" i="14" s="1"/>
  <c r="J1384" i="14" s="1"/>
  <c r="J1385" i="14" s="1"/>
  <c r="J1386" i="14" s="1"/>
  <c r="J1387" i="14" s="1"/>
  <c r="J1388" i="14" s="1"/>
  <c r="J1389" i="14" s="1"/>
  <c r="J1390" i="14" s="1"/>
  <c r="J1391" i="14" s="1"/>
  <c r="J1392" i="14" s="1"/>
  <c r="J1393" i="14" s="1"/>
  <c r="J1394" i="14" s="1"/>
  <c r="J1395" i="14" s="1"/>
  <c r="J1396" i="14" s="1"/>
  <c r="J1397" i="14" s="1"/>
  <c r="J1398" i="14" s="1"/>
  <c r="J1399" i="14" s="1"/>
  <c r="J1400" i="14" s="1"/>
  <c r="J1401" i="14" s="1"/>
  <c r="J1402" i="14" s="1"/>
  <c r="J1403" i="14" s="1"/>
  <c r="J1404" i="14" s="1"/>
  <c r="J1405" i="14" s="1"/>
  <c r="J1406" i="14" s="1"/>
  <c r="J1407" i="14" s="1"/>
  <c r="J1408" i="14" s="1"/>
  <c r="J1409" i="14" s="1"/>
  <c r="J1410" i="14" s="1"/>
  <c r="J1411" i="14" s="1"/>
  <c r="J1412" i="14" s="1"/>
  <c r="J1413" i="14" s="1"/>
  <c r="J1414" i="14" s="1"/>
  <c r="J1415" i="14" s="1"/>
  <c r="J1416" i="14" s="1"/>
  <c r="J1417" i="14" s="1"/>
  <c r="J1418" i="14" s="1"/>
  <c r="J1419" i="14" s="1"/>
  <c r="J1420" i="14" s="1"/>
  <c r="J1421" i="14" s="1"/>
  <c r="J1422" i="14" s="1"/>
  <c r="J1423" i="14" s="1"/>
  <c r="J1424" i="14" s="1"/>
  <c r="J1425" i="14" s="1"/>
  <c r="J1426" i="14" s="1"/>
  <c r="J1427" i="14" s="1"/>
  <c r="J1428" i="14" s="1"/>
  <c r="J1429" i="14" s="1"/>
  <c r="J1430" i="14" s="1"/>
  <c r="J1431" i="14" s="1"/>
  <c r="J1432" i="14" s="1"/>
  <c r="J1433" i="14" s="1"/>
  <c r="J1434" i="14" s="1"/>
  <c r="J1435" i="14" s="1"/>
  <c r="J1436" i="14" s="1"/>
  <c r="J1437" i="14" s="1"/>
  <c r="J1438" i="14" s="1"/>
  <c r="J1439" i="14" s="1"/>
  <c r="J1440" i="14" s="1"/>
  <c r="J1441" i="14" s="1"/>
  <c r="J1442" i="14" s="1"/>
  <c r="J1443" i="14" s="1"/>
  <c r="J1444" i="14" s="1"/>
  <c r="J1445" i="14" s="1"/>
  <c r="J1446" i="14" s="1"/>
  <c r="J1447" i="14" s="1"/>
  <c r="J1448" i="14" s="1"/>
  <c r="J1449" i="14" s="1"/>
  <c r="J1450" i="14" s="1"/>
  <c r="J1451" i="14" s="1"/>
  <c r="J1452" i="14" s="1"/>
  <c r="J1453" i="14" s="1"/>
  <c r="J1454" i="14" s="1"/>
  <c r="J1455" i="14" s="1"/>
  <c r="J1456" i="14" s="1"/>
  <c r="J1457" i="14" s="1"/>
  <c r="J1458" i="14" s="1"/>
  <c r="J1459" i="14" s="1"/>
  <c r="J1460" i="14" s="1"/>
  <c r="J1461" i="14" s="1"/>
  <c r="J1462" i="14" s="1"/>
  <c r="J1463" i="14" s="1"/>
  <c r="J1464" i="14" s="1"/>
  <c r="J1465" i="14" s="1"/>
  <c r="J1466" i="14" s="1"/>
  <c r="J1467" i="14" s="1"/>
  <c r="J1468" i="14" s="1"/>
  <c r="J1469" i="14" s="1"/>
  <c r="J1470" i="14" s="1"/>
  <c r="J1471" i="14" s="1"/>
  <c r="J1472" i="14" s="1"/>
  <c r="J1473" i="14" s="1"/>
  <c r="J1474" i="14" s="1"/>
  <c r="J1475" i="14" s="1"/>
  <c r="J1476" i="14" s="1"/>
  <c r="J1477" i="14" s="1"/>
  <c r="J1478" i="14" s="1"/>
  <c r="J1479" i="14" s="1"/>
  <c r="J1480" i="14" s="1"/>
  <c r="J1481" i="14" s="1"/>
  <c r="J1482" i="14" s="1"/>
  <c r="J1483" i="14" s="1"/>
  <c r="J1484" i="14" s="1"/>
  <c r="J1485" i="14" s="1"/>
  <c r="J1486" i="14" s="1"/>
  <c r="J1487" i="14" s="1"/>
  <c r="J1488" i="14" s="1"/>
  <c r="J1489" i="14" s="1"/>
  <c r="J1490" i="14" s="1"/>
  <c r="J1491" i="14" s="1"/>
  <c r="J1492" i="14" s="1"/>
  <c r="J1493" i="14" s="1"/>
  <c r="J1494" i="14" s="1"/>
  <c r="J1495" i="14" s="1"/>
  <c r="J1496" i="14" s="1"/>
  <c r="J1497" i="14" s="1"/>
  <c r="J1498" i="14" s="1"/>
  <c r="J1499" i="14" s="1"/>
  <c r="J1500" i="14" s="1"/>
  <c r="J1501" i="14" s="1"/>
  <c r="J1502" i="14" s="1"/>
  <c r="J1503" i="14" s="1"/>
  <c r="J1504" i="14" s="1"/>
  <c r="J1505" i="14" s="1"/>
  <c r="J1506" i="14" s="1"/>
  <c r="J1507" i="14" s="1"/>
  <c r="J1508" i="14" s="1"/>
  <c r="J1509" i="14" s="1"/>
  <c r="J1510" i="14" s="1"/>
  <c r="J1511" i="14" s="1"/>
  <c r="J1512" i="14" s="1"/>
  <c r="J1513" i="14" s="1"/>
  <c r="J1514" i="14" s="1"/>
  <c r="J1515" i="14" s="1"/>
  <c r="J1516" i="14" s="1"/>
  <c r="J1517" i="14" s="1"/>
  <c r="J1518" i="14" s="1"/>
  <c r="J1519" i="14" s="1"/>
  <c r="J1520" i="14" s="1"/>
  <c r="J1521" i="14" s="1"/>
  <c r="J1522" i="14" s="1"/>
  <c r="J1523" i="14" s="1"/>
  <c r="J1524" i="14" s="1"/>
  <c r="J1525" i="14" s="1"/>
  <c r="J1526" i="14" s="1"/>
  <c r="J1527" i="14" s="1"/>
  <c r="J1528" i="14" s="1"/>
  <c r="J1529" i="14" s="1"/>
  <c r="J1530" i="14" s="1"/>
  <c r="J1531" i="14" s="1"/>
  <c r="J1532" i="14" s="1"/>
  <c r="J1533" i="14" s="1"/>
  <c r="J1534" i="14" s="1"/>
  <c r="J1535" i="14" s="1"/>
  <c r="J1536" i="14" s="1"/>
  <c r="J1537" i="14" s="1"/>
  <c r="J1538" i="14" s="1"/>
  <c r="J1539" i="14" s="1"/>
  <c r="J1540" i="14" s="1"/>
  <c r="J1541" i="14" s="1"/>
  <c r="J1542" i="14" s="1"/>
  <c r="J1543" i="14" s="1"/>
  <c r="J1544" i="14" s="1"/>
  <c r="J1545" i="14" s="1"/>
  <c r="J1546" i="14" s="1"/>
  <c r="J1547" i="14" s="1"/>
  <c r="J1548" i="14" s="1"/>
  <c r="J1549" i="14" s="1"/>
  <c r="J1550" i="14" s="1"/>
  <c r="J1551" i="14" s="1"/>
  <c r="J1552" i="14" s="1"/>
  <c r="J1553" i="14" s="1"/>
  <c r="J1554" i="14" s="1"/>
  <c r="J1555" i="14" s="1"/>
  <c r="J1556" i="14" s="1"/>
  <c r="J1557" i="14" s="1"/>
  <c r="J1558" i="14" s="1"/>
  <c r="J1559" i="14" s="1"/>
  <c r="J1560" i="14" s="1"/>
  <c r="J1561" i="14" s="1"/>
  <c r="J1562" i="14" s="1"/>
  <c r="J1563" i="14" s="1"/>
  <c r="J1564" i="14" s="1"/>
  <c r="J1565" i="14" s="1"/>
  <c r="J1566" i="14" s="1"/>
  <c r="J1567" i="14" s="1"/>
  <c r="J1568" i="14" s="1"/>
  <c r="J1569" i="14" s="1"/>
  <c r="J1570" i="14" s="1"/>
  <c r="J1571" i="14" s="1"/>
  <c r="J1572" i="14" s="1"/>
  <c r="J1573" i="14" s="1"/>
  <c r="J1574" i="14" s="1"/>
  <c r="J1575" i="14" s="1"/>
  <c r="J1576" i="14" s="1"/>
  <c r="J1577" i="14" s="1"/>
  <c r="J1578" i="14" s="1"/>
  <c r="J1579" i="14" s="1"/>
  <c r="J1580" i="14" s="1"/>
  <c r="J1581" i="14" s="1"/>
  <c r="J1582" i="14" s="1"/>
  <c r="J1583" i="14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C52FFA-83EC-4302-99F8-F34FAADFB287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AAE54F1-679B-4C98-AB1A-B407E183494B}" name="WorksheetConnection_Datos ED!$A:$H" type="102" refreshedVersion="8" minRefreshableVersion="5" saveData="1">
    <extLst>
      <ext xmlns:x15="http://schemas.microsoft.com/office/spreadsheetml/2010/11/main" uri="{DE250136-89BD-433C-8126-D09CA5730AF9}">
        <x15:connection id="Rango" autoDelete="1">
          <x15:rangePr sourceName="_xlcn.WorksheetConnection_DatosEDAH"/>
        </x15:connection>
      </ext>
    </extLst>
  </connection>
</connections>
</file>

<file path=xl/sharedStrings.xml><?xml version="1.0" encoding="utf-8"?>
<sst xmlns="http://schemas.openxmlformats.org/spreadsheetml/2006/main" count="17320" uniqueCount="2193">
  <si>
    <t>LÍNEA CONVERSIÓN No 4</t>
  </si>
  <si>
    <t>PEFORADORA</t>
  </si>
  <si>
    <t/>
  </si>
  <si>
    <t>LÍNEA CONVERSIÓN No 2</t>
  </si>
  <si>
    <t>COMPLETAR LÍNEAS DE CONVERSIÓN 2 Y 4</t>
  </si>
  <si>
    <t>PANEL DE CONTROL</t>
  </si>
  <si>
    <t>COMPLETAR MOTOREDUCTORES EL LINEA #2</t>
  </si>
  <si>
    <t>REALIZAR TRABAJOS VARIOS</t>
  </si>
  <si>
    <t>AXCONDICIONAR VIGA #3</t>
  </si>
  <si>
    <t>ACONDICIONAR VIGA #3 EN PWERFORADORA</t>
  </si>
  <si>
    <t>REPARAR REDUCTORES BOBINADORAS DE CONV 2</t>
  </si>
  <si>
    <t>COMPLETAR MOTOREDUCTORES BOBINADORAS</t>
  </si>
  <si>
    <t>INSTALAR MOTOREDUCTORES EN BOBINADORAS</t>
  </si>
  <si>
    <t>CORRECTIVOS PLAN DE MANTENIMIENTO</t>
  </si>
  <si>
    <t>COMPLETAR CILINDROS BOBINADORAS</t>
  </si>
  <si>
    <t>CORREGIR FUGAS DE AIRE</t>
  </si>
  <si>
    <t>COMPLETAR MOTOREDUCTORES FALTANTES</t>
  </si>
  <si>
    <t>INSTALAR PANTALLA HMI PERFORADORA LC4</t>
  </si>
  <si>
    <t>ACONDICIONAR 2 VIGAS CON 46 PUESTOS</t>
  </si>
  <si>
    <t>COMPLETAR MOTOREDUCTORES EN LC#4</t>
  </si>
  <si>
    <t>FABRICACION DE 13 PLATOS PARA MOTORES CO</t>
  </si>
  <si>
    <t>COMPLETAR ELEMENTOS EN BOBINADORAS</t>
  </si>
  <si>
    <t>MANTENIMIENTO GENERAL PERFORADOR #4</t>
  </si>
  <si>
    <t>FABRICAR BRAZOS SOPORTES BOBINADORAS</t>
  </si>
  <si>
    <t>ORGANIZAR VIGA PERFORADO LC2</t>
  </si>
  <si>
    <t>RECONSTRUIR 8 BRAZOS BOBINADORAS LC # 4</t>
  </si>
  <si>
    <t>COMPLETAR BRAZOS Y MOTOREDUCTORES</t>
  </si>
  <si>
    <t>CAMBIAR BOBINAS Y RELES EN PERFORADORA</t>
  </si>
  <si>
    <t>REFORMAR BASE DE VALVULA EN CILINDROS</t>
  </si>
  <si>
    <t>FABRICAR 2 BRAZOS P/CILINDRO BOBINADORAS</t>
  </si>
  <si>
    <t>COMPLETAR MOTOREDUCTORES EL LINEA #4</t>
  </si>
  <si>
    <t>ACONDICIONAR PUESTO SUPERIOR BOBIN 4D</t>
  </si>
  <si>
    <t>CAMBIAR CELDAS DE CARGA EN BOBINADORAS</t>
  </si>
  <si>
    <t>CAMBIAR REDUCTOR Y REVISAR ESTADO GENERA</t>
  </si>
  <si>
    <t>REVISAR DESBOBI 4BSUP. 4C INF.4D SUP</t>
  </si>
  <si>
    <t>REPARAR 8 BRAZOS SOPORTES BOBINAD LC # 2</t>
  </si>
  <si>
    <t>COMPLETAR ELEMENTOS FALTANTES</t>
  </si>
  <si>
    <t>CAMBIAR DRIVE EN AMBOS PUESTOS</t>
  </si>
  <si>
    <t>FABRICAR MANIJAS PARA VALVULAS</t>
  </si>
  <si>
    <t>REUBICAR TUBERIAS Y BANDEJAS EN LC#4</t>
  </si>
  <si>
    <t>FABRICAR 6 BRAZOS PORTA CILINDROS LC # 2</t>
  </si>
  <si>
    <t>FABRICAR 4 FLANCHES REDUCTOR BOBINADORAS</t>
  </si>
  <si>
    <t>TENSIONADORA</t>
  </si>
  <si>
    <t>RODILLO METALICO CON RODAMIENTO MALO</t>
  </si>
  <si>
    <t>FABRICAR 2 BRAZOS P/REDUCTOR BOBINADORAS</t>
  </si>
  <si>
    <t>HABILITAR SISTEMA POR UNIDADES LC4</t>
  </si>
  <si>
    <t>CORREGIR FUGAS DE AIRE EN LC#2</t>
  </si>
  <si>
    <t>CORREGIR FUGAS DE AIRE EN LC#4</t>
  </si>
  <si>
    <t>REVISAR Y ACONDICIONAR BOBINADORAS LC#2</t>
  </si>
  <si>
    <t>ORGANIZAR CABLEADO Y TABLEROS LC2</t>
  </si>
  <si>
    <t>CORREGIR FUGAS DE AIRE EN EQUIPOS</t>
  </si>
  <si>
    <t>REVISAR POR NO PARAR LOS BOBINADORES</t>
  </si>
  <si>
    <t>REALIZAR CORRECTIVOS VARIOS</t>
  </si>
  <si>
    <t>CORREGIR FUGAS DE AIRE EN LÍNEA DE CONV</t>
  </si>
  <si>
    <t>COMPLETAR ELEMENTOS FALTANTES EN LINEA</t>
  </si>
  <si>
    <t>REVISAR HALADAOR LC-2</t>
  </si>
  <si>
    <t>COLOCAR VALVULA CILINDRO DESBOBINADOR C4</t>
  </si>
  <si>
    <t>FABRICAR RODILLOS GUIA SEPARADORES DE PE</t>
  </si>
  <si>
    <t>REALIZAR CORRECTIVOS VARIOS EN LINEA</t>
  </si>
  <si>
    <t>REPARAR CILINDRO NEUMATICO DESBOBINADORA</t>
  </si>
  <si>
    <t>REPARAR REDUCTORES DE LAS EMBOBINADORAS</t>
  </si>
  <si>
    <t>TERMINAR DE ACONDICIONAR BOBINADORAS</t>
  </si>
  <si>
    <t>REVISION BOBINADORAS Y DESBOBINADORAS</t>
  </si>
  <si>
    <t>LC 2 ACONDICIONAR PRECORTADORA</t>
  </si>
  <si>
    <t>REPARARCIÓN DE CILINDRO BOBINADORAS LC4</t>
  </si>
  <si>
    <t>REVISAR CILINDRO DEL BALANCXIN LC 2</t>
  </si>
  <si>
    <t>REPARAR 8 PLATOS BOB EN ALUMINIO LC # 4</t>
  </si>
  <si>
    <t>REPARAR REDUCTORES BOBINADORAS DE CONV 4</t>
  </si>
  <si>
    <t>REPARAR FLANCHES REDUCTORES BOBINAD LC 4</t>
  </si>
  <si>
    <t>INSTALAR DRIVE BOBINADORA 2C Y 2D</t>
  </si>
  <si>
    <t>REACONDIICONAR SISTEMA DE BALANCIN</t>
  </si>
  <si>
    <t>ACONDIONAR BASES RECIBIDORES PERF LC 4</t>
  </si>
  <si>
    <t>REUBICAR TUBERIAS Y BANDEJAS ELECTRICAS</t>
  </si>
  <si>
    <t>FABRICAR 12 BRIDAS BRAZO MOTOR LC # 4</t>
  </si>
  <si>
    <t>REPARACION DE 5 CILINDROS NEUMATICOS</t>
  </si>
  <si>
    <t>INSTALAR CILINDROS NEUMATICOS BRAZOS</t>
  </si>
  <si>
    <t>CAMBIAR MOTOR Y DRIVE TENSIONADORA</t>
  </si>
  <si>
    <t>Adecuar Precortadora C2</t>
  </si>
  <si>
    <t>INSTALAR BRAZO Y MOTOREDUCTOR</t>
  </si>
  <si>
    <t>REPARACIÓN DE CILINDRO BOBINADORAS LC2</t>
  </si>
  <si>
    <t>ACONDICIONAR PUESTO SUPERIOR</t>
  </si>
  <si>
    <t>Cambiar Cuchillas LC2</t>
  </si>
  <si>
    <t>ACONDICIONAR PRECORTADORA LINEAL EN LC#2</t>
  </si>
  <si>
    <t>FABRICAR 2 BRAZOS SOPORTES BOBINADO LC 4</t>
  </si>
  <si>
    <t>INSTALAR ELEMENTOS FALTANTES</t>
  </si>
  <si>
    <t>PERFORADORA MAKLAUS 3</t>
  </si>
  <si>
    <t>INSTALAR PERFORADORA MAKLAUS EN LC#4</t>
  </si>
  <si>
    <t>INSTALAR MOTOREDUCTOR FALTANTE</t>
  </si>
  <si>
    <t>REVISAR REDUCTOR MOTOR BOBINADOR LC 2</t>
  </si>
  <si>
    <t>REVISAR CILINDRO LC4</t>
  </si>
  <si>
    <t>HABILITAR VIGA #3 PERFORADORA LC#4</t>
  </si>
  <si>
    <t>FABRICAR BARRAS PARA PERFORADORA LC # 2</t>
  </si>
  <si>
    <t>INSPECCIÓN ELEMENTOS FALTANTES DESBOBINA</t>
  </si>
  <si>
    <t>CAMBIAR BRAZO PUESTO SUPERIOR</t>
  </si>
  <si>
    <t>CROMADO Y NIQUELADO DE 4 BARRAS LC#4</t>
  </si>
  <si>
    <t>Cambiar tubos barra de enfriamiento C2</t>
  </si>
  <si>
    <t>FABRICAR BASES  RECIBIDORES 3MM PERF LC4</t>
  </si>
  <si>
    <t>REVISAR Y CALIBRAR CELDAS CARGA EN LC#2</t>
  </si>
  <si>
    <t>REVISAR BOBINADORES Y DESBOBINADORES</t>
  </si>
  <si>
    <t>REVISAR RODILLO HALLADOR LC2</t>
  </si>
  <si>
    <t>INSTALAR MOTOREDUCTOR EN PUESTO INFERIOR</t>
  </si>
  <si>
    <t>INSTALAR MANZANAS EN DESBOBINADORA</t>
  </si>
  <si>
    <t>CAMBIAR DRIVE PARA EL MOTOR SUPERIOR</t>
  </si>
  <si>
    <t>INSTALAR TRENZAS PERFORADORA LC2</t>
  </si>
  <si>
    <t>REVISAR REVISAR CILINDRO TIENE ESCAPE</t>
  </si>
  <si>
    <t>REPARAR DESGASTES EN EJES DE RODILLOS</t>
  </si>
  <si>
    <t>REVISAR Y ACONDICIONAR BOBINADORAS LC#4</t>
  </si>
  <si>
    <t>ACONDICIONAR DESBONBINADOR L C 4</t>
  </si>
  <si>
    <t>Revisar tambor convertidora 2</t>
  </si>
  <si>
    <t>REPONER DRIVES EN BOBINADORA 4B</t>
  </si>
  <si>
    <t>TORRE RODILLOS GUIAS</t>
  </si>
  <si>
    <t>ACONDICIONAR ESTRUCTURA DESBOBINADORES</t>
  </si>
  <si>
    <t>ACONDICIONAR BOBINADORA 4C</t>
  </si>
  <si>
    <t>REALIZAR CORRECTIVOS VARIOS EN EQUIPOS</t>
  </si>
  <si>
    <t>COMPLETAR ELEMENTOS EN BOBINADORA</t>
  </si>
  <si>
    <t>FABRICAR 3 RODILLOS PARA BALANCINES LC 2</t>
  </si>
  <si>
    <t>REVISAR SITEMA  DE  PERFORADO</t>
  </si>
  <si>
    <t>FABRICAR RODILLO DE ALUMINIO LC # 4</t>
  </si>
  <si>
    <t>ACONDICIONAR PRECORTADORA EN LC 2</t>
  </si>
  <si>
    <t>FABRICAR 6 FLANCHES REDUCTOR BOBINA LC 2</t>
  </si>
  <si>
    <t>REPONER VARIADOR DE VELOCIDAD</t>
  </si>
  <si>
    <t>COLOCAR MOTOR LC2</t>
  </si>
  <si>
    <t>CAMBIAR PLATOS EN BOBINADORAS</t>
  </si>
  <si>
    <t>REVISAR Y REPARAR REDUCTOR INFERIOR</t>
  </si>
  <si>
    <t>ACONDICIONAR PRECORTADORA</t>
  </si>
  <si>
    <t>FABRICACION DE 12 PIEZAS</t>
  </si>
  <si>
    <t>CAMBIAR DEPOSITO DE AIRE U MANTO</t>
  </si>
  <si>
    <t>ACONDICIONAR PUESTO INFERIOR BOBINADORA</t>
  </si>
  <si>
    <t>FABRICAR 14 PLATOS EN ALUMINIO</t>
  </si>
  <si>
    <t>CAMBIAR MOTOREDUCTOR SUPERIOR COMPLETO</t>
  </si>
  <si>
    <t>REPARAR REDUCTOR LC # 4  4C</t>
  </si>
  <si>
    <t>INSTALAR MOTOREDUTOR SC63 NUEVOS</t>
  </si>
  <si>
    <t>HABILITAR DESBOBINADORA INFERIOR</t>
  </si>
  <si>
    <t>FABRICAR RODILLO DE ALUMINIO LC # 2</t>
  </si>
  <si>
    <t>FABRICAR BASES PARA RECIBIDORES LC 4</t>
  </si>
  <si>
    <t>FABRICAR 8 SOPORTES T RECIBIDOR LC 4</t>
  </si>
  <si>
    <t>REPARAR Y INSTALAR MOTOREDUCTOR</t>
  </si>
  <si>
    <t>ACONDICIONAR TUBOS DE SUCCION</t>
  </si>
  <si>
    <t>CAMBIAR CILINDRO NEUMATICO DESBOBINADORA</t>
  </si>
  <si>
    <t>CAMBIAR MOTOR INFERIOR POR EL SUPERIOR..</t>
  </si>
  <si>
    <t>REPARAR BOBIN TENSIO DESBOB LC4</t>
  </si>
  <si>
    <t>CAMBIAR VALVULA CILINDRO DESBOBINAD LC 4</t>
  </si>
  <si>
    <t>REVISAR BOBINADOR LC 2</t>
  </si>
  <si>
    <t>FABRICAR TOPES CAUCHO PARA PERFORADORA</t>
  </si>
  <si>
    <t>CAMBIO DE MANZANA EMBOBINADOR LC-4</t>
  </si>
  <si>
    <t>CAMBIAR MANZANAS BOBINADOR A SUP LC 4</t>
  </si>
  <si>
    <t>INSTALAR EJES PORTAMANZANA</t>
  </si>
  <si>
    <t>CORREGIR FUGA DE AIRE BOBINADORA LC # 4</t>
  </si>
  <si>
    <t>ACONDICIONAR BOBINADORAS Y DESBOBINADORA</t>
  </si>
  <si>
    <t>REVISION BARRA DE PERFORADO 2 (LC4)</t>
  </si>
  <si>
    <t>LC-4- ACONDICIONAR CONTADOR UNDS</t>
  </si>
  <si>
    <t>COMPLETAR BRAZOS EN LINEAS DE CONVERSION</t>
  </si>
  <si>
    <t>CAMBIO DE REDUCTOR EMBOBINADORA LC 4</t>
  </si>
  <si>
    <t>REVISAR DESBOBINADOR 2C INFERIOR</t>
  </si>
  <si>
    <t>CAMBIAR RECIBIDORES DE 1/8 EN LC#2</t>
  </si>
  <si>
    <t>CAMBIAR RELES ESTADO SOLIDO,FUSIBLES Y B</t>
  </si>
  <si>
    <t>CORREGIR DETALLES INSPECCIONES</t>
  </si>
  <si>
    <t>COMPLETAR BRAZOS, PLATOS, Y MANZANAS</t>
  </si>
  <si>
    <t>CILINDRO NEUMATICO</t>
  </si>
  <si>
    <t>REPARAR SOPORTES BASE DE RECIBIDOR LC #2</t>
  </si>
  <si>
    <t>PRECORTADORA RECTA</t>
  </si>
  <si>
    <t>COLOCAR PRECORTEDORA RECTA EN LA C-4</t>
  </si>
  <si>
    <t>REVISAR TABLERO DE PERFORADOS LC 4</t>
  </si>
  <si>
    <t>ACONDICIONAR DESBOBINADORA 4A</t>
  </si>
  <si>
    <t>COLOCAR ELEMENTOS FALTANTES</t>
  </si>
  <si>
    <t>ARREGLAR  DESEMBOBINADOR LC 4</t>
  </si>
  <si>
    <t>CAMBIAR BOBINAS</t>
  </si>
  <si>
    <t>ACONDICINAR PRECORTADORA LC2</t>
  </si>
  <si>
    <t>ACONDICIONAR CONTADOR PARA UNIDADES</t>
  </si>
  <si>
    <t>REPARAR DRIVE BOBINADORA #4  DE CONV#4</t>
  </si>
  <si>
    <t>ACONDICIONAR BRAZO DESEMBOBINADOR LC 4</t>
  </si>
  <si>
    <t>CAMBIAR EJES PORTAMANZANA Y MANZANAS</t>
  </si>
  <si>
    <t>REVISAR MOTOR BOBINADOR LC #4D.</t>
  </si>
  <si>
    <t>REVISAR Y CORREGIR FUGAS DE AIRE</t>
  </si>
  <si>
    <t>COLOCAR TORNILLO EN EMBOVINADORA LC-4</t>
  </si>
  <si>
    <t>REACONDICIONAR BOBINADORA</t>
  </si>
  <si>
    <t>INSTALAR CHUMACERA A RODILLO GUIA TORRE</t>
  </si>
  <si>
    <t>CAMBIAR EJE PORTAMANZANA SUPERIOR</t>
  </si>
  <si>
    <t>NO ARRANCAN LOS MOTORES REVISAR Y AJUSTA</t>
  </si>
  <si>
    <t>FABRICAR ADAPTADORES REDUCTOR BOBINADOR</t>
  </si>
  <si>
    <t>ACONDICIONAR EMBOBINADORES LC 4</t>
  </si>
  <si>
    <t>ACONDICIONAR BOBINADORA EN LC #2</t>
  </si>
  <si>
    <t>ACONDICIONAR TENSIONADORA PARA LC#3</t>
  </si>
  <si>
    <t>FABRICACIÓN BASE PARA RECIBIDOR 6 MM LC4</t>
  </si>
  <si>
    <t>FABRICAR ELEMENTOS VARIOS PERFORADORA</t>
  </si>
  <si>
    <t>REVISAR REDUCTOR BOBIN. INFER. LC 2</t>
  </si>
  <si>
    <t>COLOCAR ENCODER ESTA SUELTO</t>
  </si>
  <si>
    <t>REVISAR EMBOBINADOR LC 2</t>
  </si>
  <si>
    <t>FABRICAR 3 RODILLOS ALUMINIO BOBIN LC 4</t>
  </si>
  <si>
    <t>FABRICAR SOPORTE BASE RECIBIDOR</t>
  </si>
  <si>
    <t>CAMBIAR ELEMENTOS VARIOS</t>
  </si>
  <si>
    <t>CAMBIAR RODILLOS GUIAS Y ALTURA PELICULA</t>
  </si>
  <si>
    <t>ACONDICIONAR BOBINADORA 2C</t>
  </si>
  <si>
    <t>INSTALAR MOTOREDUCTOR EN PUESTOS</t>
  </si>
  <si>
    <t>LC4 RUEDA SENSORA CON PROBLEMAS DE SEÑAL</t>
  </si>
  <si>
    <t>SIN CONTADOR DE UNIDADES</t>
  </si>
  <si>
    <t>COMPLETAR PUESTO DE BOBINADORAS LC2</t>
  </si>
  <si>
    <t>REVISAR TORNILLO TOPE PRECOR LC 2</t>
  </si>
  <si>
    <t>REVISA LC 2 SE PARA Y SIGUE ANDANDO</t>
  </si>
  <si>
    <t>ACONDICIONAR DESBOBINADORA EN LC #2</t>
  </si>
  <si>
    <t>INSTALAR ELEMENTOS FALTANTES BOBINAD 4B</t>
  </si>
  <si>
    <t>CAMBIAR MANZANAS BOBINADOR LC 2</t>
  </si>
  <si>
    <t>ACONDICIONAR BOBINADORA 2B</t>
  </si>
  <si>
    <t>CAMBIAR DRIVE BOBINADOR D SUPERIOR LC 4</t>
  </si>
  <si>
    <t>REVISAR Y ACONDICIONAR BOBINADORA</t>
  </si>
  <si>
    <t>ACONDICIONAR CONTADOR LC 4</t>
  </si>
  <si>
    <t>COLOCAR PLATO BOBIN 2A SUP</t>
  </si>
  <si>
    <t>REVISAR MOTOR BOBINADOR LC 2</t>
  </si>
  <si>
    <t>COLOCAR CONTADOR DE UNIDADES LC #4</t>
  </si>
  <si>
    <t>organizar tablero de perforado lc 2</t>
  </si>
  <si>
    <t>ACONDICIONAR DESBOBINADORA 4B</t>
  </si>
  <si>
    <t>CAMBIAR RUEDA SENSORA NO DA EL ROMBO</t>
  </si>
  <si>
    <t>CORREGIR DETALLER VARIOS POR MANTO PRVEN</t>
  </si>
  <si>
    <t>CAMBIAR RODILLOS SEPARADORES DE PELÍCULA</t>
  </si>
  <si>
    <t>FABRICAR RODILLOS PERFORADORA LC4</t>
  </si>
  <si>
    <t>REVISAR EMBOBINADOR 2C LC 4</t>
  </si>
  <si>
    <t>FABRICACION DE SOPORTES PARA BOBINA</t>
  </si>
  <si>
    <t>REVISAR DRIVE BOBINADOR LC 2</t>
  </si>
  <si>
    <t>CAMBIAR DRIVE EN BOBINADORA</t>
  </si>
  <si>
    <t>FABRICAR ELEMENTOS VARIOS PARA LC # 2</t>
  </si>
  <si>
    <t>REVISAR PUESTO DE PERFORADO</t>
  </si>
  <si>
    <t>REVISAR BOBINADOR INFERIOR LC 2</t>
  </si>
  <si>
    <t>ACONDICIONAR PRECORTADORA LC2</t>
  </si>
  <si>
    <t>ACONDICIONAR PRECORTADORA PARA LC  2</t>
  </si>
  <si>
    <t>INSTALAR MANZANAS EN BOBINADORA</t>
  </si>
  <si>
    <t>CONV N 2 ALISTAMIENTO PRECORTADORA</t>
  </si>
  <si>
    <t>REVISAR Y CORREGIR DETALLES VARIOS</t>
  </si>
  <si>
    <t>CAMBIAR CELDAS DE CARGA</t>
  </si>
  <si>
    <t>CAMBIO DE CILINDROS BALANCIN BOBIN LC 4</t>
  </si>
  <si>
    <t>CAMBIAR BUJE CUERPO PUNZON PARA LC#4</t>
  </si>
  <si>
    <t>FAVOR REVISAR HALADOR LC 2</t>
  </si>
  <si>
    <t>FABRICAR 4 RODILLOS PARA BALANCIN LC 4</t>
  </si>
  <si>
    <t>FABRICAR SOPORTES BOBINA PERFORADORA # 2</t>
  </si>
  <si>
    <t>CAMBIAR TAPA SOPORTE REDUCTOR FLENDER</t>
  </si>
  <si>
    <t>REVISAR Y ORGANIZAR BOBINADORAS</t>
  </si>
  <si>
    <t>REVISAR CONV 4 NO ARRANCA</t>
  </si>
  <si>
    <t>ARREGLO DE PERFORADORA LC4</t>
  </si>
  <si>
    <t>DESMONTAR EJE Y TUERCA DE DESPLAZAMIENTO</t>
  </si>
  <si>
    <t>ORGANIZAR CABLEADO Y TABLEROS LC4</t>
  </si>
  <si>
    <t>REVISAR VARIADOR BOBINADOR LC 2</t>
  </si>
  <si>
    <t>FABRICAR DOS (2) EJES EN 4140 MORETIADO</t>
  </si>
  <si>
    <t>MANTTO A MOTORES Y REDUCTORES BAJADOS</t>
  </si>
  <si>
    <t>CAMBIAR TUBERIA AGUA VIGA DE PERFORAD C2</t>
  </si>
  <si>
    <t>CAMBIAR CELDA DE CARGA EN BOBINADORA</t>
  </si>
  <si>
    <t>INSTALAR NUEVA TRENZA EN PERFORADORA</t>
  </si>
  <si>
    <t>MODIFICAR SOPORTES PERFORADORA LC # 4</t>
  </si>
  <si>
    <t>AJUSTAR CUNAS/RODAMIENTOS MOTOR TENCIONA</t>
  </si>
  <si>
    <t>CAMBIAR MANZANAS BOBINADORA 2B</t>
  </si>
  <si>
    <t>Cambiar Velocimetro lc2</t>
  </si>
  <si>
    <t>REPARAR RELE ESTADO SOLIDO PERFORADORA 2</t>
  </si>
  <si>
    <t>REVISAR PRECORTADORA LC 2</t>
  </si>
  <si>
    <t>CAMBIAR DRIVE BOBINADOR 2D INFERIOR</t>
  </si>
  <si>
    <t>CORREGIR FUGAS DE AIRE EN LA LÍNEA</t>
  </si>
  <si>
    <t>FABRICAR ESTRUCTURA PARA RODILLOS GUIAS</t>
  </si>
  <si>
    <t>REVISAR EMBOBINADOR LC 4</t>
  </si>
  <si>
    <t>COMPLETAR BOBINAS Y TORNILLOS DE FIJACIO</t>
  </si>
  <si>
    <t>INSTALAR MOTOR Y REDUCTOR FALTANTE</t>
  </si>
  <si>
    <t>ACONDICIONAR BOBINADORES 4B, Y 4C</t>
  </si>
  <si>
    <t>REPARAR FUGAS DE AIRE EN LA PLANTA</t>
  </si>
  <si>
    <t>REVISAR MOTOR BOBINADOR (DRIVE) LC 4</t>
  </si>
  <si>
    <t>REVISAR PERFORADORES LC2 NO CAEN</t>
  </si>
  <si>
    <t>COMPLETAR ELEMENTOS FALTANTES BOBI 2A</t>
  </si>
  <si>
    <t>REVISAR MOTORES BOBINADORA 1Y 2 LC 4</t>
  </si>
  <si>
    <t>CAMBIAR MANZANAS LC 2</t>
  </si>
  <si>
    <t>instalar contador</t>
  </si>
  <si>
    <t>LC 4 TIENE UN MOTOR SUELTO EN UN BOBIBAD</t>
  </si>
  <si>
    <t>REALIZAR CORRECTIVOS EN TABLEROS CONTROL</t>
  </si>
  <si>
    <t>ACONDICIONAR LA PRECORTADORA LC 2</t>
  </si>
  <si>
    <t>REVISION DE CONEXIONES LC2</t>
  </si>
  <si>
    <t>COMPLETAR ELEMENTOS EN PRECORTADORA</t>
  </si>
  <si>
    <t>CAMBIAR  VALVULA  DEL  CILINDRO BOBI</t>
  </si>
  <si>
    <t>REPARAR RODILLO DE CAUCHO CON DESGASTE</t>
  </si>
  <si>
    <t>ACONDICIONAR EMB. CORE 3" LC 4</t>
  </si>
  <si>
    <t>REVISAR PERFORADORES QUE NO CAEN   LC  2</t>
  </si>
  <si>
    <t>CAMBIAR CILINDRO EN DESBOBINADORA 4B</t>
  </si>
  <si>
    <t>Colocar Barra de Perforado de 1/2 C2</t>
  </si>
  <si>
    <t>REVISAR BARRA DE PERFORADO ESTA FLOJA C2</t>
  </si>
  <si>
    <t>COLOCAR RUEDA CENSORA LC2Y CAMBIAR DRIVE</t>
  </si>
  <si>
    <t>REVISAR PRECORTADORA LC #2</t>
  </si>
  <si>
    <t>REPARAR RODILLO BALANCIN BOBINADORA</t>
  </si>
  <si>
    <t>CAMBIAR MANZ PLATOS Y REVISAR VAST. CILI</t>
  </si>
  <si>
    <t>CAMBIAR PANTALLA A DRIVE DE REPUESTO</t>
  </si>
  <si>
    <t>INSTALAR PRECORTADORA</t>
  </si>
  <si>
    <t>revisar cilindro lc4</t>
  </si>
  <si>
    <t>CAMBIAR PERFORADORES</t>
  </si>
  <si>
    <t>acondicionar precortadora lc 2</t>
  </si>
  <si>
    <t>CAMBIAR TORNILLO BRAZO</t>
  </si>
  <si>
    <t>CAMBIAR BRAZOS PORTACORES</t>
  </si>
  <si>
    <t>FABRICAR 7 PLATINAS PARA SENSOR LC # 4</t>
  </si>
  <si>
    <t>CAMBIAR BORNERAS Y MODULOS PERFORADORES</t>
  </si>
  <si>
    <t>revisar rodamiento bastago lc 4</t>
  </si>
  <si>
    <t>MONTAJE VENTILACION TABLEROS DE PERFORAC</t>
  </si>
  <si>
    <t>INSTALAR RODILLOS GUIAS TORRE</t>
  </si>
  <si>
    <t>REVISAR RODILLO DE PERFORADORA  LC 4</t>
  </si>
  <si>
    <t>ACONDICIONAR PRECORTADORA HORIZONTAL</t>
  </si>
  <si>
    <t>INSTALAR VENTILADOR DEL DRIVER LC4</t>
  </si>
  <si>
    <t>SE CAMBIAN CERRADURAS A TABLEROS DE LINE</t>
  </si>
  <si>
    <t>CAMBIAR EJE Y MANZANA BOBINADORA 4A</t>
  </si>
  <si>
    <t>NO FUNCIONAN BOBINADORES</t>
  </si>
  <si>
    <t>CAMBIAR RODILLOS BALANCIN</t>
  </si>
  <si>
    <t>REVISAR EMBOBINADOR LC2 INFERIOR</t>
  </si>
  <si>
    <t>REPARACIONES INMEDIATAS EN LC # 2</t>
  </si>
  <si>
    <t>colocar cilindro bobin 2 superior LC 4</t>
  </si>
  <si>
    <t>INSTALAR REGULADOR DE PRESION</t>
  </si>
  <si>
    <t>CAMBIO DE RECIBIDORES  3MM  .. LC2</t>
  </si>
  <si>
    <t>REVISAR Y ORAGNOZAR BOBINADORAS</t>
  </si>
  <si>
    <t>REVISAR EMBOB1A SUPERIOR LC 4</t>
  </si>
  <si>
    <t>REPARAR PLATOS DE ALUMINIO LC # 2</t>
  </si>
  <si>
    <t>REPARAR CILINDROS NEUMATICOS DE BOBINADO</t>
  </si>
  <si>
    <t>REVISAR OSCILACION DEL BALANCIN</t>
  </si>
  <si>
    <t>FABRICAR BASES RECIBIDOR SUPER PERF LC 2</t>
  </si>
  <si>
    <t>LC 4 UN BOBINADOR LE FALTA EL MOTOR</t>
  </si>
  <si>
    <t>CAMBIAR ELECTROIMAN GM30 LC-4</t>
  </si>
  <si>
    <t>NO PERFORA PUESTO 17,18,19  DE VIGA # 2</t>
  </si>
  <si>
    <t>COLOCAR RODILLO BOBINADOR LC 4</t>
  </si>
  <si>
    <t>REPARAR TARJETAS RELE PERFORADORA LC # 2</t>
  </si>
  <si>
    <t>REVISAR MOTOR BOBINADOR INF.LC 2</t>
  </si>
  <si>
    <t>ARREGLO DE CUENTA PIES LC4</t>
  </si>
  <si>
    <t>CAMBIAR BRAZO INFERIOR Y FIJAR MOTOR</t>
  </si>
  <si>
    <t>ORGANIZAR TABLEROS DE CONTROL LINEA</t>
  </si>
  <si>
    <t>revisar silindro del emb lc 4 partio tor</t>
  </si>
  <si>
    <t>LC-2-- CILINDRO HALADORA CON ESCAPE AIR</t>
  </si>
  <si>
    <t>CAMBIAR BOBINAS, Y ESPARRAGO TENSOR- Est</t>
  </si>
  <si>
    <t>REVISAR TENSIONADORA LC#2, CON EJE DE SA</t>
  </si>
  <si>
    <t>CORREGIR FUGAS DE AIRE LC 2</t>
  </si>
  <si>
    <t>MODULO DE TENSION BOBINADORA LCn° 2</t>
  </si>
  <si>
    <t>REPARAR RODILLO CROMADO TENSIONADORA 2</t>
  </si>
  <si>
    <t>REVISAR PRECOTADORA LC 2</t>
  </si>
  <si>
    <t>COLOCAR TORNILLO MOTOR SUPERIOR  N°2 LC2</t>
  </si>
  <si>
    <t>ORGANIZAR VIGA PERFORADO LC4</t>
  </si>
  <si>
    <t>REVISAR MOTOR SUPERIOR Y BRAZO SUPERIOR</t>
  </si>
  <si>
    <t>REVISAR DESBOBINADOR LC  2</t>
  </si>
  <si>
    <t>REVISAR PRECORTADORA LC#2</t>
  </si>
  <si>
    <t>TERMINAR DE ACONDICIONAR BOBINADORA</t>
  </si>
  <si>
    <t>INSTALAR MOTOREDUCTOR INFERIOR</t>
  </si>
  <si>
    <t>ACONDICIONAR PUESTOS DE BOBINADO</t>
  </si>
  <si>
    <t>REVISAR BOBINADOR 4BSUPERIOR TORNILLO PA</t>
  </si>
  <si>
    <t>REVISAR BOBINADOR LC 4</t>
  </si>
  <si>
    <t>FIJAR MANOMETROS PRESION EN BOBINADORAS</t>
  </si>
  <si>
    <t>CAMBIAR SOPORTES SUPERIOR DE BOBINAS</t>
  </si>
  <si>
    <t>RECONEXION Y CAMBIO DE CONTADOR X UNID</t>
  </si>
  <si>
    <t>LC2. REVISAR MOTOR DE BOBINADORA</t>
  </si>
  <si>
    <t>CAMBIAR PIÑON DE CADENA AL REDUCTOR</t>
  </si>
  <si>
    <t>CAMBIAR RODAMIENTOS RODILLOS BALANCIN</t>
  </si>
  <si>
    <t>INSTALAR TAPA A UNIDAD DE MANTTO</t>
  </si>
  <si>
    <t>REPARACION RODILLO TENSIONADORA</t>
  </si>
  <si>
    <t>CAMBIAR SWICHE , VENTILADOR DEL TABLERO</t>
  </si>
  <si>
    <t>CAMBIAR POTENCIOMETRO Y REVISION</t>
  </si>
  <si>
    <t>REVISAR LC 2</t>
  </si>
  <si>
    <t>REVISAR  TAMBOR DE POR UNDES EN LC  2</t>
  </si>
  <si>
    <t>REPARAR SOPORTE SUPERIOR DE BOBINA</t>
  </si>
  <si>
    <t>CAMBIAR POTENCIOMETROS LC2 BOBIN 2D</t>
  </si>
  <si>
    <t>REVISAR NIPROLL JALADO LC #2</t>
  </si>
  <si>
    <t>CAMBIAR BRAZO REDUCTOR MOTOR  BOB 4A INF</t>
  </si>
  <si>
    <t>NO ARRANCA</t>
  </si>
  <si>
    <t>INSTALAR CUERDA DE SEGURIDAD</t>
  </si>
  <si>
    <t>CUADRAR SENSOR BALANCIN LC2</t>
  </si>
  <si>
    <t>REVISAR LOS DRAY SE ESTAN DISPARANDO C2</t>
  </si>
  <si>
    <t>Cambiar Fusibles C2</t>
  </si>
  <si>
    <t>COLOCAR CONTADOR UNIDADES LC 2</t>
  </si>
  <si>
    <t>CAMBIAR CILINDRO DE LA TENSIONADORA</t>
  </si>
  <si>
    <t>APRETAR TORNILLA MOTOR EMBOBINADOR C#2</t>
  </si>
  <si>
    <t>REVISAR COLINDRO BALAN EMBOBINADOR C2</t>
  </si>
  <si>
    <t>CABLEADO COLGANDO</t>
  </si>
  <si>
    <t>RECTIFICAR BASES DE PERFORADO</t>
  </si>
  <si>
    <t>REACONDICIONAR LC#4</t>
  </si>
  <si>
    <t>ORGANIZAR TABLEROS DE CONTROL EQUIPOS</t>
  </si>
  <si>
    <t>CAMBIAR PERFORADORES LC 2</t>
  </si>
  <si>
    <t>PINTAR BOBINADORA</t>
  </si>
  <si>
    <t>REPARAR Y CORTAR BASES RECIBIDORES LC 4</t>
  </si>
  <si>
    <t>CAMBIAR CILINDRO EN PUESTO SUPERIOR</t>
  </si>
  <si>
    <t>cambiar potenciometro de conv4(embobinad</t>
  </si>
  <si>
    <t>CAMBIAR BOBINAS EN PERFORADORA</t>
  </si>
  <si>
    <t>REVISAR RODILLO TIENE RODAMIENTO DAÑADO</t>
  </si>
  <si>
    <t>CAMBIAR CUCHILLAS PRECORTADORA LC#2</t>
  </si>
  <si>
    <t>ORGANIZAR CABLEADO TABLERO CONTROL</t>
  </si>
  <si>
    <t>REPARAR CILINDRO DEL BALANCIN</t>
  </si>
  <si>
    <t>favor cambiar potenciometro lc 2</t>
  </si>
  <si>
    <t>FABRICAR FLANCHES SOPORTE DEL REDUCTOR</t>
  </si>
  <si>
    <t>COMPLETAR ELEMENTOS EN DESBOBINADORA</t>
  </si>
  <si>
    <t>PASAR BOBINADORA DE CONV#2 PARA CONV#4</t>
  </si>
  <si>
    <t>INSTALAR CONTADOR DE UNIDADES</t>
  </si>
  <si>
    <t>LC 4.UN BOBINADOR CON MOTOR DISPARADO</t>
  </si>
  <si>
    <t>CAMBIO DE MODULO PERFORADO LC 4</t>
  </si>
  <si>
    <t>REVISAR EMBOBINADOR LC2</t>
  </si>
  <si>
    <t>COLOCAR  BRAZO Y  CONTROL DE LOS MOTORES</t>
  </si>
  <si>
    <t>REVISAR BOBINADOR 2D INFERIOR NO REGULA</t>
  </si>
  <si>
    <t>ACONDIONAR PUESTO DE TRABAJO EN CONV02</t>
  </si>
  <si>
    <t>CORREGIR FUGA DE AIRE  BOB. SUPERIOR C-4</t>
  </si>
  <si>
    <t>REVISAR EJE BOBINADOR LC#4</t>
  </si>
  <si>
    <t>CAMBIAR CILINDRO PRECORTADORA LC 2</t>
  </si>
  <si>
    <t>COLOCAR REDUCTOR Y MOTOR BOBIN SUP LC 2</t>
  </si>
  <si>
    <t>FABRICAR RODILLO Y SOPORTE DESBOBI LC 4</t>
  </si>
  <si>
    <t>REACONDICIONAR TABLERO BOB 2C.</t>
  </si>
  <si>
    <t>CONV N 4 ALISTAMIENTO MANZANAS</t>
  </si>
  <si>
    <t>CORREGIR FUGAS AIRE EN LC#2</t>
  </si>
  <si>
    <t>REVISAR MOTOR BOBI  INF LC 4</t>
  </si>
  <si>
    <t>VARIADOR VEL MOTOR TENSIONADORA</t>
  </si>
  <si>
    <t>REVISAR BOTON PARO LC 4</t>
  </si>
  <si>
    <t>REVISAR MOTOR DE  LC 4</t>
  </si>
  <si>
    <t>REVISAR TABLERO DE PERFORADO LC 2</t>
  </si>
  <si>
    <t>COLOCAR TORNILLO AL MOTOR 4 SUP C 2</t>
  </si>
  <si>
    <t>REACONDIONAR BOB 4A SUP..LE FALTAN POTEN</t>
  </si>
  <si>
    <t>REVISAR POTENCIOMETRO VEL JALADO LC #4</t>
  </si>
  <si>
    <t>CAMBIO DE VENTILADORES, Y ACOMETIDAS LC4</t>
  </si>
  <si>
    <t>REPARAR MOTOR ELECTRICO BOBINADORA LC 2</t>
  </si>
  <si>
    <t>INSTALAR ELEMENTOS FALTANTES EN BOBI 2D</t>
  </si>
  <si>
    <t>Instalación de precortadora a LC2</t>
  </si>
  <si>
    <t>INSTALAR INDICADOR DE RPM EN LC #4</t>
  </si>
  <si>
    <t>BOB 4B SUPERIOR EN CORTO</t>
  </si>
  <si>
    <t>REVISAR O CAMBIAR SENSORES BALANCIN</t>
  </si>
  <si>
    <t>REVISAR FUNCIONAMIENTO MOTOR-REDUCTOR</t>
  </si>
  <si>
    <t>CAMBIAR CUENTAMETRO EN L C 4</t>
  </si>
  <si>
    <t>MEJORA PARA EL FUNCIONAMIENTO BALANCIN</t>
  </si>
  <si>
    <t>revisar potenciometro bobinador lc 4</t>
  </si>
  <si>
    <t>REVISAR RUEDA SENSORA COFIGURACIOPN MALA</t>
  </si>
  <si>
    <t>REVISAR TABLERO DE PERFORADO LC 4</t>
  </si>
  <si>
    <t>ACONDICIONAR BOBINADOR 2A</t>
  </si>
  <si>
    <t>REVISAR BOBINADORES LC 2</t>
  </si>
  <si>
    <t>COLOCAR SOPORTE BASE DE PERFORADORA</t>
  </si>
  <si>
    <t>CAMBIAR BASES EN  LC  4</t>
  </si>
  <si>
    <t>REVISAR PERFORADO EN LC2</t>
  </si>
  <si>
    <t>ACONDICIONAR UNIDAD PERFORADO LC 2</t>
  </si>
  <si>
    <t>FABRICAR PLATO Y CONO DEL PISTON</t>
  </si>
  <si>
    <t>FABRICAR TAPA SISTEMA FRENO DESBOBINADOR</t>
  </si>
  <si>
    <t>CAMBIAR TORNILLO BALANCIN BOBIN.LC 2</t>
  </si>
  <si>
    <t>AIRE ACONDICIONADO</t>
  </si>
  <si>
    <t>REPARAR BLOWER A/A TABLERO PERFORAD LC4</t>
  </si>
  <si>
    <t>CAMBIAR MANGERAS LC 4</t>
  </si>
  <si>
    <t>REVISAR EMBOBINADOR LC 4 TORNILLO PARTID</t>
  </si>
  <si>
    <t>REVISAR HALADOR</t>
  </si>
  <si>
    <t>LC 4 QUITAR MANZANAS DE DOS BOBINADORES</t>
  </si>
  <si>
    <t>COLOCAR TORNILLOS DESEMBOBINADOR LC 4</t>
  </si>
  <si>
    <t>CORREGIR FUGA DESBOBINADORES LC 4</t>
  </si>
  <si>
    <t>CONFIGURACION DRIVES LC 10 Y LC 4</t>
  </si>
  <si>
    <t>REVISAR BOBINADORA 4A INF NO CONTROLA</t>
  </si>
  <si>
    <t>MOTOR</t>
  </si>
  <si>
    <t>Revisar halador lc#2</t>
  </si>
  <si>
    <t>REMPLAZAR BRAZO PORTARROLLOS</t>
  </si>
  <si>
    <t>REVISAR TENCIONADOR LC2</t>
  </si>
  <si>
    <t>ACONDICIONAR BOBINADORA 2B Y 2D</t>
  </si>
  <si>
    <t>REVISAR BOBINADOR SUPERIOR LC 2</t>
  </si>
  <si>
    <t>CAMBIAR MANZANA Bobinadores lc4</t>
  </si>
  <si>
    <t>REVISAR BALANCINES</t>
  </si>
  <si>
    <t>CAMBIAR EJE PORTAMANZANA BOB 4D SUPERIOR</t>
  </si>
  <si>
    <t>CAMBIAR EJES Y MANZANAS PARA REDUCTOR</t>
  </si>
  <si>
    <t>CAMBIO DE MANOMETRO BOBINADOR LC 2</t>
  </si>
  <si>
    <t>REVISAR SISTEMA CONTROL DE TENSION LC#4</t>
  </si>
  <si>
    <t>CAMBIAR RODAMIENTO DEL PLATO</t>
  </si>
  <si>
    <t>ACONDICIONAR PRECORTADORA EN LC#4</t>
  </si>
  <si>
    <t>CONV N 2 PLATO FRENADO</t>
  </si>
  <si>
    <t>ORGANIZAR TUBERIAS AREA DESBOBINADORAS</t>
  </si>
  <si>
    <t>REPARAR PLATO ENSAMBLE MOTOREDUCTOR</t>
  </si>
  <si>
    <t>REACONDICIONAR TABLEROS VARIADORES LC 2</t>
  </si>
  <si>
    <t>ACONDICIONAR BOBINADOR LC 2</t>
  </si>
  <si>
    <t>MOTOR TENSIONADORA</t>
  </si>
  <si>
    <t>INDICADOR VELOCIDAD AVERIADO</t>
  </si>
  <si>
    <t>REVISAR TUBERIA BARRAS DE PERFORADO</t>
  </si>
  <si>
    <t>HABILITAR BOBINA PARA OTRO PERFORADO</t>
  </si>
  <si>
    <t>REPARAR REDUCTOR FLENDER DE LC#4</t>
  </si>
  <si>
    <t>CAMBIAR MODULOS POTENCIA TABLERO PERFORA</t>
  </si>
  <si>
    <t>INSTALAR PLATOS Y MANGUERA  A BOBINADORA</t>
  </si>
  <si>
    <t>ACONDICIONAR BOBINADORES LC #4</t>
  </si>
  <si>
    <t>CAMBIAR CILINDRO Y RODAMIENTO AL BRAZO</t>
  </si>
  <si>
    <t>ACONDICIONAR PRECORTADORA CONV. # 2</t>
  </si>
  <si>
    <t>CORREGIR FUGAS DE ACEITE EN BOBINADORA 4</t>
  </si>
  <si>
    <t>LC 4 BOBINADOR 4A EL PLATO SIN CUADRANTE</t>
  </si>
  <si>
    <t>REFORMAR CAJA PARA DRIVE TENSIONADORA</t>
  </si>
  <si>
    <t>COLOCAR TORNILLO CILINDRO BALANCIN LC#2</t>
  </si>
  <si>
    <t>CAMBIAR ELEMENTOS TRANSPORTE AIRE</t>
  </si>
  <si>
    <t>PASAR MOTOR DE LC 1 A LC2 BOBINADORA 2B.</t>
  </si>
  <si>
    <t>MANTENIMIENTO TABLEROS CONTROL DRIVES</t>
  </si>
  <si>
    <t>HABILITAR PUESTOS DE BOBINADO LC4</t>
  </si>
  <si>
    <t>REVISAR BOBINADOR INFERIOR LC 4</t>
  </si>
  <si>
    <t>ACONDICIONAR BONINADORAS DE CONVERSIÓN</t>
  </si>
  <si>
    <t>revisar EMBOBINADOR LC2</t>
  </si>
  <si>
    <t>REVISAR PERFORADOS EN LC4</t>
  </si>
  <si>
    <t>CAMBIAR EL BRAZO INF DE LA DESMBOBINADOR</t>
  </si>
  <si>
    <t>REVISAR EMBOBINADOR LC-4</t>
  </si>
  <si>
    <t>ACONDICIONAR DESBOBINADORA</t>
  </si>
  <si>
    <t>INSTALAR CILINDRO 4C SUPEROR</t>
  </si>
  <si>
    <t>FIJAR MOTOREDUCTOR AL BRAZO</t>
  </si>
  <si>
    <t>COLOCAR MEDIDOR DE VELOCIDAD LC # 4</t>
  </si>
  <si>
    <t>LC2 PRECORTADORA TIENE UN CILINDRO MALO</t>
  </si>
  <si>
    <t>REVISAR FUSIBLE  LC4</t>
  </si>
  <si>
    <t>REACONDICIONAR MAQUINA</t>
  </si>
  <si>
    <t>FIJAR MOTOR INFERIOR BOBINADORA 4 A INF</t>
  </si>
  <si>
    <t>CAMBIAR TAPA Y VENTILADOR DEL MOTOR</t>
  </si>
  <si>
    <t>CUADRE DE MAQUINA PARA UNIDADES C # 2</t>
  </si>
  <si>
    <t>FAVOR REVISAR LC 2</t>
  </si>
  <si>
    <t>ACONDICIONAR BOBINADORA DE LC 2</t>
  </si>
  <si>
    <t>REVISAR EMBOBINADORES POR VARIACION LC2</t>
  </si>
  <si>
    <t>REVISAR CILINDRO BOBINADOR EN LC #2</t>
  </si>
  <si>
    <t>REVISAR BOBINADORES LC #2</t>
  </si>
  <si>
    <t>REVISAR Y FIJAR DRIVE EN BOB 2D SUP</t>
  </si>
  <si>
    <t>revisar reductor emb 4d lc 4 frenado</t>
  </si>
  <si>
    <t>REVISAR EMBOBINADOR LC 2, SE DISPARA</t>
  </si>
  <si>
    <t>REVISAR PERFORADORES LC #2</t>
  </si>
  <si>
    <t>REVISAR ELECTRICAMENTE LC 2</t>
  </si>
  <si>
    <t>COLOCAR MANZANAS EMBOBI LC 2</t>
  </si>
  <si>
    <t>CAMBIAR EJE PORTA MANZANA SUPERIOR</t>
  </si>
  <si>
    <t>REPARAR BRAZO CV 4 CON TORNILLOS PARTIDO</t>
  </si>
  <si>
    <t>CAMBIAR TEFLON DE CUCHILLAS LC#2</t>
  </si>
  <si>
    <t>CAMBIAR FUSIBLES LC2</t>
  </si>
  <si>
    <t>CAMBIAR POTENCIOMETRO BOBINADOR 4D SUP</t>
  </si>
  <si>
    <t>INSTALAR RELE EN TABLERO PERFORADORA</t>
  </si>
  <si>
    <t>colocar tornillos brazo desembobin lc 4</t>
  </si>
  <si>
    <t>INSTALAR MANZANA LADO OPUESTO CILINDRO</t>
  </si>
  <si>
    <t>REVISAR BOBINADOR SUPERIOR LC 4</t>
  </si>
  <si>
    <t>CAMBIAR POTENCIOMETROS A BOBINADORES 4B</t>
  </si>
  <si>
    <t>ACONDICIONAR ENCODER Y GRADUAR LONGITUD</t>
  </si>
  <si>
    <t>REPARAR REDUCTOR BOBINADORA CV 2</t>
  </si>
  <si>
    <t>REVISAR  SIT REFRIF  BARRAS RECALENTADAS</t>
  </si>
  <si>
    <t>REVISAR REDUCTOR DE EMBOBINADOR LC2</t>
  </si>
  <si>
    <t>CAMBIAR POTENCIOMETRO</t>
  </si>
  <si>
    <t>REVISAR RUEDA SENSORA LC 4</t>
  </si>
  <si>
    <t>REVISAR SISTEMA DE  EXTRACTOR DE HOJULAS</t>
  </si>
  <si>
    <t>FABRICAR 2 CAJAS EN MADERA PARA MOTOREDU</t>
  </si>
  <si>
    <t>ACONDICIONAR BOBINADORES</t>
  </si>
  <si>
    <t>MANTTO PREVENTIVO TABLEROS DE CONTROL</t>
  </si>
  <si>
    <t>AJUSTAR CONEXIONES CONTADOR DE LONGITUD</t>
  </si>
  <si>
    <t>REVISAR Y REPARAR CORTO CIRCUITO TABLERO</t>
  </si>
  <si>
    <t>REVISAR BOBINAS LC #2</t>
  </si>
  <si>
    <t>REVISION PUESTO DE PERFORADO</t>
  </si>
  <si>
    <t>REVISAR CONTADOR DE C4 NO FUNCIONA</t>
  </si>
  <si>
    <t>HABILITAR PUESTOS DE BOBINADO LC2</t>
  </si>
  <si>
    <t>LC 4 BOBINADORA #3 REVISAR CILINDRO</t>
  </si>
  <si>
    <t>CAMBIAR POTENCIOMETRO NO REGULA LC 2</t>
  </si>
  <si>
    <t>CAMBIAR RODAMIENTO EN CILINDRO NEUMATICO</t>
  </si>
  <si>
    <t>CORREGIR DETALLES PENDIENTES EN PERFORAD</t>
  </si>
  <si>
    <t>INSTALAR RODILLOS GUIAS EN TORRE</t>
  </si>
  <si>
    <t>ACOND. E INSTALAR PLATO EN BOBINADORAS</t>
  </si>
  <si>
    <t>CAMBIAR RODILLO GUIA DE ENTRADA</t>
  </si>
  <si>
    <t>REVISAR MOTOR TENSIONADORA</t>
  </si>
  <si>
    <t>REPARAR PLATO INFERIOR EN BOBINADORA</t>
  </si>
  <si>
    <t>REPARAR FLANCHE DE REDUCTOS CV 2</t>
  </si>
  <si>
    <t>ACONDICIONAR BOBINADORA 2A ELECTRIC/MECA</t>
  </si>
  <si>
    <t>FAVOR ARREGLAR CILINDRO DE BALANCIN LC2</t>
  </si>
  <si>
    <t>REVISAR MOTOR BOBINADORA NO ARRANCA LC3</t>
  </si>
  <si>
    <t>CAMBIO DE PRODUCTO TRASLADO PRECORTADORA</t>
  </si>
  <si>
    <t>REPARAR BASES PARA RECIBIDORES</t>
  </si>
  <si>
    <t>ACONDI. CILINDRO Y MANZ. EN DESB. CONV 2</t>
  </si>
  <si>
    <t>CAMBIAR BRAZO INFERIOR</t>
  </si>
  <si>
    <t>ACONDICIONAR PRECORTADORA LC  2</t>
  </si>
  <si>
    <t>CAMBIAR BARRAS DE ENFRIAMIENTO BOBINAS</t>
  </si>
  <si>
    <t>REVISAR BOBINADOR 4B SUP SIN TORNILLOS</t>
  </si>
  <si>
    <t>PINTAR DESBOBINADORA 4A</t>
  </si>
  <si>
    <t>REACONDICIONAR DESBOBINADORA</t>
  </si>
  <si>
    <t>PINTAR DESBOBINADORA 4B</t>
  </si>
  <si>
    <t>REVISAR TABLERO DE PERFORADO</t>
  </si>
  <si>
    <t>REVISAR BOBINADORAS</t>
  </si>
  <si>
    <t>CAMBIAR POTENCIOMETRO TABLERO CONTROL</t>
  </si>
  <si>
    <t>ACONDIOCIONAR PERFORADORA</t>
  </si>
  <si>
    <t>CAMBIAR CILINDRO AL DESEMB LC 2</t>
  </si>
  <si>
    <t>CAMBIAR CAJA METALICA PARA DRIVE</t>
  </si>
  <si>
    <t>ORGANIZAR TABLEROS CONTROL Y DRIVES</t>
  </si>
  <si>
    <t>REPARAR BRAZO BOB. 2C INFERIOR</t>
  </si>
  <si>
    <t>REPARAR CILINDRO NEUMATICO DE BOBINA-2C</t>
  </si>
  <si>
    <t>REPOSICUIONAR MOTOR-REDUCTOR 4A Y 4B</t>
  </si>
  <si>
    <t>CAMBIAR MANZANAS BOBINADORES LC 2</t>
  </si>
  <si>
    <t>cambiar unidad de mantto</t>
  </si>
  <si>
    <t>CAMBIAR CILINDRO EMBOBINADORA LC2</t>
  </si>
  <si>
    <t>CAMBIAR BRASO BOBINADOR LC 4</t>
  </si>
  <si>
    <t>REVISAR MOTOREDUCTOR CON BRINCOTEO</t>
  </si>
  <si>
    <t>REACONDICIONAR RODILLO PERFORADORA L C 4</t>
  </si>
  <si>
    <t>ARREGLAR EL SISTEMA DE PARO LC 4</t>
  </si>
  <si>
    <t>ACONDIONAR BASE SOPORTE MOTOR 4D INF</t>
  </si>
  <si>
    <t>CONV N 4 HABILITAR MOTORES EMBOBINADORES</t>
  </si>
  <si>
    <t>CAMBIAR MANZANA NUEVO DISEÑO</t>
  </si>
  <si>
    <t>ACONDICIONAR PRECORTADORA C-2</t>
  </si>
  <si>
    <t>INSTALAR MANGUERA TENCIONADORA LC#4</t>
  </si>
  <si>
    <t>REVISAR BOBINADOR 4A SUP</t>
  </si>
  <si>
    <t>LC4 CORREGUIR FUGA DE ACEITE EN UN BOBIN</t>
  </si>
  <si>
    <t>ACONDICIONAR EMBOBINADOR LC-2</t>
  </si>
  <si>
    <t>DESMONTAR MANZANA Y MOTOR LC 4</t>
  </si>
  <si>
    <t>CAMBIAR VENTILADOR Y TAPA MOTOR INFERIOR</t>
  </si>
  <si>
    <t>ACONDICIONAR BOBINADORA 4C INFERIOR</t>
  </si>
  <si>
    <t>revisar embobinadora lc 2</t>
  </si>
  <si>
    <t>CORREGIR FUGA DE AGUA BARRA PERFO LC #4</t>
  </si>
  <si>
    <t>REVISAR SISTMA DE ENFRIAMIENTO PERF LC#4</t>
  </si>
  <si>
    <t>REVISAR ENFRIAMIENTO  LC 4</t>
  </si>
  <si>
    <t>CONECTAR PERFORADORES TABLERO LC 4</t>
  </si>
  <si>
    <t>REVISAR BOBINADORA 2D SUP EN LC2</t>
  </si>
  <si>
    <t>REVISAR HALADOR LC-2</t>
  </si>
  <si>
    <t>FALLA EN EL CONTROL PARA STAR</t>
  </si>
  <si>
    <t>COLOCAR MANGUERRA LC 2</t>
  </si>
  <si>
    <t>REVISAR SISTEMA ELECTRICO DE PERFORADORA</t>
  </si>
  <si>
    <t>Acondicionamiento barra de perforado LC2</t>
  </si>
  <si>
    <t>recalentamiento linea de perforado lc2</t>
  </si>
  <si>
    <t>problema electrico convertidora #2</t>
  </si>
  <si>
    <t>CAMBIAR MOTOR SUPERIOR A INFERIOR LC2</t>
  </si>
  <si>
    <t>CAMBIO DE MANZANA LC 2</t>
  </si>
  <si>
    <t>COLOCAR BALANCIN LC 2 NO TIENE</t>
  </si>
  <si>
    <t>TORNILLO CILINDRO BOBINADORA PARTIDO</t>
  </si>
  <si>
    <t>CAMBIO DE TUBO DE ENFRIAMIENTO VIGA #3</t>
  </si>
  <si>
    <t>INSTALAR VENTILADOR EN TABLERO DRIVES...</t>
  </si>
  <si>
    <t>CORREGIR FUGA DE AIRE Y CUADRAR BALANCIN</t>
  </si>
  <si>
    <t>COLOCAR ROD. AL BALANCIN PRECOR. C 2</t>
  </si>
  <si>
    <t>lLC-2.. MOTOR SUELTO #4 EMBOBINADORA</t>
  </si>
  <si>
    <t>ASEGURAR MOTOR BOBINADOR SUPERIOR LC 2</t>
  </si>
  <si>
    <t>CAMBIAR BASES DE RECIBIDORES LC # 2</t>
  </si>
  <si>
    <t>acondicionar lc2</t>
  </si>
  <si>
    <t>REPARAR MOTOR QUEMADO PUESTO INFERIOR</t>
  </si>
  <si>
    <t>CAMBIAR CUCHILLAS DE PRECORTE PRECO-C-4</t>
  </si>
  <si>
    <t>REVISAR NIP ROOL NO  FUNCIONA</t>
  </si>
  <si>
    <t>REPARAR TRANSMISION DE LA TENSIONADORA</t>
  </si>
  <si>
    <t>LC 2 REPARAR TUBOS DE REFRIGERACION</t>
  </si>
  <si>
    <t>LC2 FALTA UNA CUCHILLA EN LA PRECORTADOR</t>
  </si>
  <si>
    <t>REVISAR FUGAS DE AIRE EN LA LINEA</t>
  </si>
  <si>
    <t>INSTALAR PARO AUTOMATICO DE LINEA</t>
  </si>
  <si>
    <t>MONTAR MOTOR EN BOBINADORA. 4D (CONTROL)</t>
  </si>
  <si>
    <t>REALIZAR MTTO A DRIVES..VER TEXTO.. UNOS</t>
  </si>
  <si>
    <t>REVISION Y AJUSTES SISTEMA PARO LC4</t>
  </si>
  <si>
    <t>ISNTALAR DESBOBINADORA 2B EN LOS RIELES</t>
  </si>
  <si>
    <t>COLOCAR MOTOR BOBINADOR LC#2</t>
  </si>
  <si>
    <t>INTERCAMBIAR CILINDRO COMPLETO.</t>
  </si>
  <si>
    <t>REVISAR TABLERO DE PERFORADOS LC 2</t>
  </si>
  <si>
    <t>REVISAR RODAMIENTOS DESBOBINADOR LC2</t>
  </si>
  <si>
    <t>COLOCAR RODILLO  PERFORADORA</t>
  </si>
  <si>
    <t>ORGANIZAR TABLEROS CONTROL DE EQUIPOS</t>
  </si>
  <si>
    <t>REPARAR Y ACONDICIONAR RODILLO PERFORADO</t>
  </si>
  <si>
    <t>LC 2 CAMBIAR CUCHILLAS PRECORTADORA</t>
  </si>
  <si>
    <t>CAMBIAR CILINDROS NEUMATICOS CON FUGA 2</t>
  </si>
  <si>
    <t>REVISAR FUGA EN BALANCIN CONV # 2</t>
  </si>
  <si>
    <t>CAMBIO DE UNIDA DE MANTENIMIENTO</t>
  </si>
  <si>
    <t>REVISAR MOTOR EMBOBINADOR 4C SUP E INF.</t>
  </si>
  <si>
    <t>ORGANIZAR TABLEROS CONTROL EN LC#2</t>
  </si>
  <si>
    <t>COLOCAR FUSIBLES DE POTENCIA BOBINADORAS</t>
  </si>
  <si>
    <t>FABRICACIÓN SOPORTES SENSOR BOBINADORAS</t>
  </si>
  <si>
    <t>CAMBIAR POTENCIOMETRO 10K</t>
  </si>
  <si>
    <t>REVISAR VENTILADOR ENTRE LC 2 Y 4</t>
  </si>
  <si>
    <t>REPOPNER FUSIBLES AL  BOBINADOR</t>
  </si>
  <si>
    <t>CAMBIAR CILINDRO NEUMATICO EN BOBINADORA</t>
  </si>
  <si>
    <t>LC2 REVISAR CILINDRO NEUMATICO BOBINADO</t>
  </si>
  <si>
    <t>REPARAR 2 BRAZOS PORTA CORE LC # 2</t>
  </si>
  <si>
    <t>FABRICACION DE SOPORTE PARA RODILLO</t>
  </si>
  <si>
    <t>SUMINISTRO DE TORNILLERIA PARA LC # 2</t>
  </si>
  <si>
    <t>CORREGIR CORTO EN TABLERO.</t>
  </si>
  <si>
    <t>ORGANIZAR TABLERO DE CONTROL GENERAL</t>
  </si>
  <si>
    <t>AJUSTAR  CAJA CONTROL BOBINADORA 2C SUP</t>
  </si>
  <si>
    <t>CORREGIR FALSO CONTACTO MOTOR TENSIONADO</t>
  </si>
  <si>
    <t>REVISAR BOBINADORA</t>
  </si>
  <si>
    <t>ACONDICIONAR BOBINADOR SUPERIOR</t>
  </si>
  <si>
    <t>BOBINADOR INFERIOR 2D SE DISPARA POR TEM</t>
  </si>
  <si>
    <t>REVISAR BOBINADOR SE DESARMO</t>
  </si>
  <si>
    <t>MOTOR BOBINADOR DAÑADO LC N.4</t>
  </si>
  <si>
    <t>ASEGURAR MOTOR BOBINADOR LC 4 (SUPERIOR)</t>
  </si>
  <si>
    <t>REVISAR TABLERO DE LC  2</t>
  </si>
  <si>
    <t>ACONDICIONAR LINEA CONVERSION #2</t>
  </si>
  <si>
    <t>CONV N 2 EJE PORTA MANZANA</t>
  </si>
  <si>
    <t>REVISAR Y REPARAR PERFORADORA LC4</t>
  </si>
  <si>
    <t>REVISAR CILINDRO DESBOBINADOR LC 4</t>
  </si>
  <si>
    <t>REVISAR TENSIONADORA</t>
  </si>
  <si>
    <t>REVIS. BINADORA NO CONTROLA LA VELOCIDAD</t>
  </si>
  <si>
    <t>REVISAR BALANCINE LC 2 NO ESTABILISAN</t>
  </si>
  <si>
    <t>CAMBIAR TORNILLOS BRAZO DESB LC 4</t>
  </si>
  <si>
    <t>REVISAR MOTOR DEL EMBOBINADOR D SUPERIOR</t>
  </si>
  <si>
    <t>REVISAR RODILLO GUIA LC4</t>
  </si>
  <si>
    <t>ACONDICIONAR BOBINADORAS.</t>
  </si>
  <si>
    <t>REPOSICIONAR CILINDRO Y CAMBIAR RODAMIEN</t>
  </si>
  <si>
    <t>SACAR PEDAZO TORNILLO Y ACOND. RIEL.</t>
  </si>
  <si>
    <t>FABRICAR PLATO EXTRIADO TAMBOR</t>
  </si>
  <si>
    <t>ACONDICIONAR BOBINADORA 2C SUPERIOR</t>
  </si>
  <si>
    <t>ACONDICIONAR PLATOS EN BOBINADORA 4D</t>
  </si>
  <si>
    <t>FABRICAR SOPORTE ESCUALIZABLE PARA LC 2</t>
  </si>
  <si>
    <t>REVISAR PERFORADORA LC4, ELECTRICO</t>
  </si>
  <si>
    <t>REVISAR BRAZO  DE  EMBOBINADORAS LC4</t>
  </si>
  <si>
    <t>REVISAR MOTOR BOBINADOR LC 4</t>
  </si>
  <si>
    <t>REVISAR MOTOR HALADOR LC 2</t>
  </si>
  <si>
    <t>AJUSTAR SOPORTES DEL BALANCIN</t>
  </si>
  <si>
    <t>REPARAR RODILLO BALANCIN INFERIOR</t>
  </si>
  <si>
    <t>CAMBIAR MANZANAS POR PLATOS DE ALUMINIO</t>
  </si>
  <si>
    <t>ACONDICIONAR PARA TRABAJAR CON TAMBOR</t>
  </si>
  <si>
    <t>FAVOR REVISAR C2</t>
  </si>
  <si>
    <t>ACONDICIONAR BOBINADORES LC 2</t>
  </si>
  <si>
    <t>COLOCAR TORNILLOS LC2</t>
  </si>
  <si>
    <t>ARREGLAR Y ACONDIC TAMBOR LAMINA PLATANE</t>
  </si>
  <si>
    <t>REPARA RODILLO GUIA ENTRADA PERFORADORA</t>
  </si>
  <si>
    <t>REVISAR BOBINADOR INF LC2</t>
  </si>
  <si>
    <t>REVISAR Y AJUSTAR MOTOR BOBINADOR</t>
  </si>
  <si>
    <t>REVISAR BOBINADOR C SUPERIOR LC 4</t>
  </si>
  <si>
    <t>revisar emb inf lc 4 problema del reduct</t>
  </si>
  <si>
    <t>CAMBIAR PLATOS POR MANZANAS BOBINADORA</t>
  </si>
  <si>
    <t>REVISAR REDUCTOR MOTOR BOBIN INF LC 4</t>
  </si>
  <si>
    <t>ACONDIC. SISTEMA MOTOR LC4</t>
  </si>
  <si>
    <t>INSTALAR RODILLO DEL BALANCIN SUPERIOR</t>
  </si>
  <si>
    <t>COLOCAR MANZANAS EN EMBOBINADORES</t>
  </si>
  <si>
    <t>ORGANIZAR TABLEROS CONTROL EN LINEA</t>
  </si>
  <si>
    <t>MANTTO A TABLEROS DE CONTROL EN LA LINEA</t>
  </si>
  <si>
    <t>ACONDICIONA R PRECORTADORA cv 2</t>
  </si>
  <si>
    <t>REVISAR ESCAPE DE AGUA (ZONA PERFORAD)</t>
  </si>
  <si>
    <t>revisar tablero de perforado lc 2</t>
  </si>
  <si>
    <t>REVISAR PRECORTADORA CON 2</t>
  </si>
  <si>
    <t>CAMBIAR CILINDRO NEUMATICO BOBINADORA</t>
  </si>
  <si>
    <t>REPARAR REDUCTOR SUPERIOR</t>
  </si>
  <si>
    <t>ALINEAR RODILLOS GUIAS DEL BALANCIN</t>
  </si>
  <si>
    <t>LC 2 MOTOR DE UN BOBINADORES SUELTO</t>
  </si>
  <si>
    <t>REPARAR REDUCTOR BOBINADOR INFERIOR</t>
  </si>
  <si>
    <t>REVISAR LC2. REVISAR BOBINADORAS TRASERA</t>
  </si>
  <si>
    <t>REVISAR REDUCTOR MOTOR SUP BOBIN LC 2</t>
  </si>
  <si>
    <t>ACONDICIONAR PRECORTADORA MECANICAMENTE</t>
  </si>
  <si>
    <t>LC4..REVISAR ELECTRICAMENTE PERFORADO</t>
  </si>
  <si>
    <t>ACONDICIONAR MOTOREDUCTOR INFERIOR</t>
  </si>
  <si>
    <t>MANTTO TABLEROS CONTROL DRIVES</t>
  </si>
  <si>
    <t>DESMONTAR Y REPARAR BASE DE COV 2</t>
  </si>
  <si>
    <t>CAMBIAR MANZANA PORTA CORES</t>
  </si>
  <si>
    <t>REVISAR PRECORTADORA RODILLO CAIDO</t>
  </si>
  <si>
    <t>REVISAR BOBINADORA EL MOTOR SE SOLTO 4C</t>
  </si>
  <si>
    <t>ACONDICIONAR BOBINADORA #4A</t>
  </si>
  <si>
    <t>CAMBIAR ESPARRAGOS EN BARRA DE PERFORADO</t>
  </si>
  <si>
    <t>REVISAR EXTRACTOR SE DISPARA</t>
  </si>
  <si>
    <t>REVISAR  SENSOR 4C SUP</t>
  </si>
  <si>
    <t>REVISAR Y RESETEAR DRIVE</t>
  </si>
  <si>
    <t>PUESTOS SIN SALIDA</t>
  </si>
  <si>
    <t>REPARAR CILINDRO NEUMATICO DEL BALANCIN</t>
  </si>
  <si>
    <t>CUADRAR DRIVE BOBINADORA DE LC#4</t>
  </si>
  <si>
    <t>LC 4 RODILLO DE UNQA DE UNA PEREFORADORA</t>
  </si>
  <si>
    <t>ACONDICIONAR BOBINADOR SUPER E INF. LC 4</t>
  </si>
  <si>
    <t>REVISAR BOBINADORA 2A INT-2B</t>
  </si>
  <si>
    <t>REVISAR POTENCIOMETRO BOBINADOR LC 2</t>
  </si>
  <si>
    <t>TRANSFORMADOR SUELTO</t>
  </si>
  <si>
    <t>REVISAR FALLO ELECTRICO L C # 2</t>
  </si>
  <si>
    <t>REPARAR TAMBOR DE UNIDADES</t>
  </si>
  <si>
    <t>REVISAR  BALANCINES BOBI 2D INFERIOR</t>
  </si>
  <si>
    <t>REVISAR BOBINADOR  2B INFERIOR SE  DISPA</t>
  </si>
  <si>
    <t>CAMBIAR BALINERA SE PARTIO BOB 2A SUP</t>
  </si>
  <si>
    <t>COLOCAR CUÑERO DEL EJE PORTA MANZANA</t>
  </si>
  <si>
    <t>FABRICAR 2 LEVAS PARA SENSOR BOBI LC # 2</t>
  </si>
  <si>
    <t>CORRECCIONES VARIAS  A LA PRECORTADORA.</t>
  </si>
  <si>
    <t>REVISAR EMBOBINADOR LC#2</t>
  </si>
  <si>
    <t>REVISAR Y REEMPLAZAR CELDAS DE CARGAS..</t>
  </si>
  <si>
    <t>REVISAR BOBINAS PERFORADOS LC 4</t>
  </si>
  <si>
    <t>CORREGIR FUGA DE AGUA EN VIGA PERFORADO</t>
  </si>
  <si>
    <t>CAMBIAR PIÑÓN CONDUCTOR Y CADENA</t>
  </si>
  <si>
    <t>REVISAR LC 4 NO ARRANCA</t>
  </si>
  <si>
    <t>CORREGIR FUGA CILINDRO 4A INFERIOR</t>
  </si>
  <si>
    <t>LC 2 ESCAPE DE AGUA POR MANGUERAS VIGA</t>
  </si>
  <si>
    <t>LC 4 FAVOR CAMBIAR FUSIBLES PERFORADORES</t>
  </si>
  <si>
    <t>CAMBIAR MANZANAS BOBINADORES LC 4</t>
  </si>
  <si>
    <t>COLOCAR TORNILLOS MOTOR PPAL LC 12</t>
  </si>
  <si>
    <t>revisar tablero de perforados lc 2</t>
  </si>
  <si>
    <t>REVISAR ENFRIAMIENTO BARRA DE PERF.LC 4</t>
  </si>
  <si>
    <t>REVISAR AMBOBINADOR SUPERIOR LC 4</t>
  </si>
  <si>
    <t>REVISAR FUGA DE AGUA LC 4</t>
  </si>
  <si>
    <t>REPARARA BASE DE RESIBIDORES CV 4</t>
  </si>
  <si>
    <t>REVISAR MOTOR BOBINADORA DE LC#4</t>
  </si>
  <si>
    <t>REVISAR DRAY MOTOR BOBINADOR 1 SUP LC #4</t>
  </si>
  <si>
    <t>AJUSTE DE LA PROGRAMACION...</t>
  </si>
  <si>
    <t>REVISAR BALANCIN LC 4</t>
  </si>
  <si>
    <t>LIMPIAR Y ORGANIZAR TABLEROS CONTROL</t>
  </si>
  <si>
    <t>REVISAR TABLEROPERFORADORES LC #2</t>
  </si>
  <si>
    <t>FAVOR ACONDICIONAR BASES</t>
  </si>
  <si>
    <t>PUESTOS DISPARADOS</t>
  </si>
  <si>
    <t>COLOCAR RUEDA CONTADOR DE UND LC 2</t>
  </si>
  <si>
    <t>ACONDICIONAR SOPORTES TABLERO CONTROL BO</t>
  </si>
  <si>
    <t>INSTALAR BRAZO LADO DEL CILINDRO</t>
  </si>
  <si>
    <t>REVISAR EMBOBINADORES LC 2 NO ARRANCAN</t>
  </si>
  <si>
    <t>revisar embobinador lc2</t>
  </si>
  <si>
    <t>REVISAR BOBINADOR 2C SUP</t>
  </si>
  <si>
    <t>CAMBIAR TOTNILLOS BOBINA 2A</t>
  </si>
  <si>
    <t>CAMBIO DE MANGUERA LC 2</t>
  </si>
  <si>
    <t>REVISAR Y CUADRAR SENSORES BALANCINES</t>
  </si>
  <si>
    <t>CUDRE DE PRECORTADORA DE LC2</t>
  </si>
  <si>
    <t>REEMPLAZAR DRIVE DE CONV 4 A CONV 2</t>
  </si>
  <si>
    <t>REPARAR MOTOR DE BOBINADORA LC2</t>
  </si>
  <si>
    <t>FABRICAR EJE PORTAMANZANA Y MANZANA</t>
  </si>
  <si>
    <t>UNIFICAR CAJA DE CONTROLES BOBINADORA</t>
  </si>
  <si>
    <t>CAMBIAR CILINDRO NEUMATICO    LC#  4</t>
  </si>
  <si>
    <t>FUGA DE AIRE A PRESION</t>
  </si>
  <si>
    <t>MANTTO PREVENTIVO A TABLEROS CONTROL</t>
  </si>
  <si>
    <t>REVISION Y MANTTO TABLEROS DE CONTROL</t>
  </si>
  <si>
    <t>REVISAR CABLEADO PERFORADORES LC 2</t>
  </si>
  <si>
    <t>CONV N 2 HABILITAR OTRO MOTOR EMBOBINADO</t>
  </si>
  <si>
    <t>cambiar los platos  de lc 2</t>
  </si>
  <si>
    <t>ACONDICIONAR MOTOR Y BRAZO SUPERIOR</t>
  </si>
  <si>
    <t>CORREGIR FUGA DE AIRE CILINDRO NEU.  C2</t>
  </si>
  <si>
    <t>COLOCAR MANZANAS DE 3'' EN 2 BOBINADORAS</t>
  </si>
  <si>
    <t>ORGANIZAR CABLEADO EN TABLERO CONTROL GE</t>
  </si>
  <si>
    <t>REVISAR DRIVE Y MOTOR BOBINADOR C INFERI</t>
  </si>
  <si>
    <t>REVISAR CILINDRO DESENBINADORA LC 4</t>
  </si>
  <si>
    <t>UBICAR MANOMETROS EN BOBINADORAS DE LC#2</t>
  </si>
  <si>
    <t>REVISAR DISPARO DE VARIADOR DE VELOCIDAD</t>
  </si>
  <si>
    <t>REORGANIZAR TABLEROS</t>
  </si>
  <si>
    <t>REVISAR BOBINADORA 2C SUPERIOR</t>
  </si>
  <si>
    <t>CAMBIAR VASO DEL LUBRICADOR</t>
  </si>
  <si>
    <t>REVISAR CILINDRO NEUM BALANCIN BOBINADOR</t>
  </si>
  <si>
    <t>CAMBIAR EJE PORTAMANZANA</t>
  </si>
  <si>
    <t>AJUSTAR Y ACONDICIONAR MOTOR</t>
  </si>
  <si>
    <t>REVISAR RODAMIENTO BOBINADOR LC 2</t>
  </si>
  <si>
    <t>CAMBIAR EJE FLENDER BOBINADOR INFERIOR</t>
  </si>
  <si>
    <t>CAMBIAR EJE PORTAMAZANA TORNILLOS PARTID</t>
  </si>
  <si>
    <t>CAMBIAR EJE PORTAMAZANA TIENE MUCHO DESG</t>
  </si>
  <si>
    <t>CAMBAIAR FUSIBLE LC #2</t>
  </si>
  <si>
    <t>COLOCAR PLATOS ALOS BOBINADORES A</t>
  </si>
  <si>
    <t>LC 4 UNA E LOS BOBINADORES CON MOTOR SUE</t>
  </si>
  <si>
    <t>REVISAR EL BOBINADOR 2C INFERIOR</t>
  </si>
  <si>
    <t>ARREGLAR TACOMETRO DE VELOCIDAD LC # 2</t>
  </si>
  <si>
    <t>REVISAR MOTOR EMBOBINADOR LC 4</t>
  </si>
  <si>
    <t>REVISAR CILINDRO DESARMADO</t>
  </si>
  <si>
    <t>DESCONECTAR Y ACONDIC PRECORTADORA LC 2</t>
  </si>
  <si>
    <t>ACONDICIONAR REDUCTOR, EJE Y PLATO</t>
  </si>
  <si>
    <t>REVISAR DESBOBINADOR 2B INFERIOR</t>
  </si>
  <si>
    <t>REVISAR TABLERO PERFORADORA</t>
  </si>
  <si>
    <t>MTTO CORRECTIVO GENERAL.</t>
  </si>
  <si>
    <t>REVISAR BOBINADOR 2B SUPERIOR</t>
  </si>
  <si>
    <t>EXTRAER TORNILLOS PARTIDOS Y REEMPLAZAR</t>
  </si>
  <si>
    <t>ACONDICIONAR MOTOR Y REDUCTOR SUELTOS</t>
  </si>
  <si>
    <t>ACONDICIONAR MANZANA A LOS EMBO. LC 2</t>
  </si>
  <si>
    <t>FABRICAR TAPAS Y CAMBIAR TOMA 110V,</t>
  </si>
  <si>
    <t>CONV N 2 REVISAR BOBINA  NO CAE PERFORAD</t>
  </si>
  <si>
    <t>INSTALAR TORNILLO Y CUÑA AJUSTE DE BRAZO</t>
  </si>
  <si>
    <t>MANTTO TABLEROS CONTROL BOBINADORAS</t>
  </si>
  <si>
    <t>AJUSTAR Y ALINEAR RODILLOS GUIAS</t>
  </si>
  <si>
    <t>REVISAR TABLERO DE PERFORADOS LC2</t>
  </si>
  <si>
    <t>CAMBIAR EJE PORTAMANZANA SUP, Y INFERIOR</t>
  </si>
  <si>
    <t>REVISAR SISTEMA PRECORTE LC N°2</t>
  </si>
  <si>
    <t>REVISAR CILINDRO BOBINADOR LC 2</t>
  </si>
  <si>
    <t>CAMBIAR RODAMIENTO RODILLO GUIA LC 2</t>
  </si>
  <si>
    <t>ACONDICIONAR PRECORTADORA RECTA en lc#2</t>
  </si>
  <si>
    <t>AJUSTAR MOTOR-REDUCTOR CAIDO</t>
  </si>
  <si>
    <t>REVISAR CAJA FUSIBLE</t>
  </si>
  <si>
    <t>CORTO CIRCUITO CABLES BOBINAS</t>
  </si>
  <si>
    <t>CAMBIAR MANZANA DEL CILINDRO INFERIOR</t>
  </si>
  <si>
    <t>COLOCAR TUBOS DE PERFORADO LC4</t>
  </si>
  <si>
    <t>REVISAR MOTOR BOBINADOR SUP LC 4 NO ARRA</t>
  </si>
  <si>
    <t>COLOCAR BOBINADOR LC 4</t>
  </si>
  <si>
    <t>REVISAR CADENA</t>
  </si>
  <si>
    <t>REVIASAR BOBINADOR 2B INFERIOR</t>
  </si>
  <si>
    <t>REVISAR PORTABOBINA ROSCA AISLADA</t>
  </si>
  <si>
    <t>ACONDICIONAR CUERDAS DE SEGURIDAD</t>
  </si>
  <si>
    <t>REVISAR MOTORES POR FUSIBLES ABIERTOS...</t>
  </si>
  <si>
    <t>CAMBIAR VENTILADOR DE TABLERO</t>
  </si>
  <si>
    <t>METER CABLES DE CELDAS POR TUBERIA</t>
  </si>
  <si>
    <t>ACONDICIONAR LC# 4 PARA CUADRE DE REF,</t>
  </si>
  <si>
    <t>REALIZAR INFORME VENTILADORES LC2</t>
  </si>
  <si>
    <t>FABRICAR SOPORTE CUENTA METROS LC # 2</t>
  </si>
  <si>
    <t>LC 4 REVISAR BOBINADOR NO ARRANCA</t>
  </si>
  <si>
    <t>REVISAR Y REPAR MOTOR BOBINADOR</t>
  </si>
  <si>
    <t>LC 2 CAMBIAR PLATA BOBINADOR # 2</t>
  </si>
  <si>
    <t>ASEGURAR MOTOR BOBINADORA</t>
  </si>
  <si>
    <t>REVISAR MAQUINA NO ARRANCA</t>
  </si>
  <si>
    <t>INSTALAR SISTEMA DE DESPLAZAMIENTO</t>
  </si>
  <si>
    <t>COLOCAR RODILLO CAIDO Y AJUSTE DE CELDA</t>
  </si>
  <si>
    <t>ALARGAR TORNILLO DE NIVELACION AL PISO</t>
  </si>
  <si>
    <t>REVISAR BOBINADOR INF N#7 LC 4</t>
  </si>
  <si>
    <t>ACONDICIONAR MAQUINA PARA ROLLOS</t>
  </si>
  <si>
    <t>REVISAR BALANCIN BOBINADOR 7 INFERIORlc2</t>
  </si>
  <si>
    <t>CAMBIAR CUCHILLA DE PRECORTADORA</t>
  </si>
  <si>
    <t>LC2. REVISION MOTOR DE BOBINADORA</t>
  </si>
  <si>
    <t>REVISAR CILINDRO BOB.INF4D LC4</t>
  </si>
  <si>
    <t>CAMBIAR EJE FLENDER, CUÑA Y PLATO</t>
  </si>
  <si>
    <t>MUCHO RUIDO INTERNO Y VARIACION PERFORAO</t>
  </si>
  <si>
    <t>REVISAR RODAMIENTO RODILLO CV 4</t>
  </si>
  <si>
    <t>REACONDICIONAR RODILLO BOBINADORA 4D</t>
  </si>
  <si>
    <t>poner rodamiento emb lc 4</t>
  </si>
  <si>
    <t>REVISAR MOTOR 4B SUP, SE DISPARA....DRIV</t>
  </si>
  <si>
    <t>REVISAR TABLERO PERFORADO LC 2</t>
  </si>
  <si>
    <t>REVISAR VELOCIDAD DE LA LC2</t>
  </si>
  <si>
    <t>Revisar bobinador superior lc2</t>
  </si>
  <si>
    <t>ACODICIONAR BOBINADORES LC #2</t>
  </si>
  <si>
    <t>INSTALAR SENSOR INDUCTIVO</t>
  </si>
  <si>
    <t>COMPLEMENTAR SISTEMA DE AJUSTE BRAZO</t>
  </si>
  <si>
    <t>CAMBIAR TAPA Y VENTILADOR MOTOR INFERIOR</t>
  </si>
  <si>
    <t>CAMBIAR LEVA PARA SENSORES DEL BALANCIN</t>
  </si>
  <si>
    <t>COLOCAR RODILLO BOBIN 4B INFERIOR</t>
  </si>
  <si>
    <t>ACONDICIONAR MOTOR Y BRAZO INFERIOR</t>
  </si>
  <si>
    <t>CORREGIR DETALLES VARIOS L C 4</t>
  </si>
  <si>
    <t>REACONDICIONAR SISTEMA DE CELDAS DE CAR</t>
  </si>
  <si>
    <t>REACONDICIONAR PRECORTADORA RECTA</t>
  </si>
  <si>
    <t>REVISAR MOTOR BOBINADOR INFERIOR LC 4</t>
  </si>
  <si>
    <t>REVISAR PERFORADORA DE LC#4</t>
  </si>
  <si>
    <t>COLOCAR BOTO DE ENCENDIDO MOTOR 4 LC #4</t>
  </si>
  <si>
    <t>REVISAR MOTOR BOBINADOR SUPERIOR LC 4</t>
  </si>
  <si>
    <t>ACONDICIONAR BOBINADORES LC 4</t>
  </si>
  <si>
    <t>ARREGLAR CADENA DE LA TENSIONADORA</t>
  </si>
  <si>
    <t>CAMBIAR RODAMIENTOS A DESBOBINADORA 4B</t>
  </si>
  <si>
    <t>INSTALAR CUENTAMETROS LC4</t>
  </si>
  <si>
    <t>LC 2 SOLDAR MANZANA EN UN BOBINADOR</t>
  </si>
  <si>
    <t>REVISAR PERFORADOR LC 2</t>
  </si>
  <si>
    <t>MODULO Y FUSIBLES ABIERTOS</t>
  </si>
  <si>
    <t>REVISAR CABLE RUEDA SENSOR LC 2</t>
  </si>
  <si>
    <t>REVISAR BOBINADOR 2C INFERIOR</t>
  </si>
  <si>
    <t>REVISAR CILINDRO DEL BALANCIN EMB. 3 C 2</t>
  </si>
  <si>
    <t>ACONDICIONAR DESBOBINADORAS LC 2</t>
  </si>
  <si>
    <t>CAMBIAR CUCHILLA Y CUADRAR PRECORTE.</t>
  </si>
  <si>
    <t>COLOCAR PLATOS 2B</t>
  </si>
  <si>
    <t>REVISAR DRIVE LC 2</t>
  </si>
  <si>
    <t>REVISAR BOBINADOR LC #2</t>
  </si>
  <si>
    <t>CORREGIR FUGA AGUA BARRAS PERF LC 2</t>
  </si>
  <si>
    <t>REACONDICIONAR MOTOR-REDUCTOR</t>
  </si>
  <si>
    <t>REVISAR REDUCTOR BOBINADORA</t>
  </si>
  <si>
    <t>SOLDAR TORNILLO DE AJUSTE BRAZO</t>
  </si>
  <si>
    <t>CUADRAR SENSORES DE BOBINADORA COV 2D</t>
  </si>
  <si>
    <t>EXTRAER TORNILLOS DE SUJECION PARTIDOS</t>
  </si>
  <si>
    <t>REVISAR FUCIBLE LC2</t>
  </si>
  <si>
    <t>COLOCAR ASPA Y TAPA MOTOR</t>
  </si>
  <si>
    <t>CORREGIR FUGAS DE AIRE EN LA PLANTA</t>
  </si>
  <si>
    <t>INSTALAR SENSOR PARA EL CONTADOR</t>
  </si>
  <si>
    <t>CAMBIAR MANGUERA Y TUBOS DE SUCCION</t>
  </si>
  <si>
    <t>REVISAR POTENCIOMETRO BOBINADOR LC 4</t>
  </si>
  <si>
    <t>REPOSICIONAR MOTOR-REDUCTOR</t>
  </si>
  <si>
    <t>CAMBIAR RELE Y SENSOR BALANCIN...</t>
  </si>
  <si>
    <t>CONECTAR MOTOR BOBINADOR LC #4</t>
  </si>
  <si>
    <t>ACONDICIONAR DESBOBINADOR LC 2</t>
  </si>
  <si>
    <t>PONER ACOPLES TENSIONADORA LC 4</t>
  </si>
  <si>
    <t>REACONDICIONAR PRECORTADORA</t>
  </si>
  <si>
    <t>REVISAR CELDAS DE CARGA...</t>
  </si>
  <si>
    <t>REPARAR O CAMBIAR EJE PORTA MANZANA</t>
  </si>
  <si>
    <t>ACONDICIONAR LC#2 FALTAN PLATOS BOBINADO</t>
  </si>
  <si>
    <t>HABILITAR BOBINADORES</t>
  </si>
  <si>
    <t>ACONDICIONAR BOBINADOR</t>
  </si>
  <si>
    <t>REVISAR BALANCIN DE BOBINADORA 2D</t>
  </si>
  <si>
    <t>CORREGIR DETALLES</t>
  </si>
  <si>
    <t>REVISAR NIP ROLL SE LE PARTIO LA CADENA</t>
  </si>
  <si>
    <t>cambiar tornillos sujetadores motoreduct</t>
  </si>
  <si>
    <t>FIJAR SENSORES EN DESBOBINADORAS</t>
  </si>
  <si>
    <t>REACONDICIONAR BOBINADORA CV 2D</t>
  </si>
  <si>
    <t>LC2 PRECORTADORA REVISAR CILINDROS</t>
  </si>
  <si>
    <t>ASEGURAR CONTROL BOBINADORES LC 4</t>
  </si>
  <si>
    <t>REVISAR CADENA  DEL NIP ROOL</t>
  </si>
  <si>
    <t>ACONDICIONAR PRECORTADORA LC 2</t>
  </si>
  <si>
    <t>REVISAR CADENA NIP ROOL</t>
  </si>
  <si>
    <t>LC 4 DESBOBINADORA A SUPERIOR CILINDRO</t>
  </si>
  <si>
    <t>REVISAR BRAZOS DEL BOBINADOR LC #2</t>
  </si>
  <si>
    <t>CAMBIAR MANZANA Y RODAMIENTO EN CILINDRO</t>
  </si>
  <si>
    <t>REVISAR FUSIBLE LC2</t>
  </si>
  <si>
    <t>ACONDICIONAR PLATOS Y CONTROL DE LOS MOT</t>
  </si>
  <si>
    <t>COMPLETAR BRAZOS EN RIEL SUPERIOR</t>
  </si>
  <si>
    <t>ACONDICIONAR BOBINADORA</t>
  </si>
  <si>
    <t>CAMBIAR POTENCIOMETRO BOBINADOR 4B INF</t>
  </si>
  <si>
    <t>CAMBIO DE CILINDRO Y PIVOTES A BALANCINE</t>
  </si>
  <si>
    <t>REACONDIONAR LUCES L C 2 Y LC 4</t>
  </si>
  <si>
    <t>REVISAR MOTOR LC4</t>
  </si>
  <si>
    <t>REVISAR RUEDA SENSORA PERFORADOS LC 4</t>
  </si>
  <si>
    <t>REVISAR TABLERO PERFORADOS LC 4</t>
  </si>
  <si>
    <t>REVISAR PERFORADO LC 4</t>
  </si>
  <si>
    <t>REVISAR BOBINADOR 4D FALTA CILINDRO</t>
  </si>
  <si>
    <t>REVISAR DESBOBINADOR LC 4</t>
  </si>
  <si>
    <t>CAMBIAR MANZANAS BIBINADORA 4A SUPERIOR</t>
  </si>
  <si>
    <t>CAMBIAR PLATO  DE EMBOBINADORA LC4</t>
  </si>
  <si>
    <t>CAMBIAR MANZANAS BOBIN. LC 4</t>
  </si>
  <si>
    <t>Revisar Bobinador inf C4</t>
  </si>
  <si>
    <t>CAMBIAR MANZANAS CV 4</t>
  </si>
  <si>
    <t>REVISAR LC #    2</t>
  </si>
  <si>
    <t>Colocar Rueda sensora C2</t>
  </si>
  <si>
    <t>revisar fuga de agua lc 2</t>
  </si>
  <si>
    <t>REVISAR  FUGA DE AGUA SIST PERFO</t>
  </si>
  <si>
    <t>REVISAR MANGUERA DE ENFRIAMIENTO LC2</t>
  </si>
  <si>
    <t>REVISAR RUDA CENSORA LC2</t>
  </si>
  <si>
    <t>REVISAR EMBOBINADOR LC-2</t>
  </si>
  <si>
    <t>FIJAR UNIDAD DE MANTENIMIENTO</t>
  </si>
  <si>
    <t>REVISAR BALANCIN BOBINADOR LC 2</t>
  </si>
  <si>
    <t>Revisar Fuga de aire C2</t>
  </si>
  <si>
    <t>REVISAR CILINDRO DE LC2 ESTA MALO</t>
  </si>
  <si>
    <t>REVISAR FUGA DE AIRE BOBIN2B INF</t>
  </si>
  <si>
    <t>COLOCAR TUERCA ALOS CILINDROS LC2</t>
  </si>
  <si>
    <t>REVISAR SENSOR BALANCIN BOBINADORA LC 2</t>
  </si>
  <si>
    <t>CAMBIAR MANZANA Y MOTOR</t>
  </si>
  <si>
    <t>CORREGIR DETALLES EN TENSIONADORA</t>
  </si>
  <si>
    <t>INSTALAR CILINDRO BALANCIN SUPERIOR</t>
  </si>
  <si>
    <t>CAMBIAR VENTILADORES TABLEROS DRIVES</t>
  </si>
  <si>
    <t>LIMPIAR SISTEMA ELECTRICO DE BOB 4D, LC4</t>
  </si>
  <si>
    <t>LIMPIEZA TABLERO, MONTAJE DE MOTOR Y DET</t>
  </si>
  <si>
    <t>LC4 CAMBIAR RODAMIENTO CILINDRO BOBINADO</t>
  </si>
  <si>
    <t>REALIZAR CORRECTIVOS POR INSPECCION</t>
  </si>
  <si>
    <t>revisar potenciometro lc 2 se dispara</t>
  </si>
  <si>
    <t>REACONDICIONAR BOBINADORAS</t>
  </si>
  <si>
    <t>ACONDICINAR CABLES LC 4</t>
  </si>
  <si>
    <t>SE ISTALO RODILLO DEL BALANCIN 4D LC4</t>
  </si>
  <si>
    <t>REVISAR PERFORADORES NO CAEN LC 2</t>
  </si>
  <si>
    <t>REVISAR SISTEMAPERFORADO  NO CAEN 2</t>
  </si>
  <si>
    <t>PINTAR DESBOBINADORA 4D</t>
  </si>
  <si>
    <t>acondisionar enbobinador lc 4 poner mz</t>
  </si>
  <si>
    <t>REPAR CORTO CABLES ALIMENTACIO</t>
  </si>
  <si>
    <t>REDUCTOR CON PROBLEMAS MECANICOS LC4</t>
  </si>
  <si>
    <t>REVISAR SISTEMA ELECTRICO LC #4</t>
  </si>
  <si>
    <t>REVISAR MOTOR DE BOBINADOR  LC 4</t>
  </si>
  <si>
    <t>REPARAR AJUSTE BRAZO  LADO REDUCTOR.</t>
  </si>
  <si>
    <t>REVISAR EMBOBINADORES LC 2</t>
  </si>
  <si>
    <t>CAMBIO DE TORNIL DEL BALAN 2B INF Y 2DSU</t>
  </si>
  <si>
    <t>DRIVE 2D INFERIOR SE DISPARA POR TEMPERA</t>
  </si>
  <si>
    <t>REVISION ELECTRICA NO PARA</t>
  </si>
  <si>
    <t>REVISAR BOBINADOR LC # 2</t>
  </si>
  <si>
    <t>CAMBIAR RODAMIENTO PUESTO MOTOR</t>
  </si>
  <si>
    <t>CAMBIAR Y COLOCAR TERMINALES QUE FALTAN</t>
  </si>
  <si>
    <t>CAMBIAR BRAZO SOPORTE Y TORNILLOS.</t>
  </si>
  <si>
    <t>SACAR TORNILLOS PARTIDO</t>
  </si>
  <si>
    <t>REVISAR DRIVE Y MOTOR BOBINADOR C SUPERI</t>
  </si>
  <si>
    <t>ACONDICIONAR CUERDA DE SEGURIDAD</t>
  </si>
  <si>
    <t>FABRICAR TOPES DE CAUCHO PERFORADORA 4</t>
  </si>
  <si>
    <t>REACONDICIONAR MOTOR SUPERIOR 2D</t>
  </si>
  <si>
    <t>REVISAR RODILLO DE LA PRECORTADORA LC#2</t>
  </si>
  <si>
    <t>REVISAR BARRAS DE ENFRIAMIENTO PERFORADO</t>
  </si>
  <si>
    <t>RODAMIENTO EN MAL ESTADO</t>
  </si>
  <si>
    <t>ACOND. DESBOBINADORA, CUADRE DE MAQUINA</t>
  </si>
  <si>
    <t>acondicionar bobinadores lc #4</t>
  </si>
  <si>
    <t>REVISAR BOBINADOR 4A SUP RODAMIENTO</t>
  </si>
  <si>
    <t>INSTALAR BOBINADORA 2A EN CONVERSION #2</t>
  </si>
  <si>
    <t>ACONDICIONAR ALINEADOR DE BORDE</t>
  </si>
  <si>
    <t>INSTALAR Y CONECTAR VENTIL. DRIVER LC2</t>
  </si>
  <si>
    <t>COLOCAR TORNILLOS SUJECIÓN MOTOR</t>
  </si>
  <si>
    <t>LC 2 TABLERO PERFORADRES DEJA DE FUNCION</t>
  </si>
  <si>
    <t>LIMPIEZA Y AJUSTES DE TABLEROS PERFORADO</t>
  </si>
  <si>
    <t>FUSIBLES DISPARADOS POR CORTO CIRCUITO</t>
  </si>
  <si>
    <t>demontar tambor lc#2</t>
  </si>
  <si>
    <t>REALIZAR CORRECTIVOS POR INSPECCIONES</t>
  </si>
  <si>
    <t>CAMBIAR RODAMIENTO AL EMBOB SUP C 4</t>
  </si>
  <si>
    <t>CAMBIAR RODAMIENTO A ROD LC 4</t>
  </si>
  <si>
    <t>FAVOR COLOCAR PRECORTADORA EN LC  2</t>
  </si>
  <si>
    <t>CAMBIAR FUSIBLE EN PERFORADORA</t>
  </si>
  <si>
    <t>LC 2 MANGUERA DEL SISTEMA DE ENFRIAMIENT</t>
  </si>
  <si>
    <t>ARREGLAR DESBOBINADORA 2C SUPERIOR</t>
  </si>
  <si>
    <t>COLOCAR MANZANA DESEN OBINADORLC2</t>
  </si>
  <si>
    <t>REVISAR PERFORADORES LC 4</t>
  </si>
  <si>
    <t>REVISAR MOTOR Y REDUCTOR TENSIONADORA</t>
  </si>
  <si>
    <t>REVISAR PERFORADORA-SALIDA POTENCIA</t>
  </si>
  <si>
    <t>PANEL CONTROL PERFORADORA 3</t>
  </si>
  <si>
    <t>REVISAR PERFORADORA MAKLAUS</t>
  </si>
  <si>
    <t>CALIBRAR VELOCIDAD BOBINADOR 1A SUP-INF</t>
  </si>
  <si>
    <t>ACONDICIONAR AJUSTE FINO CONV#4</t>
  </si>
  <si>
    <t>REVISAR MOTOR LC # 4</t>
  </si>
  <si>
    <t>AJUSTAR VARIADOR DE VELICIDAD MOTOR SUP</t>
  </si>
  <si>
    <t>REVISAR MOTOR HALADOR</t>
  </si>
  <si>
    <t>REEMPLAZAR SIN FIN A REDUCTOR HALADOR</t>
  </si>
  <si>
    <t>REPARAR TORNILLO DE AJUSTE DEL BRAZO SUP</t>
  </si>
  <si>
    <t>revisar tablero de perforados lc 4</t>
  </si>
  <si>
    <t>REVISAR LUCES LC #4</t>
  </si>
  <si>
    <t>REPARAR SOPORTE REDUCTOR</t>
  </si>
  <si>
    <t>COLOCAR TORNILLO AL MOTOR EMBOBI LC 4</t>
  </si>
  <si>
    <t>REVISAR POTENCIOMETRO LC 4</t>
  </si>
  <si>
    <t>REVISAR Y CORREGIR FUGAS DE AIRE EN LC#4</t>
  </si>
  <si>
    <t>INSTALAR VENTILADOR A TABLERO PPAL</t>
  </si>
  <si>
    <t>REVISAR PERFORADO LC 2</t>
  </si>
  <si>
    <t>REVISAR BRAZO DE BOBINADOR  LC 2</t>
  </si>
  <si>
    <t>REVISAR LC # 2 BOBINADORES..</t>
  </si>
  <si>
    <t>REALIZAR CORRECTIVOS VARIOS EN LA LINEA</t>
  </si>
  <si>
    <t>REVISAR MOTOR BOBIN 2ASUPERIOR</t>
  </si>
  <si>
    <t>COLOCAR BORNES TABLERO PERFORADO</t>
  </si>
  <si>
    <t>REVISAR SISTEMA TREFRIGERACION PERFORADO</t>
  </si>
  <si>
    <t>REVISAR EMBOBI 4B DE LA COV 4</t>
  </si>
  <si>
    <t>CAMBIAR MANZANA DESB 4B INFERIOR</t>
  </si>
  <si>
    <t>LC2. INSTALAR PANTALLA</t>
  </si>
  <si>
    <t>CAMBIAR CUCHILLAS LC "#2</t>
  </si>
  <si>
    <t>REVISAR DESBOBINADORES LC 2</t>
  </si>
  <si>
    <t>CUADRAR MAQUINA PARA CAMBIO LC #2</t>
  </si>
  <si>
    <t>ACONDICIONAR  BOBINADORES LC#2</t>
  </si>
  <si>
    <t>Cambiar tornillo Cilindro Bpbina C2</t>
  </si>
  <si>
    <t>COLOCAR PLATOS</t>
  </si>
  <si>
    <t>COLOCAR MANZANAS A EMBOBINADOR LC#2</t>
  </si>
  <si>
    <t>REVISAR BRAZO DESB 4A INFERIOR SUELTO</t>
  </si>
  <si>
    <t>COLOCAR CADENA NIPROLL LC 4</t>
  </si>
  <si>
    <t>PINTAR DESBOBINADORA 4C</t>
  </si>
  <si>
    <t>INSTALAR PLATOS Y BRAZO BOBINADORA 4B</t>
  </si>
  <si>
    <t>CAMBIAR TORNILLO SOPORTE  BOBINA</t>
  </si>
  <si>
    <t>REVISAR CILINDRO LC 4</t>
  </si>
  <si>
    <t>CAMBIAR TORNILLOS EN BOBINADORA 4C</t>
  </si>
  <si>
    <t>REVISION CONTADOR POR UNIDADES DE BOLSA</t>
  </si>
  <si>
    <t>NO CAEN PERFORADOS</t>
  </si>
  <si>
    <t>NO FUNCIONA PUESTO DE PERFORADO</t>
  </si>
  <si>
    <t>REVISAR CILINDRO POR FUGA DE AIRE</t>
  </si>
  <si>
    <t>AJUSTAR BALANCIN LC 4</t>
  </si>
  <si>
    <t>REVISAR BALANSIN C4</t>
  </si>
  <si>
    <t>CORREGIR FUGA DE AIRER  BOBINADOR 1 LC4</t>
  </si>
  <si>
    <t>Cambiar Teflon y ajustar Cuchillas C2</t>
  </si>
  <si>
    <t>FAVOR REVISAR FUGA DE AGUA LC 2</t>
  </si>
  <si>
    <t>REVISAR Y AJUSTAR PUESTOS DE PERFORADO</t>
  </si>
  <si>
    <t>REVISAR CILINDRO BALANCIN LC 2</t>
  </si>
  <si>
    <t>Cambiar Bobinador lc 2 instalar tambor</t>
  </si>
  <si>
    <t>REVISAR BALANCIN SUPERIOR Y INFERIO MALO</t>
  </si>
  <si>
    <t>COLOCAR TAMBOR PARA UNIDADES</t>
  </si>
  <si>
    <t>ACONDICIONAR BOBINADORES LC#2</t>
  </si>
  <si>
    <t>COLOCAR MANZANA MOTOR #INFERIOR LC 2</t>
  </si>
  <si>
    <t>FAVOR MONTAR MANZANA C 2</t>
  </si>
  <si>
    <t>COLOCAR MANZANA PARA EL TAMBOR C 2</t>
  </si>
  <si>
    <t>REVISAR POTENCIOMETRO LC #4 SUPERIOR</t>
  </si>
  <si>
    <t>CAMBIAR CABEZA DE TEFLON I2MM MAKLAUS DE</t>
  </si>
  <si>
    <t>REVISAR RODILLO BALANCIN BOBINADOR LC 4</t>
  </si>
  <si>
    <t>CAMBIAR EJE PORTAMANZA BOB SUPERIOR</t>
  </si>
  <si>
    <t>REACONDICIONAR PRECORTADORA CONV 2</t>
  </si>
  <si>
    <t>CAMBIO RODAMIENTOS RODILLO BALANCIN INF</t>
  </si>
  <si>
    <t>acondicionar base pa succi hojuela lc4</t>
  </si>
  <si>
    <t>REVISAR BOBINA LC#4 PERFORADO NO CAE</t>
  </si>
  <si>
    <t>REVISAR BOBINADOR LC #4 ELECTRICO</t>
  </si>
  <si>
    <t>FUERA DE SERVICIO</t>
  </si>
  <si>
    <t>REVISAR DRIVE BOBINADOR D SUPERIOR.LC 4</t>
  </si>
  <si>
    <t>REVISAR DRIVE BOBINADOR SUPERIOR LC 4</t>
  </si>
  <si>
    <t>Ajustar motor bobinador C sup Lc 4</t>
  </si>
  <si>
    <t>HABILITAR BOBIN PARA GUANTE CV 4</t>
  </si>
  <si>
    <t>REVISAR CILINDRO LC#4</t>
  </si>
  <si>
    <t>REVISAR CILINDRO BALANCIN BOBIN INF.LC 4</t>
  </si>
  <si>
    <t>LC 4 RODILLO DE UN BOBINADOR SIN RODAMIE</t>
  </si>
  <si>
    <t>cambiar rodamiento rodillo lc 4 dañado</t>
  </si>
  <si>
    <t>CAMBIAR CONECTOR NEUMATICO BOBINADORA</t>
  </si>
  <si>
    <t>REVISAR CILINDRO BALNCIN BOBIN INF.LC 4</t>
  </si>
  <si>
    <t>revisar bobinadora lc 4</t>
  </si>
  <si>
    <t>REVISAR RUEDA SENSORA</t>
  </si>
  <si>
    <t>CAMBIAR MANGUERA EMB LC 2 PARTIDA</t>
  </si>
  <si>
    <t>PLATO PARTIDO EMBOBINADORA LC2</t>
  </si>
  <si>
    <t>REVISAR EMBOBINADOR LC #2</t>
  </si>
  <si>
    <t>Revisar Motor bobibador A</t>
  </si>
  <si>
    <t>COLOCAR TORNILLOS DEL REDUCTOR LC 2</t>
  </si>
  <si>
    <t>REVISAR EMBOBINADOR LC 2 FUGA DE ACEITE</t>
  </si>
  <si>
    <t>revisar bobinadores sup lc 2 separan</t>
  </si>
  <si>
    <t>REVISAR PARTE ELECTRICA BOBINADOR B LC 2</t>
  </si>
  <si>
    <t>COLOCAR PLATOS C-2</t>
  </si>
  <si>
    <t>CAMBIAR MANZANAS  SE VA A TRBAJAR LAMINA</t>
  </si>
  <si>
    <t>REVISAR REDUCTOR DEL EMB SUP LC 2</t>
  </si>
  <si>
    <t>GUITAR TAMBOR DEL EMB LC 2</t>
  </si>
  <si>
    <t>ACOPLAR TAMBOR PARA CORTE DE UN LC 2</t>
  </si>
  <si>
    <t>NO CAE EL PERFORADO LC#2</t>
  </si>
  <si>
    <t>REVISAR CONTADOR PRECORTADORA LC 2</t>
  </si>
  <si>
    <t>revisar BOBINADOR LC 2</t>
  </si>
  <si>
    <t>AJUSTE DE CABLEADO BOBINAS...</t>
  </si>
  <si>
    <t>CORTO CIRCUITO EN PUESTO DE PERFORADO</t>
  </si>
  <si>
    <t>CAMBIAR BASES PARA RECIBIDORES DE 6MM</t>
  </si>
  <si>
    <t>REVISAR MOTOR BOBINADOR LC # 4</t>
  </si>
  <si>
    <t>FIJAR MOTOR REDUCTOR LC 4 INFERIOR</t>
  </si>
  <si>
    <t>INSTALAR MANZANAS EN DESBOBINADORAS</t>
  </si>
  <si>
    <t>CORRGIR FUGAS DE AIRE</t>
  </si>
  <si>
    <t>CORREGIR DETALLES POR INSPECCION</t>
  </si>
  <si>
    <t>REPARAR O REEMPLAZAR DRIVE</t>
  </si>
  <si>
    <t>ARREGLAR CONTROL CIERRE Y APERTURA NIP R</t>
  </si>
  <si>
    <t>LC-2.. ARREGLAR--FUGA DE AGUA</t>
  </si>
  <si>
    <t>REPARAR CILINDRO SUPERIOR E INFERIOR DES</t>
  </si>
  <si>
    <t>REACONDIONAR RODILLOS EN TAMBOR</t>
  </si>
  <si>
    <t>FIJAR MOTOR DE BOBINADOR  LC  2</t>
  </si>
  <si>
    <t>AJUSRAR MOTOR BOBINADOR LC #2</t>
  </si>
  <si>
    <t>AJUSTAR TORNILLERIA CELDAS DE CARGA</t>
  </si>
  <si>
    <t>REVISAR DRIVE LC2</t>
  </si>
  <si>
    <t>COLOCAR MOTOR CAIDO EN LC4</t>
  </si>
  <si>
    <t>REVISAR DIAFRAGMA LC4  4D INF CILINDRO</t>
  </si>
  <si>
    <t>REVISAR BOBINAS DE LC#2NOTRABAJA</t>
  </si>
  <si>
    <t>REPARAR CILINDRO NEUMATICO SUPERIOR</t>
  </si>
  <si>
    <t>LC 2 TIENE UN RODILLO CAIDO BOBINADORA 2</t>
  </si>
  <si>
    <t>COLOCAR TORNILLOS BORNES CONEXION BOBINA</t>
  </si>
  <si>
    <t>REVISAR LC# 2 NO CAEN 2 PERFORADORES</t>
  </si>
  <si>
    <t>LC 2 TAMBOR CON UN TORNILLO PARTIDO</t>
  </si>
  <si>
    <t>REVISAR DRIVE Y MOTOR BOBINADOR 2C INF.</t>
  </si>
  <si>
    <t>REVISAR BARRA DE PERFORADO 1/4</t>
  </si>
  <si>
    <t>REPARAR REDUCTOR E INSTALARLO</t>
  </si>
  <si>
    <t>NO CONTROLAVELOCIDAD</t>
  </si>
  <si>
    <t>SOLDAR VARILLA ANTIARRUGA LC 4</t>
  </si>
  <si>
    <t>CORREGIR FUGAS DE AIRE CONV 2 Y 4</t>
  </si>
  <si>
    <t>VARIACION DE MEDIDA ROMBO</t>
  </si>
  <si>
    <t>REVISAR BORNERA DE PERFORADO LC 4</t>
  </si>
  <si>
    <t>REVISAR MOTOR EMBOBINADOR INF LC4</t>
  </si>
  <si>
    <t>COLOCAR AIRE DESBOBINADORES Y RODILLO</t>
  </si>
  <si>
    <t>SOLDAR SOPORTE LONA DESEMBOBINADOR LC4</t>
  </si>
  <si>
    <t>CORREGIR DETALLES EN BOBINADORA 4C</t>
  </si>
  <si>
    <t>REVISAR RODILLO BALANCIN BOBINADOR LC#4</t>
  </si>
  <si>
    <t>COLOCAR RODILLO SUPERIOR DEL BALANCIN</t>
  </si>
  <si>
    <t>INSTALAR RODILLO SUPERIOR DEL BALANCIN</t>
  </si>
  <si>
    <t>REVISAR BOBIN 4C SUP TORNILLO PARTIDO</t>
  </si>
  <si>
    <t>Revisar Balancin lc4</t>
  </si>
  <si>
    <t>COLOCAR MANZANA LC 4</t>
  </si>
  <si>
    <t>COLOCAR BALANCIN C-4</t>
  </si>
  <si>
    <t>COLOCAR TORNILLO AL DIAFRACMA LC 4</t>
  </si>
  <si>
    <t>REVISAR SOPORTE DE EMBOBINADORA LC 4</t>
  </si>
  <si>
    <t>AVERIAS MECANICAS Y ELECTRICAS</t>
  </si>
  <si>
    <t>COLOCAR RODILLO DEL BOBINADOR</t>
  </si>
  <si>
    <t>REVISAR BALANCIN LC4</t>
  </si>
  <si>
    <t>REVISAR BALANCIN EMBOBINADOR LC 4</t>
  </si>
  <si>
    <t>REVISAR BOBINADORA LC4</t>
  </si>
  <si>
    <t>REPARAR CILINDRO BALANCIN EMB LC 4</t>
  </si>
  <si>
    <t>CORREGIR FUGA DE AIRE</t>
  </si>
  <si>
    <t>REVISAR MAQUINA SE  DISPARO</t>
  </si>
  <si>
    <t>REVISAR HALADOR CONV 2</t>
  </si>
  <si>
    <t>NO CONTROLA LA VELOCIDAD</t>
  </si>
  <si>
    <t>CUADRAR PRECORTADORA QUE NO CORTA</t>
  </si>
  <si>
    <t>REVISAR TABLERO DE PERFORADO LC2</t>
  </si>
  <si>
    <t>CORREGIR FUGA DE AGUA EN PERFORA 2</t>
  </si>
  <si>
    <t>REVISAR LC  2</t>
  </si>
  <si>
    <t>REVISAR GUARDA CABLES LC 2</t>
  </si>
  <si>
    <t>LC 2 DESBOBINADOR CON CILINDRO SUELTO</t>
  </si>
  <si>
    <t>REVISAR BOBINADORA LC2</t>
  </si>
  <si>
    <t>CAMBIAR CONECTOR DE AIRE</t>
  </si>
  <si>
    <t>COLOCAR CUENTAPIES A  BOBINADORA</t>
  </si>
  <si>
    <t>REVISAR DISPARO DRIVE</t>
  </si>
  <si>
    <t>REVISAR VENTILADOR DEL DRAIVE LC # 2</t>
  </si>
  <si>
    <t>COLOCAR RODILLO INFERIOR DEL BALANCIN</t>
  </si>
  <si>
    <t>REVISAR CILINDRO DE BOBINADOR LC 2</t>
  </si>
  <si>
    <t>AJUSTAR SOPORTE DE EMBOBINADOR LC#2</t>
  </si>
  <si>
    <t>REVISAR BOBINADOR A SUPERIOR LC 2</t>
  </si>
  <si>
    <t>COLOCAR TORNILLOS EN BRAZO SOPORTE</t>
  </si>
  <si>
    <t>COLOCAR RODILLO LC 2</t>
  </si>
  <si>
    <t>COLOCAR CUÑERO EN BOBINADOR INFERIOR</t>
  </si>
  <si>
    <t>CAMBIAR MANQUERA NEUMATICA</t>
  </si>
  <si>
    <t>LC 2 BOBINADOR SUPERIOR No 1 SE SALE ROD</t>
  </si>
  <si>
    <t>revisar emb inf  dejo de funsionar</t>
  </si>
  <si>
    <t>REVISAR EMBOBINADOR CONV 2</t>
  </si>
  <si>
    <t>REVISAR BOBINA NO CAE EL PERFORADO LC 2</t>
  </si>
  <si>
    <t>COLOCAR TORNILLO AL BALANCIN LC4</t>
  </si>
  <si>
    <t>REALIZAR CORRECTIVOS VARIOS EN LC#2</t>
  </si>
  <si>
    <t>revisar balancin bobinador lc 2</t>
  </si>
  <si>
    <t>REVISAR PERFORADORES  LC 4</t>
  </si>
  <si>
    <t>INSTALAR CAJA DE CONTROLES BOB 4D</t>
  </si>
  <si>
    <t>REVISAR BOBINADORA LC N° 4, MOTOR DEFECT</t>
  </si>
  <si>
    <t>CAMBIAR MANGUERAS SUCCION PERFORADORA</t>
  </si>
  <si>
    <t>ACONDIC RODAMIENTO DE LA BOBINADORA LC 4</t>
  </si>
  <si>
    <t>CAMBIO DE MANZANA BOBINADOR LC 2</t>
  </si>
  <si>
    <t>Cambiar Fusible LC4</t>
  </si>
  <si>
    <t>Revisar Perforado Lc 4</t>
  </si>
  <si>
    <t>REVISAR MANGUERA DE REFRIGERACION PERF</t>
  </si>
  <si>
    <t>Revisar unidad de aire convertidora 4</t>
  </si>
  <si>
    <t>REVISAR BALANCIN DE LA LC4 NO ESTAVILIZA</t>
  </si>
  <si>
    <t>REVISAR BOBINADOR 4D SUPERIOR LC 4</t>
  </si>
  <si>
    <t>REVISAR BOBONADOR 4A INFERIOR</t>
  </si>
  <si>
    <t>REVISAR BOBINADORES LC 4</t>
  </si>
  <si>
    <t>CAMBIO DE FUSIBLES DE PERFORADORA LC-4</t>
  </si>
  <si>
    <t>Cambiar Bobina C2</t>
  </si>
  <si>
    <t>REVISAR HALADOR LC2</t>
  </si>
  <si>
    <t>CAMBIAR MANZANA LC2</t>
  </si>
  <si>
    <t>INSTALR BRAZO SOPORTE BOBINADORA 2B INF</t>
  </si>
  <si>
    <t>REVISAR BOBINADOR 2A SUPERIOR</t>
  </si>
  <si>
    <t>DESCONECTAR PRECORTADORA DE LC 2</t>
  </si>
  <si>
    <t>ACONDICIONAR PLATOS EN BOBINADORA 4B</t>
  </si>
  <si>
    <t>ACONDICIONAR VIGA #3 DE PERFORADORA</t>
  </si>
  <si>
    <t>REVISA MOTORES EMBOBINADORES LC4</t>
  </si>
  <si>
    <t>REVISAR LC#4 SE DISPARO NIP ROLL HALADOR</t>
  </si>
  <si>
    <t>COLOCAR RODILLO GIRATORIO DE BARRA DE PE</t>
  </si>
  <si>
    <t>SOLDAR SOPORTE PARA LA LONA</t>
  </si>
  <si>
    <t>REVISAR DESBO 4A SUPERIOR FRENADO</t>
  </si>
  <si>
    <t>CAMBIO SENSOR LC 4</t>
  </si>
  <si>
    <t>ORGANIZAR TABLEROS CONTROL EN LC#4</t>
  </si>
  <si>
    <t>ORGANIZAR TABLEROS DE CONTROL EN LC#4</t>
  </si>
  <si>
    <t>REVISAR DESBO 4A SUP</t>
  </si>
  <si>
    <t>REVISAR BOBI 2B INFERIOR   NO  ARRANCA</t>
  </si>
  <si>
    <t>REVISAR FUCIBLE CONV 2</t>
  </si>
  <si>
    <t>REVISAR Y CAMBIAR ENCODER</t>
  </si>
  <si>
    <t>CUADRE DE BARRA DE 1/2 PERFORADO</t>
  </si>
  <si>
    <t>ATERRIZAR  TABLERO PEGA  CORRIENTE</t>
  </si>
  <si>
    <t>REVISAR BOBINA DE PERFORADO LC 2</t>
  </si>
  <si>
    <t>REVISAR PERFORADO NO CAE..</t>
  </si>
  <si>
    <t>REVISAR PERFORADORESLC #2</t>
  </si>
  <si>
    <t>PUESTOS DE PERFORADO SIN SALIDA</t>
  </si>
  <si>
    <t>REVISAR PERFORADO   7 Y 5  NO   CAEN</t>
  </si>
  <si>
    <t>REVISAR PERFORADORA LC2</t>
  </si>
  <si>
    <t>REVISAR PERTFORADORES LC #2</t>
  </si>
  <si>
    <t>REVISAR CUADRE BALANCIN PRECORTADORA...</t>
  </si>
  <si>
    <t>COLOCAR BRAZO PORTARROLLO</t>
  </si>
  <si>
    <t>REVISAR MOTOR BOBINADOR L C # 2</t>
  </si>
  <si>
    <t>ASEGURAR MOTOR EMBOB TRES SUPERIOR C 2</t>
  </si>
  <si>
    <t>COLOCAR TORNILLO A LA BOBINADORA LC2</t>
  </si>
  <si>
    <t>REVISAR MOTOR SUPERIOR C2</t>
  </si>
  <si>
    <t>ORGANIZAR TABLEROS DE CONTROL EN LC#2</t>
  </si>
  <si>
    <t>REVISAR BALANCIN 2D SUOPERIOR</t>
  </si>
  <si>
    <t>Cambiar Manzana LC 2</t>
  </si>
  <si>
    <t>REPOSICIONAR Y AJUSTAR SOPORTES RUEDAS</t>
  </si>
  <si>
    <t>REPARAR CORTO Y CAMBIAR FUSIBLES...</t>
  </si>
  <si>
    <t>CAMBIAR CUCHILLA DE PRECORTE</t>
  </si>
  <si>
    <t>CAMBIAR CUCHILLAS DE PRECORTE</t>
  </si>
  <si>
    <t>COLOCAR RODILLOS SEPARADORES LC 2</t>
  </si>
  <si>
    <t>acondicionar tanbor c 2</t>
  </si>
  <si>
    <t>DISPARO DE FUSIBLES PUESTOS DE PERFORADO</t>
  </si>
  <si>
    <t>CORREGIR FUGA DE AGUA BARRA DE PERFORADO</t>
  </si>
  <si>
    <t>REPARA REDUCTOR SUPERIO BOBINADORA</t>
  </si>
  <si>
    <t>COMPLETAR BRAZOS LC # 2</t>
  </si>
  <si>
    <t>VELOCIDAD VARIABLE DE TENSIONADORA</t>
  </si>
  <si>
    <t>REVISAR DESENBOBINADOR LC 2</t>
  </si>
  <si>
    <t>INSTALAR TORNILLO Y TOPES A BRAZOS</t>
  </si>
  <si>
    <t>REPARAR EJE PORTAMANZANA</t>
  </si>
  <si>
    <t>REPARAR  EJE PORTA MANZANA</t>
  </si>
  <si>
    <t>CAMBIAR DIAFRAGMA DEL CILINDRO INFERIOR</t>
  </si>
  <si>
    <t>ALINEAR RODILLO Y PIÑONES EN TENSIONADOR</t>
  </si>
  <si>
    <t>ACOND. EJE, CAMBIAR CUÑA Y AJUSTAR REDUC</t>
  </si>
  <si>
    <t>REVISAR CILINDRO DESBOBINADOR INF.LC 2</t>
  </si>
  <si>
    <t>CORREGIR FUGA DE AIRE HALLADOR LC 4</t>
  </si>
  <si>
    <t>colocar manzana embobinadora lc2</t>
  </si>
  <si>
    <t>RETIRAR PRECORTADORA DE LC2</t>
  </si>
  <si>
    <t>CORREGIR DETALLES VARIOS L CONV 2</t>
  </si>
  <si>
    <t>INSTALAR SENSORES EN DESBOBINADORAS</t>
  </si>
  <si>
    <t>ACONDICIONAR TRANSMISION DE LA TENSIONAD</t>
  </si>
  <si>
    <t>CORREGIR FUGA DE AGUA  LC 4 SE CORRIGE F</t>
  </si>
  <si>
    <t>AJUSTAR TAPA Y VENTILADOR MOTOR INFERIOR</t>
  </si>
  <si>
    <t>REVISAR TABLEROPERFORADOR  NOFUNCIONA</t>
  </si>
  <si>
    <t>CAMBIAR RODAMIENTO RODILLO BALANCIN</t>
  </si>
  <si>
    <t>AJUSTAR DRIVE BOBINADORA #3 SUPERIOR C2</t>
  </si>
  <si>
    <t>LC 4 RACOR MANGUERA DE AIRE MALO. TENSIO</t>
  </si>
  <si>
    <t>REVISAR EMBOBINADOR EJE ROTO LC#4</t>
  </si>
  <si>
    <t>cambiar manguera emb lc 4 partida</t>
  </si>
  <si>
    <t>NO CONTROLA GIRO</t>
  </si>
  <si>
    <t>REVISAR RODILLO BARRAS DE PERFORADOS LC2</t>
  </si>
  <si>
    <t>CAMBIAR RODAMIENTO DESEMBOBINADOR LC 2</t>
  </si>
  <si>
    <t>PONER A FUNCIONAR ALUMBRADO BODG 10</t>
  </si>
  <si>
    <t>REPARAR PRISIONERO DESBOBINADORA 2A</t>
  </si>
  <si>
    <t>REVISAR SUICHE LC 4 EMBOIBNADORES</t>
  </si>
  <si>
    <t>CONECTAR MOTOR  ACONDICIONAR REDUCTOR..</t>
  </si>
  <si>
    <t>REVISION PUESTOS DE PERFORADO LC4</t>
  </si>
  <si>
    <t>REPARAR SOPORTE AJUSTE BRAZO</t>
  </si>
  <si>
    <t>REVISAR SISTEMA PARO LC # 2 ( DESENBOBIN</t>
  </si>
  <si>
    <t>REVISAR CILINDRO DIAFRACMA PARTIDO</t>
  </si>
  <si>
    <t>REVISAR Y CORREGIR FUGAS DE AIRE EN LC#2</t>
  </si>
  <si>
    <t>cambiar los platos lc 2</t>
  </si>
  <si>
    <t>COLOCAR TORNILLOS SILINDRO LC4</t>
  </si>
  <si>
    <t>correjir fuga de aire lc#2</t>
  </si>
  <si>
    <t>REVISAR BOBINA  NO FUNCIONA</t>
  </si>
  <si>
    <t>REVISAR BOBINA LC  4 NO CAE PERF</t>
  </si>
  <si>
    <t>REVISAR RODILLO DE BALANCIN PRECORT</t>
  </si>
  <si>
    <t>ajustar motor bibinadora superior D1LC2</t>
  </si>
  <si>
    <t>cambiar racor linea de enfriamiento lc 2</t>
  </si>
  <si>
    <t>QUITAR MNZ Y COLOCAR PLATOS LC #4</t>
  </si>
  <si>
    <t>CONV N 2 BALANCIN BOTO TORNILLO Y BALINE</t>
  </si>
  <si>
    <t>AJUSTAR CORREA DEL MOTOR LC 2</t>
  </si>
  <si>
    <t>CAMBIAR MANZANA A BOBINADOR LC2</t>
  </si>
  <si>
    <t>montar manzanaen el embob. lc 2</t>
  </si>
  <si>
    <t>REPARAR BRAZOS PORTA ROLLOS LC4</t>
  </si>
  <si>
    <t>CAMBIAR BRAZO BOBINADOR LC 4</t>
  </si>
  <si>
    <t>ACONDICIONAR BOB. SUPERIOR 4B DRIVE MALO</t>
  </si>
  <si>
    <t>CAMBIAR DRIVE AVERIADO BOBINADOR 4A SUP</t>
  </si>
  <si>
    <t>CAMBIAR DRIVE Y AJUSTAR EN BOBINADOR 4AI</t>
  </si>
  <si>
    <t>REVISAR CADENA DEL RODILLO JALADOR LC#4</t>
  </si>
  <si>
    <t>ALINEAR RODILLO Y PIÑONES TRANS. TENSION</t>
  </si>
  <si>
    <t>REVISAR CONTROL PERFORADO NO CAEN VARIOS</t>
  </si>
  <si>
    <t>ACOND. MONTAJE DEL CILINDRO Y VALVULA</t>
  </si>
  <si>
    <t>CAMBIAR RODAMIENTO EN RODILLO BALANCIN</t>
  </si>
  <si>
    <t>CAMBIAR PLATO Y REPARAR CILINDRO.</t>
  </si>
  <si>
    <t>ACOND. PLATO COMPLETO E INST. BRAZO.</t>
  </si>
  <si>
    <t>REVISAR BOBINADOR 4CINFERIOR</t>
  </si>
  <si>
    <t>REVISAR BOBINADOR LC 4 VELOCIDAD NO CONT</t>
  </si>
  <si>
    <t>ATASCAMIENTO EN PARTES MOVILES</t>
  </si>
  <si>
    <t>REVISAR RUEDA SENSORA PERFORADO LC 2</t>
  </si>
  <si>
    <t>REACONDICIONAR BOBINADOR 2B SUPERIOR</t>
  </si>
  <si>
    <t>ACONDICIONAR PRECORTADORA EN LC # 2</t>
  </si>
  <si>
    <t>revisar perforador no cae lc 4</t>
  </si>
  <si>
    <t>COLOCAR CONECTOR AIRE BOBIN. LC 2</t>
  </si>
  <si>
    <t>CAMBIAR VENTILADORES PNAL VARIADORES</t>
  </si>
  <si>
    <t>CAMBIAR VENTILADORES PANEL VARIADORES</t>
  </si>
  <si>
    <t>REVISAR MANGUERA AGUA REFRIG PERFO LC 2</t>
  </si>
  <si>
    <t>REVISAR PERFORADORA Y BOBINADOR D</t>
  </si>
  <si>
    <t>FIJAR UNIDAD DE MANTTO DESBOBINADORA 4B</t>
  </si>
  <si>
    <t>ACONDICIONAR BOBINADORA CONV 4A</t>
  </si>
  <si>
    <t>CAMBIAR EJE SALIDA REDUCTOR Y ACONDICION</t>
  </si>
  <si>
    <t>INSTALAR PLATOS PUESTO SUPERIOR</t>
  </si>
  <si>
    <t>INSTALAR EJE PORTA MANZANA</t>
  </si>
  <si>
    <t>CAMBIAR SOPORTE MOTOR</t>
  </si>
  <si>
    <t>FABRICAR SOPORTE RODAMIENTO DEL RODILLO</t>
  </si>
  <si>
    <t>REVISAR FUNCIONAMIENTO TABLERO PERFORADO</t>
  </si>
  <si>
    <t>HABILITAR CONTROL BOBINADORA</t>
  </si>
  <si>
    <t>AMPLIAR DIAM AGUJERO ACOPLE LC 2</t>
  </si>
  <si>
    <t>FIJAR TOPE ANTES DE LA BASCULA</t>
  </si>
  <si>
    <t>CALIBRAR BALANCINES..INF 4B BOB</t>
  </si>
  <si>
    <t>FAVOR REVISAR LOS BALANSINES#4 NO CONTRO</t>
  </si>
  <si>
    <t>REPARAR REDUCTOR BOBINADOR</t>
  </si>
  <si>
    <t>Revisar Gato emb- sup #6</t>
  </si>
  <si>
    <t>ACONDICIONAR BALANCIN Y SENSOR...4C SUP.</t>
  </si>
  <si>
    <t>CAMBIAR SOPORTE SUPERIOR DE BOBINA</t>
  </si>
  <si>
    <t>TRASLADO DE BRAZOS COMPLETOS LC4</t>
  </si>
  <si>
    <t>CAMBIAR TORNILLOS MANZANA BOBINADO 4D</t>
  </si>
  <si>
    <t>CUADRAR BALANCINES Y CORREGIR FUGA AIRE</t>
  </si>
  <si>
    <t>CORREGIR DETALLES VARIOS L CONV 04</t>
  </si>
  <si>
    <t>REVISAR SISTEMA ELECTRICO LC #2</t>
  </si>
  <si>
    <t>REACONDIONAR PERFORADORES</t>
  </si>
  <si>
    <t>REVISAR MOTOR NO DEVUELVE</t>
  </si>
  <si>
    <t>REVISAR CELDAS DE CARGA BOB 2D INFERIOR.</t>
  </si>
  <si>
    <t>ACONDICIONAR  BRAZO SUPERIOR</t>
  </si>
  <si>
    <t>REVISAR BOBINADOR 2D INFERIOR</t>
  </si>
  <si>
    <t>REPARAR REDUCTOR BOBINADORA 2C INF</t>
  </si>
  <si>
    <t>REVISAR CELDA DE CARGA</t>
  </si>
  <si>
    <t>SE AJUSTAN CONEXIONES Y SE REVISAN SELDA</t>
  </si>
  <si>
    <t>CAMBIAR MANGERAS DE AIRE LC 2</t>
  </si>
  <si>
    <t>LC02 QUITAR MANZANAS GRANDES</t>
  </si>
  <si>
    <t>ACONDICIONAR BRAZO BOBIN SUPERIOR LC 4</t>
  </si>
  <si>
    <t>REVISAR BOBINADOR 2C, SE DISPARA..</t>
  </si>
  <si>
    <t>CAMBIAR RODAMIENTOS RODILLOS SEPARADORES</t>
  </si>
  <si>
    <t>CAMBIAR FUSIBLES QUEMADOS</t>
  </si>
  <si>
    <t>arregla base de perforado conv 4</t>
  </si>
  <si>
    <t>ASEGURAR PLATOS DE LOS BOBINADORES LC 2</t>
  </si>
  <si>
    <t>REVISAR CILINDRO DESEMBOBINADOR LC 4</t>
  </si>
  <si>
    <t>COLOCAR TORNILLO DE SOPORTE LC 2</t>
  </si>
  <si>
    <t>ACONDICIONAR  PRECORTADORA EN LC 2</t>
  </si>
  <si>
    <t>COLOCAR MANGUERA DE ENFRIAMI. LC 2</t>
  </si>
  <si>
    <t>CAMBIAR DIAFRAGMA CILINDRO BALANCIN</t>
  </si>
  <si>
    <t>QUITAR PLATOS Y COLOCAR MNZ LC #2</t>
  </si>
  <si>
    <t>CAMBIAR SOPORTE MOTOR HALADOR TENCIONADO</t>
  </si>
  <si>
    <t>REPARAR TORNILLOS</t>
  </si>
  <si>
    <t>REUBICAR VALVULA DEL CILINDRO DESNB.LC4</t>
  </si>
  <si>
    <t>REMPLAZAR EJE PORTAMANZANA CON DESGASTE</t>
  </si>
  <si>
    <t>REACONDICIONAR RODILLO DEL BALACIN</t>
  </si>
  <si>
    <t>COLOCAR TORNILLOS AL MOTOR 2B INFERIOR</t>
  </si>
  <si>
    <t>PEDIR ELEMENTOS EXTRACION HOJUELAS</t>
  </si>
  <si>
    <t>REVISAR DECEMBOBINADORA LC2</t>
  </si>
  <si>
    <t>ACONDICIONAR DESBOBINADORA CONV 4</t>
  </si>
  <si>
    <t>REVISAR DRIVE EMBOBINADOR LC#2</t>
  </si>
  <si>
    <t>LC2. REVISAR BOBINADORAS</t>
  </si>
  <si>
    <t>REVISAR EMBOBINADOR DE LC 2 EJE SE SALIO</t>
  </si>
  <si>
    <t>REVISAR SENSOR DE EMBOBINADO LC 2</t>
  </si>
  <si>
    <t>AJUSTAR BASE MOTOR BOBINADOR 2B INF</t>
  </si>
  <si>
    <t>REVISAR EL MOTOR LC4</t>
  </si>
  <si>
    <t>CAMBIAR BRAZO SOPORTE DE ROLLO SUPERIOR</t>
  </si>
  <si>
    <t>INSTALAR RODILLO BARRA PERF. LC 4</t>
  </si>
  <si>
    <t>instalar tornillo cilindro balancin lc 2</t>
  </si>
  <si>
    <t>CORREGIR FUGAS EN LINEA D CONV 4</t>
  </si>
  <si>
    <t>ACONDICIONAR TAMBOR LC # 4</t>
  </si>
  <si>
    <t>INSTALAR MOTOREDUCTOR PUESTO INFERIOR</t>
  </si>
  <si>
    <t>ANULAR CORTO EN VIGA 1 PERFORADO..</t>
  </si>
  <si>
    <t>REVISAR MOTOR VELOCIDAD CELDAS DE CARGAS</t>
  </si>
  <si>
    <t>AJUSTAR RELE DE INICIO BOBINADORA 2B</t>
  </si>
  <si>
    <t>REPOSICIONAR MOTOR TENSIONADORA</t>
  </si>
  <si>
    <t>ACONDICIONAR BOBINADOR LC 4</t>
  </si>
  <si>
    <t>REPARAR MOTOREDUCTOR INFERIOR</t>
  </si>
  <si>
    <t>FAVOR COLOCAR MANZ LC#4 PARA PERF GUANTE</t>
  </si>
  <si>
    <t>REVISAR TABLERO quemo fusibles</t>
  </si>
  <si>
    <t>REVISAR MOTOR EMBOBINADORA LC 2</t>
  </si>
  <si>
    <t>CAMBIAR RODAMIENTO INFERIOR</t>
  </si>
  <si>
    <t>REVISAR DESBOBINADOR</t>
  </si>
  <si>
    <t>ACONDICIONAR MAKLAUS EN LC  4</t>
  </si>
  <si>
    <t>ACONDICIONAR SISTEMA NEUMATICO BOBINADOR</t>
  </si>
  <si>
    <t>PLATO SIN TORNILLO</t>
  </si>
  <si>
    <t>COLOCAR RUEDA CUENTA METROS</t>
  </si>
  <si>
    <t>CALIBRAR TENSION Y SENSORES EN BOB 2C Y</t>
  </si>
  <si>
    <t>revisar fusible lc 4 se estan quemando</t>
  </si>
  <si>
    <t>ORGANIZAR MANGUERAS AIRE DESBOBINADORAS</t>
  </si>
  <si>
    <t>CORREGIR FUGAS DE AIRE EN DESBOBINADORAS</t>
  </si>
  <si>
    <t>REVISAR BOTO DE PARO LC 4</t>
  </si>
  <si>
    <t>ORGANIZAR MANGUERAS AIRE BOBINADORAS</t>
  </si>
  <si>
    <t>INSPECCIÓN DE TABLEROS ELECTRICOS</t>
  </si>
  <si>
    <t>CAMBIAR MODULO LC 2</t>
  </si>
  <si>
    <t>Conectar Bobina perforado #20</t>
  </si>
  <si>
    <t>REVISAR BALANCIN EN LC # 2</t>
  </si>
  <si>
    <t>LC2. MONTAR CONTADOR</t>
  </si>
  <si>
    <t>ORGNIZAR MANGUERAS ACOMETIDA AIRE BOB</t>
  </si>
  <si>
    <t>CAMBIAR FUSIBLE LC 2</t>
  </si>
  <si>
    <t>revisar lc 4 se dispara no arranca</t>
  </si>
  <si>
    <t>LC4 FAVOR CAMBIAR REVISAR NO ARRANCA</t>
  </si>
  <si>
    <t>CAMBIAR VENTILADOR PANEL VARIADORES</t>
  </si>
  <si>
    <t>INSTALAR TUBOS EN SUCCION PERFORADORA</t>
  </si>
  <si>
    <t>Cambiar Módulo de la Casita C15</t>
  </si>
  <si>
    <t>ACONDICIONAR BOBINADORA No 2 Y 3 CONV2</t>
  </si>
  <si>
    <t>CAMBIAR PIÑON DE CADENA</t>
  </si>
  <si>
    <t>REVISAR MOTOR EMBOBINADOR SE DISPARA C4</t>
  </si>
  <si>
    <t>BOBINADOR INFERIOR LC 4</t>
  </si>
  <si>
    <t>LC 4 UNO DE LOS RODILLOS PARTIO TORNILLO</t>
  </si>
  <si>
    <t>REVISAR CONTADOR BOLSAS LC 2</t>
  </si>
  <si>
    <t>CONECTAR SECADOR LC # 2</t>
  </si>
  <si>
    <t>CAMBIAR DRIVE PARA MOTOR SUPERIOR</t>
  </si>
  <si>
    <t>REACONDICIONAR BOBINADORA INFERIOR</t>
  </si>
  <si>
    <t>AJUSTAR MOTOREDUCTOR AL BRAZO</t>
  </si>
  <si>
    <t>revisar embobinadores lc 2 no funcionan3</t>
  </si>
  <si>
    <t>CORREGIR CORTO ELECTRICO LC 4</t>
  </si>
  <si>
    <t>ACTIVAR BOTON DE APAGADO AUXILIAR</t>
  </si>
  <si>
    <t>REPARAR CARCAZAS CILINDRO BALANCIN</t>
  </si>
  <si>
    <t>REVISAR TABLERO DE PERFORADO  LC  2</t>
  </si>
  <si>
    <t>COLOCAR CUÑA MOTOR SUPERIOR</t>
  </si>
  <si>
    <t>REACONDIONAR SISTEMA PRECORTE RECTO.</t>
  </si>
  <si>
    <t>CUADRAR SENSORES BOBINADORA</t>
  </si>
  <si>
    <t>CAMBIAR VENTILADOR TABLERO DRIVES</t>
  </si>
  <si>
    <t>REVISAR CILINDRO DE BALANCIN</t>
  </si>
  <si>
    <t>REVISAR SISTEMA PERFORADO, FALTA DE VENT</t>
  </si>
  <si>
    <t>REVISAR BOBINADORES 4B SUP/INF NO CONTRO</t>
  </si>
  <si>
    <t>CAMBIAR RODAMIENTO EN BOB 2A INFERIOR</t>
  </si>
  <si>
    <t>REPARAR ROSCAS DEL EJE PORTAMANZANA</t>
  </si>
  <si>
    <t>COLOCAR TAMBOR PARA UNDS LC #2</t>
  </si>
  <si>
    <t>REACONDICIONAR CILINDRO Y CORREGIR FUGA</t>
  </si>
  <si>
    <t>CALIBRAR SENSORES DE POSICIÓN</t>
  </si>
  <si>
    <t>CAMBIAR VENTILADOR DRIVE SUPERIOR 4A..</t>
  </si>
  <si>
    <t>REPARAR CORTO CIRCUITO Y CAMBIAR FUSIBLE</t>
  </si>
  <si>
    <t>FABRICAR E INSTALAR CUÑA A BOBINADOR</t>
  </si>
  <si>
    <t>REVISAR PRECORTADORA LC 2 PRESENTA FALLA</t>
  </si>
  <si>
    <t>CAMBIAR RODILLO DEL BALANCIN LC 2 A-INF.</t>
  </si>
  <si>
    <t>ACONDICIONAR BOBINADORA 2A CONV 2</t>
  </si>
  <si>
    <t>ACOND. BRAZO COMPLETO Y REPARAR CILINDRO</t>
  </si>
  <si>
    <t>CORREGIR FUGA DE AGUA EN PERFORADORA</t>
  </si>
  <si>
    <t>CAMBIAR FUSIBLES EN TABLERO PERFORADORA</t>
  </si>
  <si>
    <t>CORREGIR CORTO EN PUESTO DE PERFORADO</t>
  </si>
  <si>
    <t>REVISAR PERFO. NO CAE LC 4</t>
  </si>
  <si>
    <t>REACONDICIONAR BRAZO SOPORTE DE ROLLO</t>
  </si>
  <si>
    <t>REVISAR BOBINADOR INFE. LC4 SE PARA</t>
  </si>
  <si>
    <t>ACONDICIONAR REDUCTOR</t>
  </si>
  <si>
    <t>CAMBIAR RODAMIENTOAL RODILLO C 2</t>
  </si>
  <si>
    <t>CAMBIAR DIAFRAGMA CILINDRO BALANCIN INF.</t>
  </si>
  <si>
    <t>REVISAR BOBINADOR  NO  TIENE  MOTOR</t>
  </si>
  <si>
    <t>REVISAR BOBINADOR 4A SUPERIOR SE DISPARA</t>
  </si>
  <si>
    <t>ACONDICIONAR CELDAS DE CARGA BOB 2A</t>
  </si>
  <si>
    <t>REALIZAR AJUSTES SISTEMA DE CONTROL</t>
  </si>
  <si>
    <t>revisar tensionadora lc 4</t>
  </si>
  <si>
    <t>PASAR DESBOBINADORA DE CONV#2 PARA LA #4</t>
  </si>
  <si>
    <t>MEJORAS EN SISTEMA DESPLAZAMIENTO</t>
  </si>
  <si>
    <t>CALIBRAR VELOCIDAD BOBINADORA CONV. 4D I</t>
  </si>
  <si>
    <t>CAMBIAR MODULO #1 DE LA VIGA #2</t>
  </si>
  <si>
    <t>LIMPIEZA Y FORRADO PARA EVITAR SUCIEDAD.</t>
  </si>
  <si>
    <t>CALIBRAR SENSORES  BALACIN-BOBINADORA 4A</t>
  </si>
  <si>
    <t>CAMBIAR EJE PORTAMANZANA BOBINADORA 4A</t>
  </si>
  <si>
    <t>CAMBIAR VENTILADOR TABLERO DRIVE 2B</t>
  </si>
  <si>
    <t>REEMPLAZAR CUCHILLAS Y CUADRAR PRECORTE.</t>
  </si>
  <si>
    <t>ACONDICIONAR PRECORTADORA LINEAL</t>
  </si>
  <si>
    <t>SACAR TORNILLO CON CABEZA EN MAL ESTADO</t>
  </si>
  <si>
    <t>REPARAR CORTO EN BORNERA MOTOR....</t>
  </si>
  <si>
    <t>COMPLETAR DESBOBINADOR 1A  DE C2</t>
  </si>
  <si>
    <t>REEMPLAZAR RODAMIENTO DE LA MANZANA</t>
  </si>
  <si>
    <t>COLOCAR CILINDRO A LA DESBOBINADORA 2A</t>
  </si>
  <si>
    <t>CAMBIAR EJE PORTAMANZANA 2B INFERIOR</t>
  </si>
  <si>
    <t>CALIBRAR BALANCINES C -2-</t>
  </si>
  <si>
    <t>AJUSTAR CAJA CONTROL BOBINADORA</t>
  </si>
  <si>
    <t>REPARAR TRANSMISION DE LA TENCIONADORA</t>
  </si>
  <si>
    <t>REVISAR LAMPARAR EN AREA DE PERFORADORA</t>
  </si>
  <si>
    <t>REVISAR MAGUINA NO PARA LC 4</t>
  </si>
  <si>
    <t>REVISAR MOTOR LA LC     4 NO ARRANCA</t>
  </si>
  <si>
    <t>REVISAR MOTOR EMBOB LC 4</t>
  </si>
  <si>
    <t>FAVOR CAMBIA CILINDRO LC 4</t>
  </si>
  <si>
    <t>EVISAR DECEMBOBINADOR DE LA LC #4</t>
  </si>
  <si>
    <t>LC4-- EMBO # 1 . DISPARADO</t>
  </si>
  <si>
    <t>AJUSTAR CILINDRO DENBOBINADORA</t>
  </si>
  <si>
    <t>REVISAR TABLERO DE PERFORADO  LC 2</t>
  </si>
  <si>
    <t>REVISAR BOBINAS PARA PERFORADO  L C 2</t>
  </si>
  <si>
    <t>REVISAR PERFORADOR NO CAEN</t>
  </si>
  <si>
    <t>REVISAR  VARIOS PERFORADORES NO CAEN</t>
  </si>
  <si>
    <t>CAMBIAR RODAMIENTO MANZANA 2D INFERIOR</t>
  </si>
  <si>
    <t>CUADRAR SENSORES BOB C-2</t>
  </si>
  <si>
    <t>ARREGLAR PARO AUTO DE LC2</t>
  </si>
  <si>
    <t>REVISAR SENSOR 2D SUPERIOR</t>
  </si>
  <si>
    <t>BAJAR MANZANAS Y COLOCAR PLATOS LC N.2</t>
  </si>
  <si>
    <t>CAMBIAR TORNILLOS DE SUJECION</t>
  </si>
  <si>
    <t>COLOCOAR CILINDRO NEUMATICO SUPERIOR</t>
  </si>
  <si>
    <t>COLOCAR SOPORTE MOTOR BOBINADOR LC #2</t>
  </si>
  <si>
    <t>REVEISAR BALANCIN LC #2</t>
  </si>
  <si>
    <t>REPARAR CILINDRO NEUMATICO SUELTO</t>
  </si>
  <si>
    <t>CUADRAR CONTROL DE VELOCIDAD DEL MOTOR</t>
  </si>
  <si>
    <t>LUBRICAR EMBOLO PERFORADOR..NO CAE BOBIN</t>
  </si>
  <si>
    <t>AJUSTAR MOTOR Y ASEGURAR TABLERO DE CONT</t>
  </si>
  <si>
    <t>REVISAR BRAZO PORTAROLLO TORNILLO PARTID</t>
  </si>
  <si>
    <t>REVISAR MOTOR POR VIBRACION BOBIN 4C</t>
  </si>
  <si>
    <t>ACONDICIONAR  BOBINADORES  LC  4</t>
  </si>
  <si>
    <t>AREGLAR TAPA DEL REDUCTOR ESTA SEULTA</t>
  </si>
  <si>
    <t>COLOCAR PROTECTOR UNIDADES DE MANTTO</t>
  </si>
  <si>
    <t>PERFORAR ORIFICIO Y ACOND. BASE EN PERFO</t>
  </si>
  <si>
    <t>REVISAR MOTOR BOBINADOR SE PARO LC#2</t>
  </si>
  <si>
    <t>COLOCAR TORNILLO A BOBI 2D SUPERIOR</t>
  </si>
  <si>
    <t>FAVOR REVISAR BOBINADORES</t>
  </si>
  <si>
    <t>COLOCAR CILINDRO DESBOBINADOR LC 4 INF</t>
  </si>
  <si>
    <t>CALIBRAR BALANCINES LC4...BOB 4A, 4B, 4C</t>
  </si>
  <si>
    <t>COLOCAR TORNILLO AL SOPORTE 2A SUPERIOR</t>
  </si>
  <si>
    <t>REVISAR DESBOBINADOR 4C INFERIOR</t>
  </si>
  <si>
    <t>REEMPLAZAR SENSOR INDUCTIVO PROXIMIDAD</t>
  </si>
  <si>
    <t>REACONDICIONAR PUESTA TIERRA ANTIESTAT</t>
  </si>
  <si>
    <t>Colocar platillo bobinador sup C2</t>
  </si>
  <si>
    <t>COLOCAR RODILLO PRECORTADORA LC 2</t>
  </si>
  <si>
    <t>REVISAR PERFORADOR NO CAE  LC  2</t>
  </si>
  <si>
    <t>CAMBIAR FUSIBLE EN TABLERO</t>
  </si>
  <si>
    <t>REPARAR FUGA DE AIRE DESBOBINADORA 2B</t>
  </si>
  <si>
    <t>COMPLETAR EMBOBINADOR  LC2 -2D</t>
  </si>
  <si>
    <t>LC 4 VARIOS PERFORADOS NO CAEN</t>
  </si>
  <si>
    <t>Revisar Balancin lc2</t>
  </si>
  <si>
    <t>REVISAR PERFORADO ELECTRICAMENTE LC4</t>
  </si>
  <si>
    <t>REPARAR CONEXIONES DEL DRIVE LC4</t>
  </si>
  <si>
    <t>ARREGLAR TENCIONADORA</t>
  </si>
  <si>
    <t>CAMBIAR SOPORTE SUPERIOR DE BOBINAS</t>
  </si>
  <si>
    <t>CAMBIAR BUJES CUERPO PUNZON</t>
  </si>
  <si>
    <t>ARREGLO  DE ENCODER DE PERFORADORA</t>
  </si>
  <si>
    <t>CAMBIAR RODAMIENTO</t>
  </si>
  <si>
    <t>INSTALAR VARILLA SOPORTE  LONA INFERIOR</t>
  </si>
  <si>
    <t>ACONDICIONAR REGULACION DE LA PRESION..</t>
  </si>
  <si>
    <t>ASEGURAR MOTOR ESTA  SUELTO 4D INFERIOR</t>
  </si>
  <si>
    <t>CAMBIAR BRAZO LADO DEL CILINDRO SUPERIOR</t>
  </si>
  <si>
    <t>REVISAR SENSORES LC 4</t>
  </si>
  <si>
    <t>ARREGLAR BOBIN 4CSUP</t>
  </si>
  <si>
    <t>REVISAR PLATO BOBINADOR  LC  4</t>
  </si>
  <si>
    <t>COLOCAR PLATOS BOBIN.C SUPERIOR LC 4</t>
  </si>
  <si>
    <t>REACONDICIONAR LA BOBINADORA</t>
  </si>
  <si>
    <t>REDUCTOR LC 4 MALO</t>
  </si>
  <si>
    <t>REPARAR RODILLO GUIA DEL BALANCIN</t>
  </si>
  <si>
    <t>REPARAR EMBOBINADOR INFERIOR</t>
  </si>
  <si>
    <t>CAMBIAR CILINDRO NEUMATICO INFERIOR</t>
  </si>
  <si>
    <t>FABRICAR SOPORTE EJE BOBINADORA</t>
  </si>
  <si>
    <t>HALADOR CON PROBLEMAS, SE DISPARA..</t>
  </si>
  <si>
    <t>AL INICIO DE TURNO ARRANCAR MAQUINA LC2</t>
  </si>
  <si>
    <t>REVISAR TENCIONADORA</t>
  </si>
  <si>
    <t>REVISAR TENSIONADORA POR NO HALAR BIEN</t>
  </si>
  <si>
    <t>REVISION PUESTOS DE PERFORADO NO FUNCION</t>
  </si>
  <si>
    <t>REVISAR BOBINADORES LC # 2</t>
  </si>
  <si>
    <t>COLOCAR CONTADOR DE UNIDADES LC 2</t>
  </si>
  <si>
    <t>CORREGIR FUGA DE AIRE CILINDRO BOBIN. 2D</t>
  </si>
  <si>
    <t>AJUSTAR MOTOR DEL BOBINADOR 2C SUP</t>
  </si>
  <si>
    <t>REPARAR CILIMDRO BALANCIN</t>
  </si>
  <si>
    <t>CAMBIAR BRAZO LADO DEL CILINDRO INFERIOR</t>
  </si>
  <si>
    <t>REVISAR BOBIN 2A INFERIOR</t>
  </si>
  <si>
    <t>ACONDICIONAR BOBINADORES LC #2</t>
  </si>
  <si>
    <t>ARREGLAR FUGA DE AIRE LC 2</t>
  </si>
  <si>
    <t>CAMBIO DE VALVULA REGULADORA.LC # 2</t>
  </si>
  <si>
    <t>MANTTO A TABLEROS CONTROL BOBINADORAS</t>
  </si>
  <si>
    <t>CAMBIAR CUCHILLAS Y CUADRAR PRECORTADORA</t>
  </si>
  <si>
    <t>REVISAR BOBIN 2A SUP</t>
  </si>
  <si>
    <t>CORREGIR FUGA DE AIRE EN BOBINADORA</t>
  </si>
  <si>
    <t>CAMBIAR RELES DE ARRANQUE LC4</t>
  </si>
  <si>
    <t>AJUSTAR Y REVISAR CAUSA DE SENSOR SUELTO</t>
  </si>
  <si>
    <t>CUADRAR PRECORTADORA LC#2</t>
  </si>
  <si>
    <t>CAMBIAR MANGUERA  EN BOBINADOR  L C  4</t>
  </si>
  <si>
    <t>REVISAR SENSOR BOBIN 4D INFERIOR</t>
  </si>
  <si>
    <t>CAMBIAR RUEDA SENSORA LC 4</t>
  </si>
  <si>
    <t>CAMBIAR TUBOS DE ASPIRACION DE HOJUELAS</t>
  </si>
  <si>
    <t>INSTALAR MOTOR LC4</t>
  </si>
  <si>
    <t>REVISAR SENSOR BOBIN 4C SUPERIOR</t>
  </si>
  <si>
    <t>ACONDICIONAR RODAMIENTO</t>
  </si>
  <si>
    <t>ARREGLAR AJUSTE FINO E INST. UND MMTO</t>
  </si>
  <si>
    <t>ACONDICIONAR DESBOBINADORA 4B SUP</t>
  </si>
  <si>
    <t>COLOCAR PLATO Y CUÑERO AL EMBOBINADOR</t>
  </si>
  <si>
    <t>AJUSTAR REDUCTOR AL FLANCHE DEL BRAZO.</t>
  </si>
  <si>
    <t>COLOCAR TIERRA Y PROBAR SISTEMA LC4</t>
  </si>
  <si>
    <t>REVISAR RODAMIENTOS PLATO EMBINADOR C4</t>
  </si>
  <si>
    <t>CALIBRAR BALANCINES BOBINADORA</t>
  </si>
  <si>
    <t>ACONDICIONAR BOBINADORA 4A.</t>
  </si>
  <si>
    <t>REEMPLAZAR EJE PORTA MANZANA</t>
  </si>
  <si>
    <t>COMPLETAR ELEMENTOS FALTANTES BOBI 4A</t>
  </si>
  <si>
    <t>REACONDICIONAR PLATO CILINDRO NEUMATICO</t>
  </si>
  <si>
    <t>ACONDICIONAR BOBINADOR A SUP.LC4</t>
  </si>
  <si>
    <t>REVISAR EMBOBINADORES LC 4</t>
  </si>
  <si>
    <t>REVISAR EMBOBINADORA 2 D  SUP LC 2</t>
  </si>
  <si>
    <t>REVISAR POTENCIOMETRO</t>
  </si>
  <si>
    <t>ALINEAR Y ENGRANAR TRANSMISIÓN</t>
  </si>
  <si>
    <t>TENSIONAR CUERDA DE SEGURIDAD</t>
  </si>
  <si>
    <t>CAMBIAR ESPARRAGOS PRECORTADORA LC #2</t>
  </si>
  <si>
    <t>REEMPLAZAR CUCHILLA DE PRECORTE</t>
  </si>
  <si>
    <t>INSTALARLE ELECTROVALVULA A MORDAZA</t>
  </si>
  <si>
    <t>CUADRAR PRECORTE</t>
  </si>
  <si>
    <t>SOLDAR BASE RODILLO PERFORADORA CONV2</t>
  </si>
  <si>
    <t>Cambio de Fusibles lc2</t>
  </si>
  <si>
    <t>REVISAR FUSIBLE LC 2</t>
  </si>
  <si>
    <t>COLOCAR SENSOR AL MOTOR SUPERIOR 2C</t>
  </si>
  <si>
    <t>INSTALAR MOTOR PARA TRABAJAR UNIDADES</t>
  </si>
  <si>
    <t>ACONDICIONAR BOBINADOR PARA UNDS LC #2</t>
  </si>
  <si>
    <t>COLOCAR MANZANAS PARA MONTAR TAMBOR</t>
  </si>
  <si>
    <t>COLOCAR MANZANAS EN BOBINADOR LC #2</t>
  </si>
  <si>
    <t>Colocar Plato bobinador inf lc2</t>
  </si>
  <si>
    <t>REVISAR POTENCIOMETRO LC 2</t>
  </si>
  <si>
    <t>REPARAR CILINDRO BALANCIN</t>
  </si>
  <si>
    <t>REPARAR EJE  E INSTALAR PLATO</t>
  </si>
  <si>
    <t>REPARAR CILINDRO NEUMATICO CON FUGA</t>
  </si>
  <si>
    <t>AJUSTAR PINES DEL CONECTOR</t>
  </si>
  <si>
    <t>CORREGIR CONEXIONES NEUMATICAS</t>
  </si>
  <si>
    <t>CAMBIAR RODILLO PARTIDO PRECORTADORA C2</t>
  </si>
  <si>
    <t>REVISION ELECTRICA PERFORADORES LC 4</t>
  </si>
  <si>
    <t>REVISAR BASE TORNILLO PARTIDO</t>
  </si>
  <si>
    <t>REVISAR AJUSTES DRIVE, AYUDA EN EL ARRAN</t>
  </si>
  <si>
    <t>extraer tornillos base perforador lc 4</t>
  </si>
  <si>
    <t>LC4 REVISAR BALANCIN BOBINADORA FRENADO</t>
  </si>
  <si>
    <t>REVISAR Y PROBAR DRIVE Y MOTOR</t>
  </si>
  <si>
    <t>REACONDICIONAR  PARO AUTOMATICO MANUAL</t>
  </si>
  <si>
    <t>REACONDICIONAR CILINDRO BOBINADORA</t>
  </si>
  <si>
    <t>INSTALAR MANZANAS EN DESBOBINADORA LC#4</t>
  </si>
  <si>
    <t>REVISAR Y INSTALAR RODILLO BALANCIN</t>
  </si>
  <si>
    <t>REVISAR PERFORADO NO CAE</t>
  </si>
  <si>
    <t>REVISAR TENSIONADORA LC 2</t>
  </si>
  <si>
    <t>REPARAR CILINDRO NEUMATICO</t>
  </si>
  <si>
    <t>REVISAR CADENA NIP ROLL JAALDOR LC 4</t>
  </si>
  <si>
    <t>ESTA VARIANDO LA DISTANCIA</t>
  </si>
  <si>
    <t>acondicionar tambor c 4 para unidades</t>
  </si>
  <si>
    <t>conv 4 colocar cilindro sin tornillo</t>
  </si>
  <si>
    <t>LC 4 UNO DE LOS BOBINADORES SE PARA</t>
  </si>
  <si>
    <t>REVISAR PLATO SUELTO EMBOBINADOR LC #2</t>
  </si>
  <si>
    <t>CAMBIAR PLARTO EMBOBINADOR LC #2</t>
  </si>
  <si>
    <t>AJUSTAR SOPORTE DEL MOTOR SUPERIOR</t>
  </si>
  <si>
    <t>CAMBIAR CILINDRO NEUMATICO PRECORTAD</t>
  </si>
  <si>
    <t>REVISAR PERFORADORA CONV 4</t>
  </si>
  <si>
    <t>NO SENSA EL ENCODER</t>
  </si>
  <si>
    <t>CAMBIAR CONTACTO AUXILIAR DEL SELECTOR</t>
  </si>
  <si>
    <t>REVISAR Y CORREGIR PROGRAMACION LC2</t>
  </si>
  <si>
    <t>LC 2 CORREGUIR ESCAPE DE AIRE CILINDRO</t>
  </si>
  <si>
    <t>LC 4 BOBINADOR CON ELECTROVALVULA MALA</t>
  </si>
  <si>
    <t>REVISAR RODILLO DEL BALANCIN BOBIN. LC 4</t>
  </si>
  <si>
    <t>CAMBIAR RODAMIENTO DESBOBINADORA</t>
  </si>
  <si>
    <t>COLOCAR MANGUERA BOBINADOR</t>
  </si>
  <si>
    <t>CAMBIAR FUSIBLES EN TABLERO DE CONTROL</t>
  </si>
  <si>
    <t>REVISAR CILINDRO BOBINADORA</t>
  </si>
  <si>
    <t>CAMBIAR TORNILLERIA PLATOS</t>
  </si>
  <si>
    <t>CONV N 4 NO PARA AL STOP(PARO AUTO)</t>
  </si>
  <si>
    <t>CAMBIAR RODAMIENTO EMBIBI LC 4</t>
  </si>
  <si>
    <t>REVISAR RODAMIENTO DESBOBINADOR LC #2</t>
  </si>
  <si>
    <t>CORREGIR FUGA COV 2 DE AIRE</t>
  </si>
  <si>
    <t>AJUSTAR BOCIN Y REDUCTOR DEL MOTOR</t>
  </si>
  <si>
    <t>CAMBIAR CONECTOR T BOBINADOR LC 4</t>
  </si>
  <si>
    <t>CAMBIAR VALVULA DESBOBINADORA 2A INFERIO</t>
  </si>
  <si>
    <t>CAMBIAR RODAMIENTO BOBINADORA 2C</t>
  </si>
  <si>
    <t>REVISAR SISTEMA DE CONTROL ELECTRICO</t>
  </si>
  <si>
    <t>CORREGIR FUGA DE AGUA LC 2</t>
  </si>
  <si>
    <t>SACAR TORNILLO EN LA BARRA DE PERFORADO</t>
  </si>
  <si>
    <t>AJUSTAR SOPORTES BOBINADOR 2B SUPERIOR</t>
  </si>
  <si>
    <t>COLOCAR MANGUERAS AL BOBINADOR2D SUPERI</t>
  </si>
  <si>
    <t>CAMBIAR VALVULA NIP ROLL LC 4</t>
  </si>
  <si>
    <t>CAMBIAR FUSIBLES EN TABLERO</t>
  </si>
  <si>
    <t>PUESTOS SIN FUSIBLES COLOCAR FUSIBLES</t>
  </si>
  <si>
    <t>LC4 CAMBIAR MANZANA POR DESGASTE EMBOBI</t>
  </si>
  <si>
    <t>CAMBIO DE MANZANA BOBINADOR LC 4</t>
  </si>
  <si>
    <t>REVISAR PUESTO DE PERFORADO LC2</t>
  </si>
  <si>
    <t>COLOCARLE FUSIBLES A LA BARRA 2 LC2</t>
  </si>
  <si>
    <t>CAMBIAR MANZANAS</t>
  </si>
  <si>
    <t>CAMBIO DE RODAMIENTO PLATO</t>
  </si>
  <si>
    <t>CAMBIAR RODAMIENTO AL DESEMB  LC4</t>
  </si>
  <si>
    <t>MANTO PREVENTIVO AIRE ACOND TAB PERF LC2</t>
  </si>
  <si>
    <t>REVISAR BOBINADOR</t>
  </si>
  <si>
    <t>INSTALAR PARADA DE MAQUINA EN DESB. LC4</t>
  </si>
  <si>
    <t>CAMBIAR MODULO Y FUSIBLES TABLERO PERFOR</t>
  </si>
  <si>
    <t>CAMBIAR MANGERA DE AIRE</t>
  </si>
  <si>
    <t>CAMBIAR MANZANA PLATO BOBINADOR LC 2</t>
  </si>
  <si>
    <t>REVISAR MANZANA DEL REDUCTOR EMBO. C 4</t>
  </si>
  <si>
    <t>CAMBIAR SELECTOR DOS PISICIONES</t>
  </si>
  <si>
    <t>SE CAMBIAN FUSIBLES CONTROL PERFORADO</t>
  </si>
  <si>
    <t>REPARAR CILINDRO NEUMATICO.</t>
  </si>
  <si>
    <t>CAMBIAR VALVULA BOBINADORA 2A-INFERIOR</t>
  </si>
  <si>
    <t>CAMBIAR CONECTOR DESB 2A</t>
  </si>
  <si>
    <t>INSTALAR VENTILADOR A TABLERO CONTROL</t>
  </si>
  <si>
    <t>SOLDAR Y ACONDI, TORNI. AJUST. BRAZO.</t>
  </si>
  <si>
    <t>RESAR BALANCINES LOS SENSORES</t>
  </si>
  <si>
    <t>CAMBIAR RODAMIENTO MANZANA</t>
  </si>
  <si>
    <t>AJUSTAR  CONTROL MOTOR PUESTO INFERIOR</t>
  </si>
  <si>
    <t>CALIBRAR SENSOR DE POSICION</t>
  </si>
  <si>
    <t>REVISAR EMBOBINADOR B INF LC 4</t>
  </si>
  <si>
    <t>REACONDICIONAR BOBINADORA 4D LC # 4</t>
  </si>
  <si>
    <t>CAMBIAR CONECTOR DE AIRE BOBINADORA 4B</t>
  </si>
  <si>
    <t>COLOCAR CUÑA  A  BOBINADOR  LC  2</t>
  </si>
  <si>
    <t>AJUSTAR CABLE A PUESTO DE PERFORADO</t>
  </si>
  <si>
    <t>REACONDICIONAR CADENA DE NIP ROLL</t>
  </si>
  <si>
    <t>ACONDICIONAR DESEMBOBINADORES LC2</t>
  </si>
  <si>
    <t>ACONDICIONAR BOBINADORES LC2</t>
  </si>
  <si>
    <t>REVISAR BALANCINES BOBINADORA 2D</t>
  </si>
  <si>
    <t>LC-2--SOPORTE DE RODILLO GUIA ROTO</t>
  </si>
  <si>
    <t>REPARAR BASE BOBINADOR 4A INFERIOR</t>
  </si>
  <si>
    <t>COLOCAR TORNILLO A LOS PLATOS</t>
  </si>
  <si>
    <t>COLOCAR PLATOS A BOBINADORA 4A</t>
  </si>
  <si>
    <t>COLOCAR TORNILLO AL PLATO BOBINADORA 2C</t>
  </si>
  <si>
    <t>REVISAR PERFORADORA</t>
  </si>
  <si>
    <t>REVISAR EMBOBINADORA LC 4</t>
  </si>
  <si>
    <t>REVISAR DESBOBINADOR  LC  2</t>
  </si>
  <si>
    <t>REVISAR FUGA DE AIRE</t>
  </si>
  <si>
    <t>REPARAR CABLE QUE ORIGINA CORTO CIRCUITO</t>
  </si>
  <si>
    <t>EXTRAER TORNILLO BASE RECIBIDOR</t>
  </si>
  <si>
    <t>REPARAR EJE PORTA MANZANA</t>
  </si>
  <si>
    <t>REACONDICIO. RODAMIENTO CILINDRO Y AJUST</t>
  </si>
  <si>
    <t>COLOCAR RODAMIENTO A EJE SUPERIOR</t>
  </si>
  <si>
    <t>CUADRAR SENSORES DE LOS BOBINADORES 4</t>
  </si>
  <si>
    <t>CAMBIAR EJE DEL MOTOR BOBINADOR</t>
  </si>
  <si>
    <t>REPARAR BRAZO SOPORTE DE ROLLO</t>
  </si>
  <si>
    <t>REVISAR BOBINADOR INFERIOR</t>
  </si>
  <si>
    <t>REPARAR CIILINDRO BALANCIN</t>
  </si>
  <si>
    <t>CORREGIR DETALLES VARIOS</t>
  </si>
  <si>
    <t>INSTALAR GANCHO PARA BOLSA DESPERDICIO</t>
  </si>
  <si>
    <t>INSTALAR SOPORTE SENSOR DESBOBINADORAS</t>
  </si>
  <si>
    <t>REVISAR TABLERO DE PERFORADO LC # 2</t>
  </si>
  <si>
    <t>REEMPLA. FUSIBLE Y ACONDICIONAR CABLEADO</t>
  </si>
  <si>
    <t>ACONDICIONAR PLATO EN BOBINADORA</t>
  </si>
  <si>
    <t>REVISAR BRAZO DE DESBOBINADOR  LC 2</t>
  </si>
  <si>
    <t>REACONDIONAR MOTOR BOBINADOR</t>
  </si>
  <si>
    <t>CAMBIAR CILINDRO NEUMATICO SUPERIOR</t>
  </si>
  <si>
    <t>AJUSTAR MOTOR BOBINADOR SUPERIOR</t>
  </si>
  <si>
    <t>REVISAR CILINDRO PRECORTADORA LC #2</t>
  </si>
  <si>
    <t>CORREGIR FUGA DE AGUA</t>
  </si>
  <si>
    <t>AJUSTAR MOTOR BOBINADOR LC 2</t>
  </si>
  <si>
    <t>REVISAR BARRA  ENFRIAMIENTO PERFORADO C4</t>
  </si>
  <si>
    <t>CAMBIAR FUSIBLE Y BOBINA #20</t>
  </si>
  <si>
    <t>AJUSTAR MOTOR REDUCTOR DE BOBINADORA</t>
  </si>
  <si>
    <t>INSTALAR MANGUERAS DE AIRE</t>
  </si>
  <si>
    <t>SOLDAR E INSTALAR TORNILLO DE AJUSTE</t>
  </si>
  <si>
    <t>COLOCAR TORNILLOS AL PLATO DEL BOB LC #2</t>
  </si>
  <si>
    <t>CUADRAR MAQUINA</t>
  </si>
  <si>
    <t>CAMBIAR RODAMIENTO MANZANA DESBOBI LC 4</t>
  </si>
  <si>
    <t>REVISAR FUGA DE AIRE LC #4</t>
  </si>
  <si>
    <t>REVISAR FUGA DE AIRE  LC  4</t>
  </si>
  <si>
    <t>ACONDICIONAR SISTEMA NEUMATICO</t>
  </si>
  <si>
    <t>REVISAR CONTROL TENSION BOBINADORA 2C</t>
  </si>
  <si>
    <t>REEMPLAZAR FUSIBLE DEL MODULO PERFORADOR</t>
  </si>
  <si>
    <t>ALINEAR Y REEMPLAZAR BASES MAKLAUS LC 4</t>
  </si>
  <si>
    <t>REVISAR ELECTROVALVULAS  PERFORADORA..</t>
  </si>
  <si>
    <t>COLOCAR RODILLO BOBIN 4B</t>
  </si>
  <si>
    <t>COLOCAR POTENCIOMETRO LC 4D SUPERIOR</t>
  </si>
  <si>
    <t>CAMBIAR RODAMIENTO EN RODILLO GUIA</t>
  </si>
  <si>
    <t>REACONDICIONAR BOBINADORES</t>
  </si>
  <si>
    <t>CALIBRAR SENSORES Y PRESION BALANCINES..</t>
  </si>
  <si>
    <t>ACONDICIONAR CABLEADO.</t>
  </si>
  <si>
    <t>INSTALAR SENSOR PRECORTADORA Y CONTADOR</t>
  </si>
  <si>
    <t>CAMBIAR BOBINA</t>
  </si>
  <si>
    <t>RECTIFICAR ROSCAS DE LAS BASES</t>
  </si>
  <si>
    <t>ARREGLAR SISTEMA DE AJUSTE DE BRAZOS</t>
  </si>
  <si>
    <t>CAMBIAR EJE DE LA MANZANA BOBINADOR LC 2</t>
  </si>
  <si>
    <t>REVISAR MOTOR DEL BOBINADOR  LC  2 Y CEL</t>
  </si>
  <si>
    <t>INSTALAR PLATOS FALTANTES EN BOBINADORA</t>
  </si>
  <si>
    <t>REVISAR SOPORTES DE SEPARADORES LC  2</t>
  </si>
  <si>
    <t>CAMBIAR RODAMIENTO PARTIDO EN CILINDRO</t>
  </si>
  <si>
    <t>ACONDICIONAR BOBINADORAS CONV 4</t>
  </si>
  <si>
    <t>REEMPLAZAR CONECTOR SISTEMA DE ENFRIAMEN</t>
  </si>
  <si>
    <t>REVISAR BALANCIN LC 2</t>
  </si>
  <si>
    <t>REVISAR BOBINADOR 2C SUPERIOR LC #2</t>
  </si>
  <si>
    <t>REALIZAR INFORME VENTILADORES LC4</t>
  </si>
  <si>
    <t>COLOCAR RODAMIENTO LC # 2</t>
  </si>
  <si>
    <t>REEMPLAZAR CILINDRO NEUMÁTICO</t>
  </si>
  <si>
    <t>REVISAR MOTOR BOBINADOR SUPERIOR LC #4</t>
  </si>
  <si>
    <t>CAMBIAR CABLE EN EL CIRCUITO DE CONTROL</t>
  </si>
  <si>
    <t>REVISAR LC 4 BOBINA NO  CAE</t>
  </si>
  <si>
    <t>FAVOR REVISAR MAQUINA LC4</t>
  </si>
  <si>
    <t>REACONDICIONAR BOBINADORA NEUMATICAMENTE</t>
  </si>
  <si>
    <t>CAMBIAR MODULOS DE PERFORADO</t>
  </si>
  <si>
    <t>CONV N 2 REVISION DEL TABLERO</t>
  </si>
  <si>
    <t>REVISAR Y RESETEAR DRIVE Y CUADRE DE SEN</t>
  </si>
  <si>
    <t>QUITAR PLATOS Y COLOCAR MANZANAS LC #2</t>
  </si>
  <si>
    <t>REPARAR REDUCTOR 2A INFERIOR</t>
  </si>
  <si>
    <t>REEMPLAZAR TORNILLO TENSOR PRECORTADORA</t>
  </si>
  <si>
    <t>CAMBIAR VARIADOR DE VELOCIDAD</t>
  </si>
  <si>
    <t>CORREGIR FUGA DE AIRE EN LINEA C 4</t>
  </si>
  <si>
    <t>COLOCAR RUEDA SENSORA PRECORTADORA LC2</t>
  </si>
  <si>
    <t>REEMPLAZAR CUCHILLAS DE PRECORTE</t>
  </si>
  <si>
    <t>COLOCAR SENSOR Y REVISAR SE PARA</t>
  </si>
  <si>
    <t>CAMBIAR PLATINA MOTOR HALADOR LC 4</t>
  </si>
  <si>
    <t>ACONDICIONAR EJE PORTAMANZANA</t>
  </si>
  <si>
    <t>COLOCAR BALANCIN</t>
  </si>
  <si>
    <t>CORREGIR FUGA DE AIRE CILINDRO NEUMATICO</t>
  </si>
  <si>
    <t>COLOCAR TORNILLOS A LOS PLATOS LC4</t>
  </si>
  <si>
    <t>COLOCAR RODILLO GUIA DE LA PELICULA</t>
  </si>
  <si>
    <t>ACONDICIONAR RODILLO BALANCIN</t>
  </si>
  <si>
    <t>CAMBIAR CONECTOR NEUMATICO</t>
  </si>
  <si>
    <t>REVISAR SISTEMA DE CONTROL BOB 2B INF-SU</t>
  </si>
  <si>
    <t>REVISAR POTENCIOMETRO BOBINADOR LC4</t>
  </si>
  <si>
    <t>COLOCAR RUEDA SENSORA PARA TRABAJAR UNID</t>
  </si>
  <si>
    <t>TRASLADAR MOTOREDUCTOR 4D INFERIOR</t>
  </si>
  <si>
    <t>ACONDICIONAR PLATINAS LEVAS BALANCINES..</t>
  </si>
  <si>
    <t>AJUSTAR ENGRANAJES DE LA TENSIONADORA L2</t>
  </si>
  <si>
    <t>TRANSLADAR RUEDA DE LC#4 PARA LC#2</t>
  </si>
  <si>
    <t>AJUSTAR LOS SENSORES Y LAS LEVAS</t>
  </si>
  <si>
    <t>CAMBIAR CAPACITOR MOTOR VENTILADOR</t>
  </si>
  <si>
    <t>REPARAR PLATO CON SOPORTE PARTIDO</t>
  </si>
  <si>
    <t>INSTALAR RODILLO QUIA</t>
  </si>
  <si>
    <t>REINTALAR MOTOR CAIDO</t>
  </si>
  <si>
    <t>COLOCARLE TAPA  A MOTOR DEL HALADOR C 4</t>
  </si>
  <si>
    <t>REVISAR CILINDRO DE LOS BALANCINE LC 4</t>
  </si>
  <si>
    <t>AJUSTAR PLATO BOBINADOR</t>
  </si>
  <si>
    <t>CALIBRAR SENSORES EN BOBINADORA.</t>
  </si>
  <si>
    <t>COLOCAR SENSOR Y GRADUARLO</t>
  </si>
  <si>
    <t>REVISAR VENTILADOR TABLERO DRIVES 2B</t>
  </si>
  <si>
    <t>AJUSTAR PRESIONES CILINDRO BALANCIN</t>
  </si>
  <si>
    <t>REVISAR PERFORADO  NO  CAE LC4</t>
  </si>
  <si>
    <t>REVISAR SENSOR DE 4C SUPERIOR</t>
  </si>
  <si>
    <t>CAMBIAR FUSIBLE QUEMADO TABLERO</t>
  </si>
  <si>
    <t>COLOCAR TORNILLOS PLATOS BOBINADORA 4A</t>
  </si>
  <si>
    <t>CAMBIAR TORNILLO DE SUJECION LC 2</t>
  </si>
  <si>
    <t>Colocar Cuchilla Sup C2</t>
  </si>
  <si>
    <t>REEMPLAZAR FUSIBLES TABLERO PERFORADORA</t>
  </si>
  <si>
    <t>ACONDICIONAR BOBINADOR EN LC 4</t>
  </si>
  <si>
    <t>CAMBIO DE MANGUERA AIRE  BOB LC 2</t>
  </si>
  <si>
    <t>LC 4 REVISAR FUSIBLE PERFORADOR NO CAE</t>
  </si>
  <si>
    <t>COLOCAR FUSIBLES A PUESTOS DE PERFORADO</t>
  </si>
  <si>
    <t>REPARAR POTENCIOMETRO CONTROL TENSIONAD.</t>
  </si>
  <si>
    <t>AJUSTAR CILINDRO NEUMATICO BALANCIN</t>
  </si>
  <si>
    <t>CAMBIAR MANZANA BOBINADOR LC #4</t>
  </si>
  <si>
    <t>COLOCAR TORNILLOS DE SUJECION A CILINDRO</t>
  </si>
  <si>
    <t>ACOND. PRECORTADORA NEUMATICAMENTE</t>
  </si>
  <si>
    <t>ACONDICIONAR PLATOS DE BOBINADORAS LC #4</t>
  </si>
  <si>
    <t>REEMPLAZAR CABLE ENCODER PERFORADORA..</t>
  </si>
  <si>
    <t>COLOCAR BRAZO BOB. INFERIOR C-4</t>
  </si>
  <si>
    <t>INSTALAR MANZANA EN BOBINADORA</t>
  </si>
  <si>
    <t>REEMPLAZAAR DRIVE BOBINADOR</t>
  </si>
  <si>
    <t>LIMPIAR RODILLOS NIP ROLL</t>
  </si>
  <si>
    <t>CAMBIAR MODULOS DE PERFORADO LC 4</t>
  </si>
  <si>
    <t>AJUSTAR MOTOR SUPERIOR</t>
  </si>
  <si>
    <t>INSTALAR MANZANA EN DESBOBINADORA 4A</t>
  </si>
  <si>
    <t>REACONDICIONAR BOBINADORA.</t>
  </si>
  <si>
    <t>ACONDICIONAR PLATOS ESTAN SUELTOS</t>
  </si>
  <si>
    <t>CONECTAR MANGUERAS NEUMATICAS</t>
  </si>
  <si>
    <t>ACONDICIONAR BOBINADORA LC # 4</t>
  </si>
  <si>
    <t>AJUSTAR TORNILLOS DEL MOTOR</t>
  </si>
  <si>
    <t>AJUSTAR TORNILLO DEL BALANCIN C 4</t>
  </si>
  <si>
    <t>EXTRAER TORNILLO PARTIDO EN BALANCIN</t>
  </si>
  <si>
    <t>AJUSTAR PLATO DEL EMBOBINADOR</t>
  </si>
  <si>
    <t>COLOCAR TORNILLOS BOBINADORA 4A</t>
  </si>
  <si>
    <t>REVISAR CONTADOR DE BOLSAS LC 2</t>
  </si>
  <si>
    <t>CUADARA CUCHILLA ESTAN DESALINEADAS C2</t>
  </si>
  <si>
    <t>REEMPLAZAR CUCHILLA</t>
  </si>
  <si>
    <t>REVISAR TABLERO</t>
  </si>
  <si>
    <t>REVISAR DRIVE POR DISPARO</t>
  </si>
  <si>
    <t>REACONDICIONAR MANZANA PORTACORE</t>
  </si>
  <si>
    <t>CORREGIR FUGA DE AIRE.</t>
  </si>
  <si>
    <t>REVISAR MOTOR BOBINADOR LC #2 SE DISPARO</t>
  </si>
  <si>
    <t>REUBICAR TABLEROS DRIVE EN LC#2</t>
  </si>
  <si>
    <t>REVISAR BOBINADOR 4C SUPERIOR</t>
  </si>
  <si>
    <t>REVISAR BOBINADORA 2D SUP, CELDA DE CARG</t>
  </si>
  <si>
    <t>REVISAR E INFORMAR AL OPERARIO DE LA PRE</t>
  </si>
  <si>
    <t>REVISAR MOTOR EMBOBINADOR #4  CONV 2</t>
  </si>
  <si>
    <t>CALIBRAR SENSORES BOB 2D SUP E INF.</t>
  </si>
  <si>
    <t>AJUSTAR SENSOR A LA BASE Y REGULARLO</t>
  </si>
  <si>
    <t>REMPLAZAR PLATOS POR MANZANAS L4</t>
  </si>
  <si>
    <t>ARREGLAR EJE DE BOBINADOR 4A INFERIOR</t>
  </si>
  <si>
    <t>CAMBIAR SENSOR DE POSICION</t>
  </si>
  <si>
    <t>INSTALAR TAMBOR PARA UNIDADES</t>
  </si>
  <si>
    <t>AJUSTAR MOTOR AL REDUCTOR</t>
  </si>
  <si>
    <t>REVISARPERFORADORES LC #2</t>
  </si>
  <si>
    <t>REPONER CABLES A POTENCIOMETRO LC4</t>
  </si>
  <si>
    <t>INSTALAR RUEDA CUENTA UNIDADES</t>
  </si>
  <si>
    <t>REVISAR BALANCIN LC #4 TORNILLO ROTO</t>
  </si>
  <si>
    <t>CAMBIODE FUSIBLES PUESTOS DE PERFORADO</t>
  </si>
  <si>
    <t>REVISAR MOTOR BOBINADOR</t>
  </si>
  <si>
    <t>COLOCAR RELE Y ARREGLO DE BOBINADIORES</t>
  </si>
  <si>
    <t>REVISRA ELECTRICAMENTE PERFORADO LC 2</t>
  </si>
  <si>
    <t>AJUSTAR CONDICIONES DEL MOTOR TAMBOR</t>
  </si>
  <si>
    <t>ENERGIZAR Y PROBAR MOTORES LC2</t>
  </si>
  <si>
    <t>AJUSTAR CABLEADO DE POTENCIOMETRO</t>
  </si>
  <si>
    <t>REVISAR DESBOBINADORES LC 4</t>
  </si>
  <si>
    <t>COLOCAR PLATOS  BOBINADORA 4D</t>
  </si>
  <si>
    <t>AJUSTAR CABLE SENSOR LC4</t>
  </si>
  <si>
    <t>REPARAR FUGA DE AIRE EN DESBIBINADORA</t>
  </si>
  <si>
    <t>CAMBIAR ACOPLE DEL DESEMBOBINADOR</t>
  </si>
  <si>
    <t>CAMBIAR ACOPLE MANQUERA BOBINADORA</t>
  </si>
  <si>
    <t>AJUSTAR CILINDRO NEUMATICO INFERIOR</t>
  </si>
  <si>
    <t>REPARAR FRENO DE LA DESEMBOBINADORA</t>
  </si>
  <si>
    <t>CAMBIAR MANGUERA DE LA UNIDAD DE MTTO</t>
  </si>
  <si>
    <t>AJUSTAR CABLE CELDA DE CARGA LC2</t>
  </si>
  <si>
    <t>REVISAR MOTOR DEL EMBOBINADOR  LC  2</t>
  </si>
  <si>
    <t>REACONDICIONAR VOLTAJE DE LLEGADA AL MOT</t>
  </si>
  <si>
    <t>AJUSTAR MANGUERA</t>
  </si>
  <si>
    <t>COLOCAR FUSIBLES LC 2</t>
  </si>
  <si>
    <t>FAVOR CAMBIAR MANZANA LC #2</t>
  </si>
  <si>
    <t>CAMBIAR TORNILLO DE LA BASE</t>
  </si>
  <si>
    <t>AJUSTAR PRESIÓN DE AIRE EN BALANCÍN LC4</t>
  </si>
  <si>
    <t>COLOCAR PLATOS LC #4</t>
  </si>
  <si>
    <t>RESETEAR DRIVE</t>
  </si>
  <si>
    <t>SUELDAR VARILLA EN TORNILLO DE FIJACION</t>
  </si>
  <si>
    <t>CAMBIAR RODAMIENTO DEL CILINDRO</t>
  </si>
  <si>
    <t>RESETEAR DRIVE DEL MOTOR BOBINADOR INF</t>
  </si>
  <si>
    <t>REVISAR ARRANQUE MOTOR 2D INFERIOR</t>
  </si>
  <si>
    <t>ACONDICIONAR VALVULA DEL CILINDRO.</t>
  </si>
  <si>
    <t>COLOCAR CUÑA MOTOR BOBINADOR LC2</t>
  </si>
  <si>
    <t>ACONDICIONAR CUENTAPIES</t>
  </si>
  <si>
    <t>COLOCAR BALANCIN 2CINFERIOR</t>
  </si>
  <si>
    <t>CAMBIAR MANZANA EMBOBINADORA LC 2</t>
  </si>
  <si>
    <t>REPARAR MALACATE BOBINADORAS DE LC#4</t>
  </si>
  <si>
    <t>REVISAR MOTOR BOBINADOR LC #2</t>
  </si>
  <si>
    <t>REVISAR MOTOR EMBOVINADOR LC #2</t>
  </si>
  <si>
    <t>AJUSTAR CONDICIONES DE MAQUINA L C 4</t>
  </si>
  <si>
    <t>AJUSTAR SENSOR</t>
  </si>
  <si>
    <t>CONECTAR Y PONER A TRABAJAR CONTADOR</t>
  </si>
  <si>
    <t>PROBAR MAQUINA Y ENTREGARLA</t>
  </si>
  <si>
    <t>CAMBIO DE CUCHILLA LC-2</t>
  </si>
  <si>
    <t>COLOCAR FUSIBLES EN BOBINADOR LC4B</t>
  </si>
  <si>
    <t>CORREGIR FALLA EN EL DRIVE</t>
  </si>
  <si>
    <t>RESETEAR SISTEMA DE CONTROL ELÉCTRICO</t>
  </si>
  <si>
    <t>INSTALAR RODAMIENTO EN MANZANA LISA</t>
  </si>
  <si>
    <t>CAMBIAR EJE PORTA MANZANA</t>
  </si>
  <si>
    <t>CUADRAR SENSOR BALANCIN SUP BOB 2A</t>
  </si>
  <si>
    <t>CAMBIAR FUSIBLE Y PROBAR MAQUINA</t>
  </si>
  <si>
    <t>PONER ACOPLE DEL HALADOR C 4</t>
  </si>
  <si>
    <t>CAMBIAR FUSIBLE A PUESTO 7 DE LC4 (PERFO</t>
  </si>
  <si>
    <t>FAVOR REVISAR LC 2 EMBOVINADORES 1 Y 2</t>
  </si>
  <si>
    <t>REVISAR DISPARO DE VARIADOR LC4</t>
  </si>
  <si>
    <t>REVISAR FUSIBLES LC4. CAMBIAR FUSIBLE Y</t>
  </si>
  <si>
    <t>RESETEAR MOTOR BOBINADOR TAMBOR LC #4</t>
  </si>
  <si>
    <t>REVISAR BOBINADORES   2DI-2CS Y 2AI</t>
  </si>
  <si>
    <t>COLOCAR RUEDA CONTADOR LC #2</t>
  </si>
  <si>
    <t>CUADRE DE DISTANCIA AL SENSOR VELOCIDAD</t>
  </si>
  <si>
    <t>CONV N 2 SE AFLOJO SENSOR CUENTAUNIDADES</t>
  </si>
  <si>
    <t>ASEGURAR MOTOR BOBINADOR INF. LC 2</t>
  </si>
  <si>
    <t>CALIBRAR VELOCIDAD MOTORES BOBIN. C4</t>
  </si>
  <si>
    <t>AJUSTAR POCISION DEL SENSOR</t>
  </si>
  <si>
    <t>REVISAR CONECT AIRE BALANCIN BOB LC 2</t>
  </si>
  <si>
    <t>ACONDICIONAR CABLES ALTABLERO LC 2</t>
  </si>
  <si>
    <t>ENERGIZAR MAQUINAS</t>
  </si>
  <si>
    <t>REVISAR BRAZO BOBINADOR LC 2</t>
  </si>
  <si>
    <t>REVISAR REDUCTOR MOTOR EMB SUPERIOR C4</t>
  </si>
  <si>
    <t>AJUSTAR CONEXIÓN TABLERO DE VARIADORES</t>
  </si>
  <si>
    <t>RESETEAR MOTOR INF BOBINADORA 2D</t>
  </si>
  <si>
    <t>LC2 REVISAR TABLERO PERFORADORES</t>
  </si>
  <si>
    <t>AJUSTAR RELE PARO AUTO BOBINADOR 4D</t>
  </si>
  <si>
    <t>COLOCAR TORNILLO LC4</t>
  </si>
  <si>
    <t>REVISAR BOBINADOR IN FERIOR LC 4</t>
  </si>
  <si>
    <t>CAMBIAR TERMINALES MACHO Y HEMBRA- LEER</t>
  </si>
  <si>
    <t>HABILITAR PUESTO DE PERFORADO</t>
  </si>
  <si>
    <t>COLOCAR BRAZO DESBOBINADOR LC 4</t>
  </si>
  <si>
    <t>ARMAR TAMBOR POR UNIDADES NUEVO</t>
  </si>
  <si>
    <t>REVISION Y REPARACION DE CILINDROS</t>
  </si>
  <si>
    <t>COMPLETAR PRISIONEROS BASES RECIBIDORES-</t>
  </si>
  <si>
    <t>COLOCAR RACOR LC2</t>
  </si>
  <si>
    <t>REVISAR Y CAMBIAR DRIVE INFERIOR</t>
  </si>
  <si>
    <t>REVISAR RODILLO HALADOR LC 2</t>
  </si>
  <si>
    <t>Orden</t>
  </si>
  <si>
    <t>Aviso</t>
  </si>
  <si>
    <t>Etiquetas de fila</t>
  </si>
  <si>
    <t>Cuenta de Orden</t>
  </si>
  <si>
    <t>Fecha</t>
  </si>
  <si>
    <t>PERFORADORA</t>
  </si>
  <si>
    <t>FUGAS</t>
  </si>
  <si>
    <t>BOBINADORA</t>
  </si>
  <si>
    <t>DESBOBINADORAS</t>
  </si>
  <si>
    <t>Total general</t>
  </si>
  <si>
    <t>Costo Orden</t>
  </si>
  <si>
    <t>Linea de Producción</t>
  </si>
  <si>
    <t>Sección de Linea</t>
  </si>
  <si>
    <t>Equipo</t>
  </si>
  <si>
    <t>Texto breve orden</t>
  </si>
  <si>
    <t>Suma de Costo Orden</t>
  </si>
  <si>
    <t>FAVOR REVISAR LC 4</t>
  </si>
  <si>
    <t>REVISAR PERFORADO LC #2</t>
  </si>
  <si>
    <t>RECONTRUCCION 14 EJE PORTACORES</t>
  </si>
  <si>
    <t>feb</t>
  </si>
  <si>
    <t>may</t>
  </si>
  <si>
    <t>ago</t>
  </si>
  <si>
    <t>oct</t>
  </si>
  <si>
    <t>dic</t>
  </si>
  <si>
    <t>abr</t>
  </si>
  <si>
    <t>jul</t>
  </si>
  <si>
    <t>nov</t>
  </si>
  <si>
    <t>ene</t>
  </si>
  <si>
    <t>mar</t>
  </si>
  <si>
    <t>sep</t>
  </si>
  <si>
    <t>jun</t>
  </si>
  <si>
    <t>N.A.</t>
  </si>
  <si>
    <t>Sistema Control Tensión</t>
  </si>
  <si>
    <t>Tablero de Control</t>
  </si>
  <si>
    <t>Estructura</t>
  </si>
  <si>
    <t>Sistema de Alimentación Aire Comprimido</t>
  </si>
  <si>
    <t>Etiquetas de columna</t>
  </si>
  <si>
    <t>SISTEMA REBOBINADO</t>
  </si>
  <si>
    <t>Tipo de Fallas</t>
  </si>
  <si>
    <t>Motorreductor</t>
  </si>
  <si>
    <t>Brazos de sujecion</t>
  </si>
  <si>
    <t>Cilindros</t>
  </si>
  <si>
    <t>Cambio de Referencia</t>
  </si>
  <si>
    <t>Sistema Control tensión</t>
  </si>
  <si>
    <t>Platos</t>
  </si>
  <si>
    <t>Manzanas</t>
  </si>
  <si>
    <t>Porcentaje Acumulado</t>
  </si>
  <si>
    <t>ABILITAR MOTOR DE LA EMBOBINADORA LC-2</t>
  </si>
  <si>
    <t>Elemento que falla</t>
  </si>
  <si>
    <t>sistema Control Tensión</t>
  </si>
  <si>
    <t>Suma de Costo Orden3</t>
  </si>
  <si>
    <t>cambio de referencia</t>
  </si>
  <si>
    <t>Sección de la Linea</t>
  </si>
  <si>
    <t>Cuenta de Orden3</t>
  </si>
  <si>
    <t>Promedios</t>
  </si>
  <si>
    <t>8 Indisponibles</t>
  </si>
  <si>
    <t>8 Disponibles</t>
  </si>
  <si>
    <t>8 Fallan</t>
  </si>
  <si>
    <t>7 Indisponibles</t>
  </si>
  <si>
    <t>9 Disponibles</t>
  </si>
  <si>
    <t>7 Fallan</t>
  </si>
  <si>
    <t>6 Indisponibles</t>
  </si>
  <si>
    <t>10 Disponibles</t>
  </si>
  <si>
    <t>6 Fallan</t>
  </si>
  <si>
    <t>5 Indisponibles</t>
  </si>
  <si>
    <t>11 Disponibles</t>
  </si>
  <si>
    <t>5 Fallan</t>
  </si>
  <si>
    <t>4 Indisponibles</t>
  </si>
  <si>
    <t>12 Disponibles</t>
  </si>
  <si>
    <t>4 Fallan</t>
  </si>
  <si>
    <t>3 Indisponibles</t>
  </si>
  <si>
    <t>13 Disponibles</t>
  </si>
  <si>
    <t>3 Fallan</t>
  </si>
  <si>
    <t>2 Indisponibles</t>
  </si>
  <si>
    <t>14 Disponibles</t>
  </si>
  <si>
    <t>2 Fallan</t>
  </si>
  <si>
    <t>1 Indisponibles</t>
  </si>
  <si>
    <t>15 Disponibles</t>
  </si>
  <si>
    <t>1 Falla</t>
  </si>
  <si>
    <t>0 Indisponibles</t>
  </si>
  <si>
    <t>16 Disponibles</t>
  </si>
  <si>
    <t>Sin falla</t>
  </si>
  <si>
    <t>Perdida Facturación $/año</t>
  </si>
  <si>
    <t>Cumplimiento de la Producción</t>
  </si>
  <si>
    <t>Meta de producción anual kg/año</t>
  </si>
  <si>
    <t>Capacidad Anual kg/año</t>
  </si>
  <si>
    <t>Capacidad
%</t>
  </si>
  <si>
    <t>Capacidad kg/h</t>
  </si>
  <si>
    <t>Puestos Indisponibles</t>
  </si>
  <si>
    <t>Cantidad de Motorreductores indisponibles</t>
  </si>
  <si>
    <t>Cantidad de Motorreductores disponibles</t>
  </si>
  <si>
    <t>Falla en motorreductor</t>
  </si>
  <si>
    <t>$/kg</t>
  </si>
  <si>
    <t>Valor facturado por Kg</t>
  </si>
  <si>
    <t>$</t>
  </si>
  <si>
    <t>Precio de Mercado</t>
  </si>
  <si>
    <t>kg</t>
  </si>
  <si>
    <t>Peso producto comercial</t>
  </si>
  <si>
    <t>Prom Anual</t>
  </si>
  <si>
    <t>h</t>
  </si>
  <si>
    <t>MTTR</t>
  </si>
  <si>
    <t>Producción promedio Anual</t>
  </si>
  <si>
    <t>Cambio y afilado de perforadores</t>
  </si>
  <si>
    <t>kg/h</t>
  </si>
  <si>
    <t>OEE</t>
  </si>
  <si>
    <t>Calidad</t>
  </si>
  <si>
    <t>Disponibilidad</t>
  </si>
  <si>
    <t>Eficacia</t>
  </si>
  <si>
    <t>Limitaciones propias de producción</t>
  </si>
  <si>
    <t>% Cumplimiento de la Producción</t>
  </si>
  <si>
    <t>Producción Anual Kg</t>
  </si>
  <si>
    <t>Año</t>
  </si>
  <si>
    <t>puestos buenos</t>
  </si>
  <si>
    <t>Valor de venta del producto</t>
  </si>
  <si>
    <t>VVP</t>
  </si>
  <si>
    <t>Capacidad Productiva Perdida</t>
  </si>
  <si>
    <t>CPP</t>
  </si>
  <si>
    <t>IP= CPP*VVP</t>
  </si>
  <si>
    <t>$/h</t>
  </si>
  <si>
    <t>Impacto a la producción</t>
  </si>
  <si>
    <t>IP</t>
  </si>
  <si>
    <t>h/fallo</t>
  </si>
  <si>
    <t>Tiempo de reparación</t>
  </si>
  <si>
    <t>TR</t>
  </si>
  <si>
    <t>$/fallo</t>
  </si>
  <si>
    <t>Penalización por riesgo en seguridad, medio ambiente y operación</t>
  </si>
  <si>
    <t>SHA</t>
  </si>
  <si>
    <t>Costo de Materiales por fallo</t>
  </si>
  <si>
    <t>CM</t>
  </si>
  <si>
    <t>PE= TR*IP+SHA</t>
  </si>
  <si>
    <t>Costo de Mano de Obra por fallo</t>
  </si>
  <si>
    <t>CMO</t>
  </si>
  <si>
    <t>Penalización por fallo</t>
  </si>
  <si>
    <t>PE</t>
  </si>
  <si>
    <t>fallas/año</t>
  </si>
  <si>
    <t>Frecuencia de Fallos</t>
  </si>
  <si>
    <t>FF</t>
  </si>
  <si>
    <t>fallos/año</t>
  </si>
  <si>
    <t>CAR= FF * (CMO+CM)</t>
  </si>
  <si>
    <t>PAF= FF*PE</t>
  </si>
  <si>
    <t>$/año</t>
  </si>
  <si>
    <t>Costos Anuales de Reparación</t>
  </si>
  <si>
    <t>CAR</t>
  </si>
  <si>
    <t>Penalización anual por fallos</t>
  </si>
  <si>
    <t>PAF</t>
  </si>
  <si>
    <t>RTA= CAR + PAF</t>
  </si>
  <si>
    <t>Riesgo total Anualizado</t>
  </si>
  <si>
    <t>RTA</t>
  </si>
  <si>
    <t>Precio Venta</t>
  </si>
  <si>
    <t>UND Kg</t>
  </si>
  <si>
    <t>ACONDICIONAR MOTORREDUCTORES BOBINADORAS</t>
  </si>
  <si>
    <t>HABILITAR MOTORREDUCTOR PUESTO DE BOBINADO</t>
  </si>
  <si>
    <t>REALIZAR TRABAJOS VARIOS EN MOTORREDUCTORES</t>
  </si>
  <si>
    <t>CORRECTIVOS MOTORREDUCTORES</t>
  </si>
  <si>
    <t>COMPLETAR REDUCTORES Y ELEMENTOS BOBINADORAS</t>
  </si>
  <si>
    <t>COMPLETAR MOTORREDUCTORES LINEAS LC2 Y 4</t>
  </si>
  <si>
    <t>COMPLETAR MOTORREDUCTORES EN BOBINADORAS</t>
  </si>
  <si>
    <t>HABILITAR MOTORREDUCTORES BOBINADORAS LC 4</t>
  </si>
  <si>
    <t>COMPLETAR REDUCTORES FALTANTES</t>
  </si>
  <si>
    <t>COMPLETAR MOTORREDUCTORES EN AMBOS PUESTOS</t>
  </si>
  <si>
    <t>REALIZAR CORRECTIVOS VARIOS MOTORREDUCTORES</t>
  </si>
  <si>
    <t>REALIZAR CORRECTIVOS MOTORREDUCTORES</t>
  </si>
  <si>
    <t>ACONDICIONAR MOTORES BOBINADORES EN LC#2</t>
  </si>
  <si>
    <t>REVISION Y REPARACION MOTORES BOB 4C INF Y SUP</t>
  </si>
  <si>
    <t xml:space="preserve">ACONDICIONAR MOTORREDUCTOR LC 4 </t>
  </si>
  <si>
    <t>REALIZAR CORRECTIVOS VARIOS EN MOTORREDUCTOR</t>
  </si>
  <si>
    <t>ACONDICIONAR REDUCTOR BOBINADORA 4B</t>
  </si>
  <si>
    <t>REVISAR REDUCTOR BOBINADORA  4 INFERIOR</t>
  </si>
  <si>
    <t>CORRECTIVOS EN MOTORREDUCTOR</t>
  </si>
  <si>
    <t>REVISAR BOBINADOR LC 2 MOTORREDUCTOR</t>
  </si>
  <si>
    <t>ACONDICIONAR MOTOR BOBINADORA 4D SUPERIOR</t>
  </si>
  <si>
    <t>CORREGIR DETALLES EN MOTORREDUCTORES</t>
  </si>
  <si>
    <t>REVISAR MOTOR BOBINADOR LC2 Y LC4</t>
  </si>
  <si>
    <t>REVISAR MOTOR BOBINADORES 2B</t>
  </si>
  <si>
    <t>COMPLETAR Y REVISAR REDUCTORES EN EQUIPOS</t>
  </si>
  <si>
    <t>REVISAR EMBOBI. MOTOR INFERIOR  1 A</t>
  </si>
  <si>
    <t>REVISAR ELEMENTOS Y MOTORES PARA LC # 4</t>
  </si>
  <si>
    <t>CORRECTIVOS MOTORREDUCTOR</t>
  </si>
  <si>
    <t>HABILITAR LOS 3 BOBINADORES CON MOTORREDUCTORES</t>
  </si>
  <si>
    <t>REVISAR MOTOR BOBINADOR INFERIOR LC 2</t>
  </si>
  <si>
    <t>REVISAR MOTOR LC #4</t>
  </si>
  <si>
    <t>CORRECTIVOS MOTORES</t>
  </si>
  <si>
    <t>REVISAR REDUCTORES</t>
  </si>
  <si>
    <t>COMPLETAR MOTORES FALTANTES EN LINEA</t>
  </si>
  <si>
    <t>COMPLETAR MOTORES EMBOBINADOR LC4- 4B</t>
  </si>
  <si>
    <t>ACONDICIONAR REDUCTOR BOBINADOR INF LC 4</t>
  </si>
  <si>
    <t>CORRECTIVOS MOTORREDUCTORES BOBINADORAS</t>
  </si>
  <si>
    <t>ACONDICIONAR MOTOR PUESTO SUPERIOR</t>
  </si>
  <si>
    <t>ACONDICIONAR MOTORREDUCTOR LC  2</t>
  </si>
  <si>
    <t>LC 2 MOTOR BOMINADOR # 4</t>
  </si>
  <si>
    <t>Capacidad bruta Instalada kg/h</t>
  </si>
  <si>
    <t>Afilado de bases de corte</t>
  </si>
  <si>
    <t>Capacidad Real Kg/h</t>
  </si>
  <si>
    <t>Horas Producidas Año</t>
  </si>
  <si>
    <t>Pérdida Facturación $/h</t>
  </si>
  <si>
    <t>Pérdida Producción $/fallo</t>
  </si>
  <si>
    <t>Impacto producción</t>
  </si>
  <si>
    <t>Tasa de Fallos</t>
  </si>
  <si>
    <t>Costos de Mantenimiento</t>
  </si>
  <si>
    <t>Porcentaje acumulado Costo de MTTO</t>
  </si>
  <si>
    <t>Porcentaje Acumulado de Fallas</t>
  </si>
  <si>
    <t>Fallas Totales</t>
  </si>
  <si>
    <t>Costo MTTO Fallos Motorreductores</t>
  </si>
  <si>
    <t>Fallos totales de Motorreductores</t>
  </si>
  <si>
    <t>14% Adicional de Facturación</t>
  </si>
  <si>
    <t>Ahorros costos mtto</t>
  </si>
  <si>
    <t>Impacto Costos directo de mtto</t>
  </si>
  <si>
    <t>Años analizados</t>
  </si>
  <si>
    <t>años</t>
  </si>
  <si>
    <t>fallos</t>
  </si>
  <si>
    <t>Horas Indisponibles</t>
  </si>
  <si>
    <t>h/año</t>
  </si>
  <si>
    <t>Pérdida Cap. kg/h</t>
  </si>
  <si>
    <t>Pérdida Cap. %</t>
  </si>
  <si>
    <t>Impacto Económico  total</t>
  </si>
  <si>
    <t>Cap. kg/año</t>
  </si>
  <si>
    <t>REVISAR REDUCTOR BOBINADORA 4B</t>
  </si>
  <si>
    <t>COMPLETAR MOTORREDUCTORES FALTANTES</t>
  </si>
  <si>
    <t>REACONDICIONAR MOTORES EN BOBINADORA</t>
  </si>
  <si>
    <t>REVISAR FALLA MOTORREDUCTOR</t>
  </si>
  <si>
    <t>ACONDICIONAR MOTORREDUCTOR BOBINADORES LC 4</t>
  </si>
  <si>
    <t>INSTALAR MOTORREDUCTOR LC 4</t>
  </si>
  <si>
    <t>CAMBIAR REDUCTORES EN MAL ESTADO</t>
  </si>
  <si>
    <t>Cambios de rollos</t>
  </si>
  <si>
    <t>Cambios de referencia de perforaciones</t>
  </si>
  <si>
    <t>Costo promedio de mantenimiento por año</t>
  </si>
  <si>
    <t>MTBF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</si>
</sst>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  <numFmt numFmtId="166" formatCode="0.0%"/>
    <numFmt numFmtId="167" formatCode="&quot;$&quot;\ #,##0.00"/>
    <numFmt numFmtId="168" formatCode="0.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0">
    <xf numFmtId="0" fontId="0" fillId="0" borderId="0"/>
    <xf numFmtId="42" fontId="6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4" borderId="0" applyNumberFormat="0" applyBorder="0" applyAlignment="0" applyProtection="0"/>
    <xf numFmtId="0" fontId="6" fillId="0" borderId="0"/>
    <xf numFmtId="0" fontId="5" fillId="0" borderId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58">
    <xf numFmtId="0" fontId="0" fillId="0" borderId="0" xfId="0" applyAlignment="1">
      <alignment vertical="top"/>
    </xf>
    <xf numFmtId="1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top"/>
    </xf>
    <xf numFmtId="164" fontId="0" fillId="0" borderId="0" xfId="0" applyNumberFormat="1" applyAlignment="1">
      <alignment vertical="top"/>
    </xf>
    <xf numFmtId="0" fontId="7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top"/>
    </xf>
    <xf numFmtId="0" fontId="6" fillId="0" borderId="0" xfId="0" applyFont="1" applyAlignment="1">
      <alignment vertical="top"/>
    </xf>
    <xf numFmtId="42" fontId="0" fillId="0" borderId="0" xfId="1" applyFont="1" applyFill="1" applyAlignment="1">
      <alignment vertical="top"/>
    </xf>
    <xf numFmtId="164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12" fillId="0" borderId="3" xfId="0" applyFont="1" applyBorder="1"/>
    <xf numFmtId="0" fontId="12" fillId="0" borderId="2" xfId="0" applyFont="1" applyBorder="1"/>
    <xf numFmtId="0" fontId="12" fillId="0" borderId="4" xfId="0" applyFont="1" applyBorder="1"/>
    <xf numFmtId="3" fontId="10" fillId="0" borderId="3" xfId="5" applyNumberFormat="1" applyFont="1" applyBorder="1" applyAlignment="1">
      <alignment horizontal="right" vertical="top"/>
    </xf>
    <xf numFmtId="9" fontId="0" fillId="0" borderId="0" xfId="3" applyFont="1" applyAlignment="1">
      <alignment vertical="top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164" fontId="11" fillId="2" borderId="5" xfId="0" applyNumberFormat="1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top"/>
    </xf>
    <xf numFmtId="0" fontId="0" fillId="5" borderId="0" xfId="0" applyFill="1" applyAlignment="1">
      <alignment horizontal="left" vertical="top"/>
    </xf>
    <xf numFmtId="164" fontId="0" fillId="5" borderId="0" xfId="0" applyNumberFormat="1" applyFill="1" applyAlignment="1">
      <alignment vertical="top"/>
    </xf>
    <xf numFmtId="14" fontId="12" fillId="0" borderId="3" xfId="0" applyNumberFormat="1" applyFont="1" applyBorder="1" applyAlignment="1">
      <alignment horizontal="right" vertical="top"/>
    </xf>
    <xf numFmtId="164" fontId="12" fillId="0" borderId="3" xfId="0" applyNumberFormat="1" applyFont="1" applyBorder="1" applyAlignment="1">
      <alignment horizontal="right" vertical="top"/>
    </xf>
    <xf numFmtId="0" fontId="12" fillId="0" borderId="3" xfId="0" applyFont="1" applyBorder="1" applyAlignment="1">
      <alignment vertical="top"/>
    </xf>
    <xf numFmtId="0" fontId="12" fillId="5" borderId="2" xfId="0" applyFont="1" applyFill="1" applyBorder="1"/>
    <xf numFmtId="0" fontId="10" fillId="5" borderId="3" xfId="0" applyFont="1" applyFill="1" applyBorder="1" applyAlignment="1">
      <alignment vertical="top"/>
    </xf>
    <xf numFmtId="0" fontId="12" fillId="5" borderId="3" xfId="0" applyFont="1" applyFill="1" applyBorder="1"/>
    <xf numFmtId="14" fontId="12" fillId="5" borderId="3" xfId="0" applyNumberFormat="1" applyFont="1" applyFill="1" applyBorder="1" applyAlignment="1">
      <alignment horizontal="right" vertical="top"/>
    </xf>
    <xf numFmtId="164" fontId="12" fillId="5" borderId="3" xfId="0" applyNumberFormat="1" applyFont="1" applyFill="1" applyBorder="1" applyAlignment="1">
      <alignment horizontal="right" vertical="top"/>
    </xf>
    <xf numFmtId="3" fontId="10" fillId="5" borderId="3" xfId="5" applyNumberFormat="1" applyFont="1" applyFill="1" applyBorder="1" applyAlignment="1">
      <alignment horizontal="right" vertical="top"/>
    </xf>
    <xf numFmtId="0" fontId="12" fillId="5" borderId="4" xfId="0" applyFont="1" applyFill="1" applyBorder="1"/>
    <xf numFmtId="9" fontId="0" fillId="5" borderId="0" xfId="3" applyFont="1" applyFill="1" applyAlignment="1">
      <alignment vertical="top"/>
    </xf>
    <xf numFmtId="0" fontId="12" fillId="5" borderId="3" xfId="0" applyFont="1" applyFill="1" applyBorder="1" applyAlignment="1">
      <alignment vertical="top"/>
    </xf>
    <xf numFmtId="0" fontId="10" fillId="0" borderId="3" xfId="0" applyFont="1" applyBorder="1"/>
    <xf numFmtId="0" fontId="10" fillId="5" borderId="4" xfId="0" applyFont="1" applyFill="1" applyBorder="1"/>
    <xf numFmtId="0" fontId="10" fillId="0" borderId="4" xfId="0" applyFont="1" applyBorder="1"/>
    <xf numFmtId="10" fontId="0" fillId="0" borderId="0" xfId="0" applyNumberFormat="1" applyAlignment="1">
      <alignment vertical="top"/>
    </xf>
    <xf numFmtId="0" fontId="10" fillId="6" borderId="3" xfId="0" applyFont="1" applyFill="1" applyBorder="1" applyAlignment="1">
      <alignment vertical="top"/>
    </xf>
    <xf numFmtId="0" fontId="12" fillId="6" borderId="3" xfId="0" applyFont="1" applyFill="1" applyBorder="1"/>
    <xf numFmtId="14" fontId="12" fillId="6" borderId="3" xfId="0" applyNumberFormat="1" applyFont="1" applyFill="1" applyBorder="1" applyAlignment="1">
      <alignment horizontal="right" vertical="top"/>
    </xf>
    <xf numFmtId="0" fontId="12" fillId="6" borderId="3" xfId="0" applyFont="1" applyFill="1" applyBorder="1" applyAlignment="1">
      <alignment vertical="top"/>
    </xf>
    <xf numFmtId="164" fontId="12" fillId="6" borderId="3" xfId="0" applyNumberFormat="1" applyFont="1" applyFill="1" applyBorder="1" applyAlignment="1">
      <alignment horizontal="right" vertical="top"/>
    </xf>
    <xf numFmtId="0" fontId="10" fillId="6" borderId="4" xfId="0" applyFont="1" applyFill="1" applyBorder="1"/>
    <xf numFmtId="9" fontId="0" fillId="6" borderId="0" xfId="3" applyFont="1" applyFill="1" applyAlignment="1">
      <alignment vertical="top"/>
    </xf>
    <xf numFmtId="0" fontId="12" fillId="6" borderId="2" xfId="0" applyFont="1" applyFill="1" applyBorder="1"/>
    <xf numFmtId="0" fontId="12" fillId="6" borderId="4" xfId="0" applyFont="1" applyFill="1" applyBorder="1"/>
    <xf numFmtId="0" fontId="12" fillId="0" borderId="2" xfId="0" applyFont="1" applyBorder="1" applyAlignment="1">
      <alignment vertical="top"/>
    </xf>
    <xf numFmtId="165" fontId="0" fillId="0" borderId="0" xfId="2" applyNumberFormat="1" applyFont="1" applyAlignment="1">
      <alignment vertical="top"/>
    </xf>
    <xf numFmtId="10" fontId="0" fillId="5" borderId="0" xfId="0" applyNumberFormat="1" applyFill="1" applyAlignment="1">
      <alignment vertical="top"/>
    </xf>
    <xf numFmtId="0" fontId="5" fillId="0" borderId="0" xfId="6"/>
    <xf numFmtId="0" fontId="5" fillId="0" borderId="0" xfId="6" applyAlignment="1">
      <alignment horizontal="center"/>
    </xf>
    <xf numFmtId="0" fontId="5" fillId="0" borderId="0" xfId="6" applyAlignment="1">
      <alignment horizontal="center" vertical="center"/>
    </xf>
    <xf numFmtId="0" fontId="5" fillId="3" borderId="0" xfId="6" applyFill="1"/>
    <xf numFmtId="165" fontId="13" fillId="8" borderId="6" xfId="8" applyNumberFormat="1" applyFont="1" applyFill="1" applyBorder="1"/>
    <xf numFmtId="9" fontId="13" fillId="8" borderId="7" xfId="9" applyFont="1" applyFill="1" applyBorder="1" applyAlignment="1">
      <alignment horizontal="center"/>
    </xf>
    <xf numFmtId="3" fontId="13" fillId="8" borderId="7" xfId="8" applyNumberFormat="1" applyFont="1" applyFill="1" applyBorder="1"/>
    <xf numFmtId="165" fontId="13" fillId="8" borderId="7" xfId="8" applyNumberFormat="1" applyFont="1" applyFill="1" applyBorder="1"/>
    <xf numFmtId="0" fontId="13" fillId="8" borderId="7" xfId="6" applyFont="1" applyFill="1" applyBorder="1" applyAlignment="1">
      <alignment horizontal="center"/>
    </xf>
    <xf numFmtId="0" fontId="13" fillId="8" borderId="8" xfId="6" applyFont="1" applyFill="1" applyBorder="1"/>
    <xf numFmtId="165" fontId="0" fillId="0" borderId="0" xfId="8" applyNumberFormat="1" applyFont="1"/>
    <xf numFmtId="9" fontId="0" fillId="0" borderId="0" xfId="9" applyFont="1" applyAlignment="1">
      <alignment horizontal="center"/>
    </xf>
    <xf numFmtId="3" fontId="0" fillId="0" borderId="0" xfId="8" applyNumberFormat="1" applyFont="1"/>
    <xf numFmtId="166" fontId="0" fillId="0" borderId="0" xfId="9" applyNumberFormat="1" applyFont="1" applyAlignment="1">
      <alignment horizontal="center"/>
    </xf>
    <xf numFmtId="165" fontId="0" fillId="7" borderId="0" xfId="8" applyNumberFormat="1" applyFont="1" applyFill="1"/>
    <xf numFmtId="9" fontId="0" fillId="7" borderId="0" xfId="9" applyFont="1" applyFill="1" applyAlignment="1">
      <alignment horizontal="center"/>
    </xf>
    <xf numFmtId="3" fontId="0" fillId="7" borderId="0" xfId="8" applyNumberFormat="1" applyFont="1" applyFill="1"/>
    <xf numFmtId="166" fontId="0" fillId="7" borderId="0" xfId="9" applyNumberFormat="1" applyFont="1" applyFill="1" applyAlignment="1">
      <alignment horizontal="center"/>
    </xf>
    <xf numFmtId="0" fontId="5" fillId="7" borderId="0" xfId="6" applyFill="1" applyAlignment="1">
      <alignment horizontal="center"/>
    </xf>
    <xf numFmtId="0" fontId="5" fillId="7" borderId="0" xfId="6" applyFill="1" applyAlignment="1">
      <alignment horizontal="center" vertical="center"/>
    </xf>
    <xf numFmtId="0" fontId="5" fillId="7" borderId="0" xfId="6" applyFill="1"/>
    <xf numFmtId="44" fontId="0" fillId="0" borderId="0" xfId="8" applyFont="1"/>
    <xf numFmtId="0" fontId="5" fillId="0" borderId="0" xfId="6" applyAlignment="1">
      <alignment horizontal="center" vertical="center" wrapText="1"/>
    </xf>
    <xf numFmtId="0" fontId="5" fillId="0" borderId="0" xfId="6" applyAlignment="1">
      <alignment horizontal="left" wrapText="1"/>
    </xf>
    <xf numFmtId="0" fontId="5" fillId="0" borderId="0" xfId="6" applyAlignment="1">
      <alignment horizontal="right"/>
    </xf>
    <xf numFmtId="9" fontId="0" fillId="7" borderId="6" xfId="9" applyFont="1" applyFill="1" applyBorder="1" applyAlignment="1">
      <alignment horizontal="center"/>
    </xf>
    <xf numFmtId="1" fontId="5" fillId="7" borderId="6" xfId="6" applyNumberFormat="1" applyFill="1" applyBorder="1" applyAlignment="1">
      <alignment horizontal="center"/>
    </xf>
    <xf numFmtId="0" fontId="5" fillId="7" borderId="8" xfId="6" applyFill="1" applyBorder="1" applyAlignment="1">
      <alignment horizontal="center"/>
    </xf>
    <xf numFmtId="9" fontId="0" fillId="0" borderId="9" xfId="9" applyFont="1" applyBorder="1" applyAlignment="1">
      <alignment horizontal="center"/>
    </xf>
    <xf numFmtId="1" fontId="5" fillId="0" borderId="9" xfId="6" applyNumberFormat="1" applyBorder="1" applyAlignment="1">
      <alignment horizontal="center"/>
    </xf>
    <xf numFmtId="0" fontId="5" fillId="0" borderId="10" xfId="6" applyBorder="1" applyAlignment="1">
      <alignment horizontal="center"/>
    </xf>
    <xf numFmtId="1" fontId="5" fillId="0" borderId="0" xfId="6" applyNumberFormat="1" applyAlignment="1">
      <alignment horizontal="center" vertical="center"/>
    </xf>
    <xf numFmtId="1" fontId="5" fillId="0" borderId="0" xfId="6" applyNumberFormat="1"/>
    <xf numFmtId="0" fontId="5" fillId="0" borderId="0" xfId="6" applyAlignment="1">
      <alignment horizontal="left"/>
    </xf>
    <xf numFmtId="1" fontId="5" fillId="0" borderId="0" xfId="6" applyNumberFormat="1" applyAlignment="1">
      <alignment horizontal="center"/>
    </xf>
    <xf numFmtId="9" fontId="13" fillId="0" borderId="11" xfId="9" applyFont="1" applyBorder="1" applyAlignment="1">
      <alignment horizontal="center"/>
    </xf>
    <xf numFmtId="9" fontId="5" fillId="0" borderId="12" xfId="6" applyNumberFormat="1" applyBorder="1" applyAlignment="1">
      <alignment horizontal="center"/>
    </xf>
    <xf numFmtId="9" fontId="5" fillId="0" borderId="13" xfId="6" applyNumberFormat="1" applyBorder="1" applyAlignment="1">
      <alignment horizontal="center"/>
    </xf>
    <xf numFmtId="9" fontId="13" fillId="7" borderId="14" xfId="6" applyNumberFormat="1" applyFont="1" applyFill="1" applyBorder="1" applyAlignment="1">
      <alignment horizontal="center"/>
    </xf>
    <xf numFmtId="0" fontId="5" fillId="0" borderId="9" xfId="6" applyBorder="1" applyAlignment="1">
      <alignment horizontal="center"/>
    </xf>
    <xf numFmtId="0" fontId="5" fillId="9" borderId="6" xfId="6" applyFill="1" applyBorder="1" applyAlignment="1">
      <alignment horizontal="center" vertical="center" wrapText="1"/>
    </xf>
    <xf numFmtId="0" fontId="5" fillId="9" borderId="8" xfId="6" applyFill="1" applyBorder="1" applyAlignment="1">
      <alignment horizontal="center" vertical="center"/>
    </xf>
    <xf numFmtId="0" fontId="5" fillId="0" borderId="0" xfId="6" applyAlignment="1">
      <alignment vertical="top"/>
    </xf>
    <xf numFmtId="0" fontId="5" fillId="0" borderId="0" xfId="6" applyAlignment="1">
      <alignment horizontal="left" vertical="center"/>
    </xf>
    <xf numFmtId="0" fontId="5" fillId="0" borderId="0" xfId="6" applyAlignment="1">
      <alignment horizontal="left" vertical="center" wrapText="1"/>
    </xf>
    <xf numFmtId="167" fontId="0" fillId="0" borderId="0" xfId="8" applyNumberFormat="1" applyFont="1" applyAlignment="1">
      <alignment horizontal="center" vertical="top"/>
    </xf>
    <xf numFmtId="0" fontId="5" fillId="0" borderId="0" xfId="6" applyAlignment="1">
      <alignment horizontal="center" vertical="top"/>
    </xf>
    <xf numFmtId="0" fontId="10" fillId="5" borderId="3" xfId="0" applyFont="1" applyFill="1" applyBorder="1"/>
    <xf numFmtId="0" fontId="10" fillId="6" borderId="3" xfId="0" applyFont="1" applyFill="1" applyBorder="1"/>
    <xf numFmtId="9" fontId="0" fillId="0" borderId="13" xfId="9" applyFont="1" applyBorder="1" applyAlignment="1">
      <alignment horizontal="center"/>
    </xf>
    <xf numFmtId="1" fontId="5" fillId="7" borderId="13" xfId="6" applyNumberFormat="1" applyFill="1" applyBorder="1" applyAlignment="1">
      <alignment horizontal="center"/>
    </xf>
    <xf numFmtId="0" fontId="5" fillId="0" borderId="13" xfId="6" applyBorder="1" applyAlignment="1">
      <alignment horizontal="center" vertical="center"/>
    </xf>
    <xf numFmtId="0" fontId="13" fillId="7" borderId="6" xfId="6" applyFont="1" applyFill="1" applyBorder="1" applyAlignment="1">
      <alignment horizontal="center"/>
    </xf>
    <xf numFmtId="0" fontId="13" fillId="7" borderId="14" xfId="6" applyFont="1" applyFill="1" applyBorder="1" applyAlignment="1">
      <alignment horizontal="center"/>
    </xf>
    <xf numFmtId="0" fontId="13" fillId="0" borderId="18" xfId="6" applyFont="1" applyBorder="1" applyAlignment="1">
      <alignment horizontal="center" vertical="center" wrapText="1"/>
    </xf>
    <xf numFmtId="0" fontId="13" fillId="0" borderId="17" xfId="6" applyFont="1" applyBorder="1" applyAlignment="1">
      <alignment horizontal="center" vertical="center" wrapText="1"/>
    </xf>
    <xf numFmtId="0" fontId="13" fillId="10" borderId="18" xfId="6" applyFont="1" applyFill="1" applyBorder="1" applyAlignment="1">
      <alignment horizontal="center" vertical="center" wrapText="1"/>
    </xf>
    <xf numFmtId="0" fontId="13" fillId="10" borderId="17" xfId="6" applyFont="1" applyFill="1" applyBorder="1" applyAlignment="1">
      <alignment horizontal="center" vertical="center" wrapText="1"/>
    </xf>
    <xf numFmtId="0" fontId="13" fillId="10" borderId="16" xfId="6" applyFont="1" applyFill="1" applyBorder="1" applyAlignment="1">
      <alignment horizontal="center" vertical="center" wrapText="1"/>
    </xf>
    <xf numFmtId="0" fontId="13" fillId="3" borderId="15" xfId="6" applyFont="1" applyFill="1" applyBorder="1" applyAlignment="1">
      <alignment horizontal="center" vertical="center" wrapText="1"/>
    </xf>
    <xf numFmtId="0" fontId="13" fillId="3" borderId="16" xfId="6" applyFont="1" applyFill="1" applyBorder="1" applyAlignment="1">
      <alignment horizontal="center" vertical="center" wrapText="1"/>
    </xf>
    <xf numFmtId="3" fontId="13" fillId="3" borderId="12" xfId="6" applyNumberFormat="1" applyFont="1" applyFill="1" applyBorder="1" applyAlignment="1">
      <alignment horizontal="center" vertical="center"/>
    </xf>
    <xf numFmtId="0" fontId="4" fillId="0" borderId="0" xfId="6" applyFont="1" applyAlignment="1">
      <alignment horizontal="center" vertical="center" wrapText="1"/>
    </xf>
    <xf numFmtId="44" fontId="5" fillId="0" borderId="0" xfId="6" applyNumberFormat="1"/>
    <xf numFmtId="165" fontId="0" fillId="7" borderId="0" xfId="8" applyNumberFormat="1" applyFont="1" applyFill="1" applyAlignment="1"/>
    <xf numFmtId="165" fontId="5" fillId="0" borderId="0" xfId="2" applyNumberFormat="1" applyFont="1"/>
    <xf numFmtId="0" fontId="3" fillId="0" borderId="0" xfId="6" applyFont="1"/>
    <xf numFmtId="0" fontId="13" fillId="3" borderId="0" xfId="6" applyFont="1" applyFill="1"/>
    <xf numFmtId="165" fontId="13" fillId="3" borderId="0" xfId="2" applyNumberFormat="1" applyFont="1" applyFill="1" applyAlignment="1">
      <alignment horizontal="center"/>
    </xf>
    <xf numFmtId="165" fontId="13" fillId="3" borderId="0" xfId="6" applyNumberFormat="1" applyFont="1" applyFill="1" applyAlignment="1">
      <alignment horizontal="center"/>
    </xf>
    <xf numFmtId="0" fontId="0" fillId="0" borderId="0" xfId="0" pivotButton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pivotButton="1" applyAlignment="1">
      <alignment horizontal="left" vertical="center" wrapText="1"/>
    </xf>
    <xf numFmtId="0" fontId="3" fillId="0" borderId="0" xfId="6" applyFont="1" applyAlignment="1">
      <alignment horizontal="right"/>
    </xf>
    <xf numFmtId="0" fontId="10" fillId="0" borderId="0" xfId="6" applyFont="1" applyAlignment="1">
      <alignment vertical="center"/>
    </xf>
    <xf numFmtId="3" fontId="10" fillId="0" borderId="0" xfId="6" applyNumberFormat="1" applyFont="1" applyAlignment="1">
      <alignment vertical="center"/>
    </xf>
    <xf numFmtId="168" fontId="10" fillId="0" borderId="0" xfId="6" applyNumberFormat="1" applyFont="1" applyAlignment="1">
      <alignment vertical="center"/>
    </xf>
    <xf numFmtId="165" fontId="6" fillId="0" borderId="0" xfId="8" applyNumberFormat="1" applyFont="1" applyAlignment="1">
      <alignment vertical="center"/>
    </xf>
    <xf numFmtId="2" fontId="0" fillId="0" borderId="0" xfId="9" applyNumberFormat="1" applyFont="1" applyAlignment="1">
      <alignment horizontal="right" vertical="center"/>
    </xf>
    <xf numFmtId="0" fontId="2" fillId="0" borderId="0" xfId="6" applyFont="1" applyAlignment="1">
      <alignment horizontal="center" vertical="center" wrapText="1"/>
    </xf>
    <xf numFmtId="1" fontId="1" fillId="0" borderId="0" xfId="6" applyNumberFormat="1" applyFont="1" applyAlignment="1">
      <alignment horizontal="left" vertical="center"/>
    </xf>
    <xf numFmtId="0" fontId="1" fillId="0" borderId="0" xfId="6" applyFont="1"/>
    <xf numFmtId="0" fontId="12" fillId="0" borderId="0" xfId="0" applyFont="1"/>
    <xf numFmtId="0" fontId="0" fillId="0" borderId="2" xfId="0" applyBorder="1" applyAlignment="1">
      <alignment vertical="top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7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3" xfId="0" applyFont="1" applyBorder="1" applyAlignment="1">
      <alignment vertical="top"/>
    </xf>
    <xf numFmtId="0" fontId="10" fillId="0" borderId="0" xfId="0" applyFont="1"/>
    <xf numFmtId="14" fontId="12" fillId="0" borderId="0" xfId="0" applyNumberFormat="1" applyFont="1" applyAlignment="1">
      <alignment horizontal="right" vertical="top"/>
    </xf>
    <xf numFmtId="14" fontId="0" fillId="0" borderId="3" xfId="0" applyNumberFormat="1" applyBorder="1" applyAlignment="1">
      <alignment horizontal="right" vertical="top"/>
    </xf>
    <xf numFmtId="164" fontId="12" fillId="0" borderId="0" xfId="0" applyNumberFormat="1" applyFont="1" applyAlignment="1">
      <alignment horizontal="right" vertical="top"/>
    </xf>
    <xf numFmtId="164" fontId="0" fillId="0" borderId="3" xfId="0" applyNumberFormat="1" applyBorder="1" applyAlignment="1">
      <alignment horizontal="right" vertical="top"/>
    </xf>
    <xf numFmtId="3" fontId="10" fillId="0" borderId="0" xfId="5" applyNumberFormat="1" applyFont="1" applyAlignment="1">
      <alignment horizontal="right" vertical="top"/>
    </xf>
    <xf numFmtId="1" fontId="0" fillId="0" borderId="0" xfId="0" applyNumberFormat="1" applyAlignment="1">
      <alignment vertical="top"/>
    </xf>
    <xf numFmtId="0" fontId="0" fillId="5" borderId="0" xfId="0" applyFill="1" applyAlignment="1">
      <alignment vertical="top"/>
    </xf>
    <xf numFmtId="44" fontId="0" fillId="0" borderId="0" xfId="2" applyFont="1" applyAlignment="1">
      <alignment vertical="top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7" borderId="8" xfId="6" applyFill="1" applyBorder="1" applyAlignment="1">
      <alignment horizontal="center"/>
    </xf>
    <xf numFmtId="0" fontId="5" fillId="7" borderId="7" xfId="6" applyFill="1" applyBorder="1" applyAlignment="1">
      <alignment horizontal="center"/>
    </xf>
    <xf numFmtId="0" fontId="5" fillId="0" borderId="0" xfId="6" applyAlignment="1">
      <alignment horizontal="right"/>
    </xf>
    <xf numFmtId="0" fontId="3" fillId="0" borderId="0" xfId="6" applyFont="1" applyAlignment="1">
      <alignment horizontal="right"/>
    </xf>
  </cellXfs>
  <cellStyles count="10">
    <cellStyle name="Buena" xfId="4" xr:uid="{A59CCDEB-14A0-44B1-95D8-2A799ABC340A}"/>
    <cellStyle name="Moneda" xfId="2" builtinId="4"/>
    <cellStyle name="Moneda [0]" xfId="1" builtinId="7"/>
    <cellStyle name="Moneda [0] 2" xfId="7" xr:uid="{BBC956CC-1FB9-438B-8A3F-DDC5D9A3F0B5}"/>
    <cellStyle name="Moneda 2" xfId="8" xr:uid="{567D1FAA-B5AB-4F6F-8010-5B4C0C29204D}"/>
    <cellStyle name="Normal" xfId="0" builtinId="0"/>
    <cellStyle name="Normal 2" xfId="6" xr:uid="{A3CF5501-1FA2-48EB-85AD-9FE2D9A304AE}"/>
    <cellStyle name="Normal_Datos" xfId="5" xr:uid="{799AFAB5-588B-4EE0-A707-B31054A203B3}"/>
    <cellStyle name="Porcentaje" xfId="3" builtinId="5"/>
    <cellStyle name="Porcentaje 2" xfId="9" xr:uid="{1CBB8191-12D6-4AF4-9A9A-35EEF54B8092}"/>
  </cellStyles>
  <dxfs count="48">
    <dxf>
      <alignment wrapText="1"/>
    </dxf>
    <dxf>
      <alignment horizontal="left"/>
    </dxf>
    <dxf>
      <alignment horizontal="left"/>
    </dxf>
    <dxf>
      <alignment vertical="center"/>
    </dxf>
    <dxf>
      <alignment vertical="center"/>
    </dxf>
    <dxf>
      <alignment wrapText="1"/>
    </dxf>
    <dxf>
      <alignment vertical="center"/>
    </dxf>
    <dxf>
      <alignment vertical="center"/>
    </dxf>
    <dxf>
      <alignment horizontal="left"/>
    </dxf>
    <dxf>
      <alignment horizontal="left"/>
    </dxf>
    <dxf>
      <alignment wrapText="1"/>
    </dxf>
    <dxf>
      <alignment wrapText="1"/>
    </dxf>
    <dxf>
      <numFmt numFmtId="14" formatCode="0.00%"/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" formatCode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5"/>
        </patternFill>
      </fill>
    </dxf>
    <dxf>
      <fill>
        <patternFill patternType="solid">
          <bgColor theme="5"/>
        </patternFill>
      </fill>
    </dxf>
    <dxf>
      <numFmt numFmtId="14" formatCode="0.00%"/>
    </dxf>
    <dxf>
      <numFmt numFmtId="164" formatCode="&quot;$&quot;\ #,##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numFmt numFmtId="164" formatCode="&quot;$&quot;\ #,##0"/>
      <alignment horizontal="right" vertical="top" textRotation="0" wrapText="0" indent="0" justifyLastLine="0" shrinkToFit="0" readingOrder="0"/>
    </dxf>
    <dxf>
      <numFmt numFmtId="169" formatCode="dd/mm/yyyy"/>
      <alignment horizontal="right" vertical="top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solid">
          <fgColor indexed="64"/>
          <bgColor indexed="2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1/relationships/timelineCache" Target="timelineCaches/timelineCache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pivotCacheDefinition" Target="pivotCache/pivotCacheDefinition2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8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y Cálculos Consolidados.xlsx]Graficas Actualizadas!Tabla dinámica2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'Graficas Actualizadas'!$B$3</c:f>
              <c:strCache>
                <c:ptCount val="1"/>
                <c:pt idx="0">
                  <c:v>Cuenta de Orden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'Graficas Actualizadas'!$A$4:$A$10</c:f>
              <c:strCache>
                <c:ptCount val="6"/>
                <c:pt idx="0">
                  <c:v>SISTEMA REBOBINADO</c:v>
                </c:pt>
                <c:pt idx="1">
                  <c:v>PERFORADORA</c:v>
                </c:pt>
                <c:pt idx="2">
                  <c:v>TENSIONADORA</c:v>
                </c:pt>
                <c:pt idx="3">
                  <c:v>PRECORTADORA RECTA</c:v>
                </c:pt>
                <c:pt idx="4">
                  <c:v>FUGAS</c:v>
                </c:pt>
                <c:pt idx="5">
                  <c:v>TORRE RODILLOS GUIAS</c:v>
                </c:pt>
              </c:strCache>
            </c:strRef>
          </c:cat>
          <c:val>
            <c:numRef>
              <c:f>'Graficas Actualizadas'!$B$4:$B$10</c:f>
              <c:numCache>
                <c:formatCode>General</c:formatCode>
                <c:ptCount val="6"/>
                <c:pt idx="0">
                  <c:v>1581</c:v>
                </c:pt>
                <c:pt idx="1">
                  <c:v>423</c:v>
                </c:pt>
                <c:pt idx="2">
                  <c:v>130</c:v>
                </c:pt>
                <c:pt idx="3">
                  <c:v>85</c:v>
                </c:pt>
                <c:pt idx="4">
                  <c:v>41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F5-4547-AB43-1F38DA02DD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0"/>
        <c:axId val="331212016"/>
        <c:axId val="493915056"/>
      </c:barChart>
      <c:lineChart>
        <c:grouping val="standard"/>
        <c:varyColors val="0"/>
        <c:ser>
          <c:idx val="1"/>
          <c:order val="1"/>
          <c:tx>
            <c:strRef>
              <c:f>'Graficas Actualizadas'!$C$3</c:f>
              <c:strCache>
                <c:ptCount val="1"/>
                <c:pt idx="0">
                  <c:v>Cuenta de Orden3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'Graficas Actualizadas'!$A$4:$A$10</c:f>
              <c:strCache>
                <c:ptCount val="6"/>
                <c:pt idx="0">
                  <c:v>SISTEMA REBOBINADO</c:v>
                </c:pt>
                <c:pt idx="1">
                  <c:v>PERFORADORA</c:v>
                </c:pt>
                <c:pt idx="2">
                  <c:v>TENSIONADORA</c:v>
                </c:pt>
                <c:pt idx="3">
                  <c:v>PRECORTADORA RECTA</c:v>
                </c:pt>
                <c:pt idx="4">
                  <c:v>FUGAS</c:v>
                </c:pt>
                <c:pt idx="5">
                  <c:v>TORRE RODILLOS GUIAS</c:v>
                </c:pt>
              </c:strCache>
            </c:strRef>
          </c:cat>
          <c:val>
            <c:numRef>
              <c:f>'Graficas Actualizadas'!$C$4:$C$10</c:f>
              <c:numCache>
                <c:formatCode>0.00%</c:formatCode>
                <c:ptCount val="6"/>
                <c:pt idx="0">
                  <c:v>0.69190371991247268</c:v>
                </c:pt>
                <c:pt idx="1">
                  <c:v>0.87702407002188187</c:v>
                </c:pt>
                <c:pt idx="2">
                  <c:v>0.93391684901531724</c:v>
                </c:pt>
                <c:pt idx="3">
                  <c:v>0.97111597374179426</c:v>
                </c:pt>
                <c:pt idx="4">
                  <c:v>0.98905908096280093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FB-4FE9-9443-C2D9286D35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1904704"/>
        <c:axId val="37517840"/>
      </c:lineChart>
      <c:valAx>
        <c:axId val="493915056"/>
        <c:scaling>
          <c:orientation val="minMax"/>
        </c:scaling>
        <c:delete val="0"/>
        <c:axPos val="l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31212016"/>
        <c:crosses val="autoZero"/>
        <c:crossBetween val="between"/>
      </c:valAx>
      <c:catAx>
        <c:axId val="33121201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3915056"/>
        <c:crosses val="autoZero"/>
        <c:auto val="1"/>
        <c:lblAlgn val="ctr"/>
        <c:lblOffset val="100"/>
        <c:noMultiLvlLbl val="0"/>
      </c:catAx>
      <c:valAx>
        <c:axId val="37517840"/>
        <c:scaling>
          <c:orientation val="minMax"/>
        </c:scaling>
        <c:delete val="0"/>
        <c:axPos val="r"/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1904704"/>
        <c:crosses val="max"/>
        <c:crossBetween val="between"/>
      </c:valAx>
      <c:catAx>
        <c:axId val="4190470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3751784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 orientation="portrait"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y Cálculos Consolidados.xlsx]Graficas Actualizadas!TablaDinámica4</c:name>
    <c:fmtId val="2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Relación Porcentual de Fallas</a:t>
            </a:r>
            <a:r>
              <a:rPr lang="es-CO" baseline="0"/>
              <a:t> Por Sistemas</a:t>
            </a:r>
            <a:endParaRPr lang="es-C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5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'Graficas Actualizadas'!$B$39</c:f>
              <c:strCache>
                <c:ptCount val="1"/>
                <c:pt idx="0">
                  <c:v>Suma de Costo Orden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'Graficas Actualizadas'!$A$40:$A$46</c:f>
              <c:strCache>
                <c:ptCount val="6"/>
                <c:pt idx="0">
                  <c:v>SISTEMA REBOBINADO</c:v>
                </c:pt>
                <c:pt idx="1">
                  <c:v>PERFORADORA</c:v>
                </c:pt>
                <c:pt idx="2">
                  <c:v>TENSIONADORA</c:v>
                </c:pt>
                <c:pt idx="3">
                  <c:v>FUGAS</c:v>
                </c:pt>
                <c:pt idx="4">
                  <c:v>PRECORTADORA RECTA</c:v>
                </c:pt>
                <c:pt idx="5">
                  <c:v>TORRE RODILLOS GUIAS</c:v>
                </c:pt>
              </c:strCache>
            </c:strRef>
          </c:cat>
          <c:val>
            <c:numRef>
              <c:f>'Graficas Actualizadas'!$B$40:$B$46</c:f>
              <c:numCache>
                <c:formatCode>"$"\ #,##0</c:formatCode>
                <c:ptCount val="6"/>
                <c:pt idx="0">
                  <c:v>1332525260</c:v>
                </c:pt>
                <c:pt idx="1">
                  <c:v>276880914</c:v>
                </c:pt>
                <c:pt idx="2">
                  <c:v>73354343</c:v>
                </c:pt>
                <c:pt idx="3">
                  <c:v>63481630</c:v>
                </c:pt>
                <c:pt idx="4">
                  <c:v>57420739</c:v>
                </c:pt>
                <c:pt idx="5">
                  <c:v>36531958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E15-4768-B3E9-BD6D27A789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0"/>
        <c:axId val="1587346575"/>
        <c:axId val="847501056"/>
      </c:barChart>
      <c:lineChart>
        <c:grouping val="standard"/>
        <c:varyColors val="0"/>
        <c:ser>
          <c:idx val="1"/>
          <c:order val="1"/>
          <c:tx>
            <c:strRef>
              <c:f>'Graficas Actualizadas'!$C$39</c:f>
              <c:strCache>
                <c:ptCount val="1"/>
                <c:pt idx="0">
                  <c:v>Suma de Costo Orden3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'Graficas Actualizadas'!$A$40:$A$46</c:f>
              <c:strCache>
                <c:ptCount val="6"/>
                <c:pt idx="0">
                  <c:v>SISTEMA REBOBINADO</c:v>
                </c:pt>
                <c:pt idx="1">
                  <c:v>PERFORADORA</c:v>
                </c:pt>
                <c:pt idx="2">
                  <c:v>TENSIONADORA</c:v>
                </c:pt>
                <c:pt idx="3">
                  <c:v>FUGAS</c:v>
                </c:pt>
                <c:pt idx="4">
                  <c:v>PRECORTADORA RECTA</c:v>
                </c:pt>
                <c:pt idx="5">
                  <c:v>TORRE RODILLOS GUIAS</c:v>
                </c:pt>
              </c:strCache>
            </c:strRef>
          </c:cat>
          <c:val>
            <c:numRef>
              <c:f>'Graficas Actualizadas'!$C$40:$C$46</c:f>
              <c:numCache>
                <c:formatCode>0.00%</c:formatCode>
                <c:ptCount val="6"/>
                <c:pt idx="0">
                  <c:v>0.72412183109018646</c:v>
                </c:pt>
                <c:pt idx="1">
                  <c:v>0.87458465566703869</c:v>
                </c:pt>
                <c:pt idx="2">
                  <c:v>0.91444692527352822</c:v>
                </c:pt>
                <c:pt idx="3">
                  <c:v>0.94894415811111799</c:v>
                </c:pt>
                <c:pt idx="4">
                  <c:v>0.98014777722092128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A-4DD3-BCDA-2FC535C29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0740064"/>
        <c:axId val="42877264"/>
      </c:lineChart>
      <c:catAx>
        <c:axId val="1587346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7501056"/>
        <c:crosses val="autoZero"/>
        <c:auto val="1"/>
        <c:lblAlgn val="ctr"/>
        <c:lblOffset val="100"/>
        <c:noMultiLvlLbl val="0"/>
      </c:catAx>
      <c:valAx>
        <c:axId val="847501056"/>
        <c:scaling>
          <c:orientation val="minMax"/>
          <c:max val="140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587346575"/>
        <c:crosses val="autoZero"/>
        <c:crossBetween val="between"/>
      </c:valAx>
      <c:valAx>
        <c:axId val="4287726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90740064"/>
        <c:crosses val="max"/>
        <c:crossBetween val="between"/>
      </c:valAx>
      <c:catAx>
        <c:axId val="1390740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8772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y Cálculos Consolidados.xlsx]Graficas Actualizadas!TablaDinámica5</c:name>
    <c:fmtId val="2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Relación Porcentual de Fallas por Sistemas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'Graficas Actualizadas'!$B$93:$B$94</c:f>
              <c:strCache>
                <c:ptCount val="1"/>
                <c:pt idx="0">
                  <c:v>SISTEMA REBOBINADO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Actualizadas'!$B$95:$B$107</c:f>
              <c:numCache>
                <c:formatCode>0</c:formatCode>
                <c:ptCount val="12"/>
                <c:pt idx="0">
                  <c:v>133</c:v>
                </c:pt>
                <c:pt idx="1">
                  <c:v>131</c:v>
                </c:pt>
                <c:pt idx="2">
                  <c:v>155</c:v>
                </c:pt>
                <c:pt idx="3">
                  <c:v>121</c:v>
                </c:pt>
                <c:pt idx="4">
                  <c:v>114</c:v>
                </c:pt>
                <c:pt idx="5">
                  <c:v>107</c:v>
                </c:pt>
                <c:pt idx="6">
                  <c:v>168</c:v>
                </c:pt>
                <c:pt idx="7">
                  <c:v>164</c:v>
                </c:pt>
                <c:pt idx="8">
                  <c:v>126</c:v>
                </c:pt>
                <c:pt idx="9">
                  <c:v>147</c:v>
                </c:pt>
                <c:pt idx="10">
                  <c:v>123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C-4941-9513-CBC20935F686}"/>
            </c:ext>
          </c:extLst>
        </c:ser>
        <c:ser>
          <c:idx val="1"/>
          <c:order val="1"/>
          <c:tx>
            <c:strRef>
              <c:f>'Graficas Actualizadas'!$C$93:$C$94</c:f>
              <c:strCache>
                <c:ptCount val="1"/>
                <c:pt idx="0">
                  <c:v>PERFORADORA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Actualizadas'!$C$95:$C$107</c:f>
              <c:numCache>
                <c:formatCode>0</c:formatCode>
                <c:ptCount val="12"/>
                <c:pt idx="0">
                  <c:v>35</c:v>
                </c:pt>
                <c:pt idx="1">
                  <c:v>24</c:v>
                </c:pt>
                <c:pt idx="2">
                  <c:v>45</c:v>
                </c:pt>
                <c:pt idx="3">
                  <c:v>24</c:v>
                </c:pt>
                <c:pt idx="4">
                  <c:v>31</c:v>
                </c:pt>
                <c:pt idx="5">
                  <c:v>39</c:v>
                </c:pt>
                <c:pt idx="6">
                  <c:v>45</c:v>
                </c:pt>
                <c:pt idx="7">
                  <c:v>40</c:v>
                </c:pt>
                <c:pt idx="8">
                  <c:v>33</c:v>
                </c:pt>
                <c:pt idx="9">
                  <c:v>44</c:v>
                </c:pt>
                <c:pt idx="10">
                  <c:v>27</c:v>
                </c:pt>
                <c:pt idx="1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C-4941-9513-CBC20935F686}"/>
            </c:ext>
          </c:extLst>
        </c:ser>
        <c:ser>
          <c:idx val="2"/>
          <c:order val="2"/>
          <c:tx>
            <c:strRef>
              <c:f>'Graficas Actualizadas'!$D$93:$D$94</c:f>
              <c:strCache>
                <c:ptCount val="1"/>
                <c:pt idx="0">
                  <c:v>TENSIONADORA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Actualizadas'!$D$95:$D$107</c:f>
              <c:numCache>
                <c:formatCode>0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10</c:v>
                </c:pt>
                <c:pt idx="4">
                  <c:v>13</c:v>
                </c:pt>
                <c:pt idx="5">
                  <c:v>14</c:v>
                </c:pt>
                <c:pt idx="6">
                  <c:v>9</c:v>
                </c:pt>
                <c:pt idx="7">
                  <c:v>19</c:v>
                </c:pt>
                <c:pt idx="8">
                  <c:v>11</c:v>
                </c:pt>
                <c:pt idx="9">
                  <c:v>8</c:v>
                </c:pt>
                <c:pt idx="10">
                  <c:v>12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FC-4941-9513-CBC20935F686}"/>
            </c:ext>
          </c:extLst>
        </c:ser>
        <c:ser>
          <c:idx val="3"/>
          <c:order val="3"/>
          <c:tx>
            <c:strRef>
              <c:f>'Graficas Actualizadas'!$E$93:$E$94</c:f>
              <c:strCache>
                <c:ptCount val="1"/>
                <c:pt idx="0">
                  <c:v>PRECORTADORA RECTA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Actualizadas'!$E$95:$E$107</c:f>
              <c:numCache>
                <c:formatCode>0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2</c:v>
                </c:pt>
                <c:pt idx="6">
                  <c:v>7</c:v>
                </c:pt>
                <c:pt idx="7">
                  <c:v>16</c:v>
                </c:pt>
                <c:pt idx="8">
                  <c:v>14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FC-4941-9513-CBC20935F686}"/>
            </c:ext>
          </c:extLst>
        </c:ser>
        <c:ser>
          <c:idx val="4"/>
          <c:order val="4"/>
          <c:tx>
            <c:strRef>
              <c:f>'Graficas Actualizadas'!$F$93:$F$94</c:f>
              <c:strCache>
                <c:ptCount val="1"/>
                <c:pt idx="0">
                  <c:v>FUGAS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Actualizadas'!$F$95:$F$107</c:f>
              <c:numCache>
                <c:formatCode>0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FC-4941-9513-CBC20935F686}"/>
            </c:ext>
          </c:extLst>
        </c:ser>
        <c:ser>
          <c:idx val="5"/>
          <c:order val="5"/>
          <c:tx>
            <c:strRef>
              <c:f>'Graficas Actualizadas'!$G$93:$G$94</c:f>
              <c:strCache>
                <c:ptCount val="1"/>
                <c:pt idx="0">
                  <c:v>TORRE RODILLOS GUIAS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Actualizadas'!$G$95:$G$107</c:f>
              <c:numCache>
                <c:formatCode>0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54-4859-A864-2AEB33C27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7756895"/>
        <c:axId val="815356320"/>
      </c:barChart>
      <c:catAx>
        <c:axId val="167775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5356320"/>
        <c:crosses val="autoZero"/>
        <c:auto val="1"/>
        <c:lblAlgn val="ctr"/>
        <c:lblOffset val="100"/>
        <c:noMultiLvlLbl val="0"/>
      </c:catAx>
      <c:valAx>
        <c:axId val="81535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77568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y Cálculos Consolidados.xlsx]Graficas Actualizadas!TablaDinámica5</c:name>
    <c:fmtId val="3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Número de Fallas por Sistemas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'Graficas Actualizadas'!$B$93:$B$94</c:f>
              <c:strCache>
                <c:ptCount val="1"/>
                <c:pt idx="0">
                  <c:v>SISTEMA REBOBINADO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Actualizadas'!$B$95:$B$107</c:f>
              <c:numCache>
                <c:formatCode>0</c:formatCode>
                <c:ptCount val="12"/>
                <c:pt idx="0">
                  <c:v>133</c:v>
                </c:pt>
                <c:pt idx="1">
                  <c:v>131</c:v>
                </c:pt>
                <c:pt idx="2">
                  <c:v>155</c:v>
                </c:pt>
                <c:pt idx="3">
                  <c:v>121</c:v>
                </c:pt>
                <c:pt idx="4">
                  <c:v>114</c:v>
                </c:pt>
                <c:pt idx="5">
                  <c:v>107</c:v>
                </c:pt>
                <c:pt idx="6">
                  <c:v>168</c:v>
                </c:pt>
                <c:pt idx="7">
                  <c:v>164</c:v>
                </c:pt>
                <c:pt idx="8">
                  <c:v>126</c:v>
                </c:pt>
                <c:pt idx="9">
                  <c:v>147</c:v>
                </c:pt>
                <c:pt idx="10">
                  <c:v>123</c:v>
                </c:pt>
                <c:pt idx="1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5-403C-9A84-BC74590E8599}"/>
            </c:ext>
          </c:extLst>
        </c:ser>
        <c:ser>
          <c:idx val="1"/>
          <c:order val="1"/>
          <c:tx>
            <c:strRef>
              <c:f>'Graficas Actualizadas'!$C$93:$C$94</c:f>
              <c:strCache>
                <c:ptCount val="1"/>
                <c:pt idx="0">
                  <c:v>PERFORADORA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Actualizadas'!$C$95:$C$107</c:f>
              <c:numCache>
                <c:formatCode>0</c:formatCode>
                <c:ptCount val="12"/>
                <c:pt idx="0">
                  <c:v>35</c:v>
                </c:pt>
                <c:pt idx="1">
                  <c:v>24</c:v>
                </c:pt>
                <c:pt idx="2">
                  <c:v>45</c:v>
                </c:pt>
                <c:pt idx="3">
                  <c:v>24</c:v>
                </c:pt>
                <c:pt idx="4">
                  <c:v>31</c:v>
                </c:pt>
                <c:pt idx="5">
                  <c:v>39</c:v>
                </c:pt>
                <c:pt idx="6">
                  <c:v>45</c:v>
                </c:pt>
                <c:pt idx="7">
                  <c:v>40</c:v>
                </c:pt>
                <c:pt idx="8">
                  <c:v>33</c:v>
                </c:pt>
                <c:pt idx="9">
                  <c:v>44</c:v>
                </c:pt>
                <c:pt idx="10">
                  <c:v>27</c:v>
                </c:pt>
                <c:pt idx="11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05-403C-9A84-BC74590E8599}"/>
            </c:ext>
          </c:extLst>
        </c:ser>
        <c:ser>
          <c:idx val="2"/>
          <c:order val="2"/>
          <c:tx>
            <c:strRef>
              <c:f>'Graficas Actualizadas'!$D$93:$D$94</c:f>
              <c:strCache>
                <c:ptCount val="1"/>
                <c:pt idx="0">
                  <c:v>TENSIONADORA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Actualizadas'!$D$95:$D$107</c:f>
              <c:numCache>
                <c:formatCode>0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8</c:v>
                </c:pt>
                <c:pt idx="3">
                  <c:v>10</c:v>
                </c:pt>
                <c:pt idx="4">
                  <c:v>13</c:v>
                </c:pt>
                <c:pt idx="5">
                  <c:v>14</c:v>
                </c:pt>
                <c:pt idx="6">
                  <c:v>9</c:v>
                </c:pt>
                <c:pt idx="7">
                  <c:v>19</c:v>
                </c:pt>
                <c:pt idx="8">
                  <c:v>11</c:v>
                </c:pt>
                <c:pt idx="9">
                  <c:v>8</c:v>
                </c:pt>
                <c:pt idx="10">
                  <c:v>12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05-403C-9A84-BC74590E8599}"/>
            </c:ext>
          </c:extLst>
        </c:ser>
        <c:ser>
          <c:idx val="3"/>
          <c:order val="3"/>
          <c:tx>
            <c:strRef>
              <c:f>'Graficas Actualizadas'!$E$93:$E$94</c:f>
              <c:strCache>
                <c:ptCount val="1"/>
                <c:pt idx="0">
                  <c:v>PRECORTADORA RECTA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Actualizadas'!$E$95:$E$107</c:f>
              <c:numCache>
                <c:formatCode>0</c:formatCode>
                <c:ptCount val="12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2</c:v>
                </c:pt>
                <c:pt idx="6">
                  <c:v>7</c:v>
                </c:pt>
                <c:pt idx="7">
                  <c:v>16</c:v>
                </c:pt>
                <c:pt idx="8">
                  <c:v>14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05-403C-9A84-BC74590E8599}"/>
            </c:ext>
          </c:extLst>
        </c:ser>
        <c:ser>
          <c:idx val="4"/>
          <c:order val="4"/>
          <c:tx>
            <c:strRef>
              <c:f>'Graficas Actualizadas'!$F$93:$F$94</c:f>
              <c:strCache>
                <c:ptCount val="1"/>
                <c:pt idx="0">
                  <c:v>FUGAS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Actualizadas'!$F$95:$F$107</c:f>
              <c:numCache>
                <c:formatCode>0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3</c:v>
                </c:pt>
                <c:pt idx="9">
                  <c:v>4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05-403C-9A84-BC74590E8599}"/>
            </c:ext>
          </c:extLst>
        </c:ser>
        <c:ser>
          <c:idx val="5"/>
          <c:order val="5"/>
          <c:tx>
            <c:strRef>
              <c:f>'Graficas Actualizadas'!$G$93:$G$94</c:f>
              <c:strCache>
                <c:ptCount val="1"/>
                <c:pt idx="0">
                  <c:v>TORRE RODILLOS GUIAS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'Graficas Actualizadas'!$A$95:$A$107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'Graficas Actualizadas'!$G$95:$G$107</c:f>
              <c:numCache>
                <c:formatCode>0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EC-4FFF-8A6D-D54EA2F1C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77756895"/>
        <c:axId val="815356320"/>
      </c:barChart>
      <c:catAx>
        <c:axId val="16777568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5356320"/>
        <c:crosses val="autoZero"/>
        <c:auto val="1"/>
        <c:lblAlgn val="ctr"/>
        <c:lblOffset val="100"/>
        <c:noMultiLvlLbl val="0"/>
      </c:catAx>
      <c:valAx>
        <c:axId val="81535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77756895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</c:dTable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y Cálculos Consolidados.xlsx]Pareto Elemento que falla!TablaDinámica1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j-ea"/>
                <a:cs typeface="Segoe UI Semilight" panose="020B0402040204020203" pitchFamily="34" charset="0"/>
              </a:defRPr>
            </a:pPr>
            <a:r>
              <a:rPr lang="es-CO" sz="1600"/>
              <a:t>Análisis de Pareto por número de fallas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j-ea"/>
              <a:cs typeface="Segoe UI Semilight" panose="020B0402040204020203" pitchFamily="34" charset="0"/>
            </a:defRPr>
          </a:pPr>
          <a:endParaRPr lang="es-CO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noFill/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ln w="38100" cap="rnd">
            <a:solidFill>
              <a:schemeClr val="accent1"/>
            </a:solidFill>
            <a:round/>
          </a:ln>
          <a:effectLst/>
        </c:spPr>
        <c:marker>
          <c:symbol val="circle"/>
          <c:size val="8"/>
          <c:spPr>
            <a:solidFill>
              <a:schemeClr val="accent2"/>
            </a:solidFill>
            <a:ln>
              <a:noFill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inBase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Elemento que falla'!$B$3</c:f>
              <c:strCache>
                <c:ptCount val="1"/>
                <c:pt idx="0">
                  <c:v>Fallas Totales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'Pareto Elemento que falla'!$A$4:$A$13</c:f>
              <c:strCache>
                <c:ptCount val="9"/>
                <c:pt idx="0">
                  <c:v>Motorreductor</c:v>
                </c:pt>
                <c:pt idx="1">
                  <c:v>Tablero de Control</c:v>
                </c:pt>
                <c:pt idx="2">
                  <c:v>Brazos de sujecion</c:v>
                </c:pt>
                <c:pt idx="3">
                  <c:v>Cilindros</c:v>
                </c:pt>
                <c:pt idx="4">
                  <c:v>Sistema Control tensión</c:v>
                </c:pt>
                <c:pt idx="5">
                  <c:v>Manzanas</c:v>
                </c:pt>
                <c:pt idx="6">
                  <c:v>Platos</c:v>
                </c:pt>
                <c:pt idx="7">
                  <c:v>Cambio de Referencia</c:v>
                </c:pt>
                <c:pt idx="8">
                  <c:v>Sistema de Alimentación Aire Comprimido</c:v>
                </c:pt>
              </c:strCache>
            </c:strRef>
          </c:cat>
          <c:val>
            <c:numRef>
              <c:f>'Pareto Elemento que falla'!$B$4:$B$13</c:f>
              <c:numCache>
                <c:formatCode>General</c:formatCode>
                <c:ptCount val="9"/>
                <c:pt idx="0">
                  <c:v>96</c:v>
                </c:pt>
                <c:pt idx="1">
                  <c:v>42</c:v>
                </c:pt>
                <c:pt idx="2">
                  <c:v>42</c:v>
                </c:pt>
                <c:pt idx="3">
                  <c:v>39</c:v>
                </c:pt>
                <c:pt idx="4">
                  <c:v>25</c:v>
                </c:pt>
                <c:pt idx="5">
                  <c:v>22</c:v>
                </c:pt>
                <c:pt idx="6">
                  <c:v>12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8D-48A4-9B83-23F19A27A3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40"/>
        <c:axId val="1283686160"/>
        <c:axId val="1501201567"/>
      </c:barChart>
      <c:lineChart>
        <c:grouping val="standard"/>
        <c:varyColors val="0"/>
        <c:ser>
          <c:idx val="1"/>
          <c:order val="1"/>
          <c:tx>
            <c:strRef>
              <c:f>'Pareto Elemento que falla'!$C$3</c:f>
              <c:strCache>
                <c:ptCount val="1"/>
                <c:pt idx="0">
                  <c:v>Porcentaje Acumulado de Fallas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'Pareto Elemento que falla'!$A$4:$A$13</c:f>
              <c:strCache>
                <c:ptCount val="9"/>
                <c:pt idx="0">
                  <c:v>Motorreductor</c:v>
                </c:pt>
                <c:pt idx="1">
                  <c:v>Tablero de Control</c:v>
                </c:pt>
                <c:pt idx="2">
                  <c:v>Brazos de sujecion</c:v>
                </c:pt>
                <c:pt idx="3">
                  <c:v>Cilindros</c:v>
                </c:pt>
                <c:pt idx="4">
                  <c:v>Sistema Control tensión</c:v>
                </c:pt>
                <c:pt idx="5">
                  <c:v>Manzanas</c:v>
                </c:pt>
                <c:pt idx="6">
                  <c:v>Platos</c:v>
                </c:pt>
                <c:pt idx="7">
                  <c:v>Cambio de Referencia</c:v>
                </c:pt>
                <c:pt idx="8">
                  <c:v>Sistema de Alimentación Aire Comprimido</c:v>
                </c:pt>
              </c:strCache>
            </c:strRef>
          </c:cat>
          <c:val>
            <c:numRef>
              <c:f>'Pareto Elemento que falla'!$C$4:$C$13</c:f>
              <c:numCache>
                <c:formatCode>0.00%</c:formatCode>
                <c:ptCount val="9"/>
                <c:pt idx="0">
                  <c:v>0.3386119911540505</c:v>
                </c:pt>
                <c:pt idx="1">
                  <c:v>0.48601227109572681</c:v>
                </c:pt>
                <c:pt idx="2">
                  <c:v>0.63269748053946961</c:v>
                </c:pt>
                <c:pt idx="3">
                  <c:v>0.7700973251812876</c:v>
                </c:pt>
                <c:pt idx="4">
                  <c:v>0.85830662592152362</c:v>
                </c:pt>
                <c:pt idx="5">
                  <c:v>0.93553235895682485</c:v>
                </c:pt>
                <c:pt idx="6">
                  <c:v>0.97843627537591737</c:v>
                </c:pt>
                <c:pt idx="7">
                  <c:v>0.99292874187635449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8D-48A4-9B83-23F19A27A3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2615056"/>
        <c:axId val="1378439408"/>
      </c:lineChart>
      <c:valAx>
        <c:axId val="1501201567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Cantidad de Fallas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283686160"/>
        <c:crosses val="autoZero"/>
        <c:crossBetween val="between"/>
      </c:valAx>
      <c:catAx>
        <c:axId val="128368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501201567"/>
        <c:crosses val="autoZero"/>
        <c:auto val="1"/>
        <c:lblAlgn val="ctr"/>
        <c:lblOffset val="100"/>
        <c:noMultiLvlLbl val="0"/>
      </c:catAx>
      <c:valAx>
        <c:axId val="137843940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512615056"/>
        <c:crosses val="max"/>
        <c:crossBetween val="between"/>
      </c:valAx>
      <c:catAx>
        <c:axId val="5126150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37843940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[Datos y Cálculos Consolidados.xlsx]Pareto Elemento que falla!TablaDinámica8</c:name>
    <c:fmtId val="4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s-CO" sz="1600"/>
              <a:t>Análisis de Pareto por costos de mantenimiento</a:t>
            </a:r>
          </a:p>
        </c:rich>
      </c:tx>
      <c:layout>
        <c:manualLayout>
          <c:xMode val="edge"/>
          <c:yMode val="edge"/>
          <c:x val="0.33361162477479478"/>
          <c:y val="1.12158459652606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noFill/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2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  <c:dLblPos val="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'Pareto Elemento que falla'!$B$49</c:f>
              <c:strCache>
                <c:ptCount val="1"/>
                <c:pt idx="0">
                  <c:v>Costos de Mantenimiento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'Pareto Elemento que falla'!$A$50:$A$59</c:f>
              <c:strCache>
                <c:ptCount val="9"/>
                <c:pt idx="0">
                  <c:v>Motorreductor</c:v>
                </c:pt>
                <c:pt idx="1">
                  <c:v>Brazos de sujecion</c:v>
                </c:pt>
                <c:pt idx="2">
                  <c:v>Cilindros</c:v>
                </c:pt>
                <c:pt idx="3">
                  <c:v>Sistema Control tensión</c:v>
                </c:pt>
                <c:pt idx="4">
                  <c:v>Tablero de Control</c:v>
                </c:pt>
                <c:pt idx="5">
                  <c:v>Manzanas</c:v>
                </c:pt>
                <c:pt idx="6">
                  <c:v>Platos</c:v>
                </c:pt>
                <c:pt idx="7">
                  <c:v>Cambio de Referencia</c:v>
                </c:pt>
                <c:pt idx="8">
                  <c:v>Sistema de Alimentación Aire Comprimido</c:v>
                </c:pt>
              </c:strCache>
            </c:strRef>
          </c:cat>
          <c:val>
            <c:numRef>
              <c:f>'Pareto Elemento que falla'!$B$50:$B$59</c:f>
              <c:numCache>
                <c:formatCode>"$"\ #,##0</c:formatCode>
                <c:ptCount val="9"/>
                <c:pt idx="0">
                  <c:v>490939253</c:v>
                </c:pt>
                <c:pt idx="1">
                  <c:v>150270046</c:v>
                </c:pt>
                <c:pt idx="2">
                  <c:v>144339174</c:v>
                </c:pt>
                <c:pt idx="3">
                  <c:v>108985239</c:v>
                </c:pt>
                <c:pt idx="4">
                  <c:v>79588916</c:v>
                </c:pt>
                <c:pt idx="5">
                  <c:v>38667671</c:v>
                </c:pt>
                <c:pt idx="6">
                  <c:v>35976999</c:v>
                </c:pt>
                <c:pt idx="7">
                  <c:v>12518388</c:v>
                </c:pt>
                <c:pt idx="8">
                  <c:v>4323730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E2-465F-9E52-1C0291E037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69"/>
        <c:axId val="1599074383"/>
        <c:axId val="1253849104"/>
      </c:barChart>
      <c:lineChart>
        <c:grouping val="standard"/>
        <c:varyColors val="0"/>
        <c:ser>
          <c:idx val="2"/>
          <c:order val="1"/>
          <c:tx>
            <c:strRef>
              <c:f>'Pareto Elemento que falla'!$C$49</c:f>
              <c:strCache>
                <c:ptCount val="1"/>
                <c:pt idx="0">
                  <c:v>Porcentaje acumulado Costo de MTTO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'Pareto Elemento que falla'!$A$50:$A$59</c:f>
              <c:strCache>
                <c:ptCount val="9"/>
                <c:pt idx="0">
                  <c:v>Motorreductor</c:v>
                </c:pt>
                <c:pt idx="1">
                  <c:v>Brazos de sujecion</c:v>
                </c:pt>
                <c:pt idx="2">
                  <c:v>Cilindros</c:v>
                </c:pt>
                <c:pt idx="3">
                  <c:v>Sistema Control tensión</c:v>
                </c:pt>
                <c:pt idx="4">
                  <c:v>Tablero de Control</c:v>
                </c:pt>
                <c:pt idx="5">
                  <c:v>Manzanas</c:v>
                </c:pt>
                <c:pt idx="6">
                  <c:v>Platos</c:v>
                </c:pt>
                <c:pt idx="7">
                  <c:v>Cambio de Referencia</c:v>
                </c:pt>
                <c:pt idx="8">
                  <c:v>Sistema de Alimentación Aire Comprimido</c:v>
                </c:pt>
              </c:strCache>
            </c:strRef>
          </c:cat>
          <c:val>
            <c:numRef>
              <c:f>'Pareto Elemento que falla'!$C$50:$C$59</c:f>
              <c:numCache>
                <c:formatCode>0.00%</c:formatCode>
                <c:ptCount val="9"/>
                <c:pt idx="0">
                  <c:v>0.46071219494554466</c:v>
                </c:pt>
                <c:pt idx="1">
                  <c:v>0.60173013617589877</c:v>
                </c:pt>
                <c:pt idx="2">
                  <c:v>0.73718236832847206</c:v>
                </c:pt>
                <c:pt idx="3">
                  <c:v>0.83945740209187492</c:v>
                </c:pt>
                <c:pt idx="4">
                  <c:v>0.91414604016599643</c:v>
                </c:pt>
                <c:pt idx="5">
                  <c:v>0.95043294831396274</c:v>
                </c:pt>
                <c:pt idx="6">
                  <c:v>0.98419484874371643</c:v>
                </c:pt>
                <c:pt idx="7">
                  <c:v>0.99594248142416941</c:v>
                </c:pt>
                <c:pt idx="8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7E2-465F-9E52-1C0291E037B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99883760"/>
        <c:axId val="1514855456"/>
      </c:lineChart>
      <c:valAx>
        <c:axId val="1253849104"/>
        <c:scaling>
          <c:orientation val="minMax"/>
          <c:max val="6000000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COSTOS TOTALES POR FALLAS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599074383"/>
        <c:crosses val="autoZero"/>
        <c:crossBetween val="between"/>
      </c:valAx>
      <c:catAx>
        <c:axId val="15990743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253849104"/>
        <c:crosses val="autoZero"/>
        <c:auto val="1"/>
        <c:lblAlgn val="ctr"/>
        <c:lblOffset val="100"/>
        <c:noMultiLvlLbl val="0"/>
      </c:catAx>
      <c:valAx>
        <c:axId val="1514855456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399883760"/>
        <c:crosses val="max"/>
        <c:crossBetween val="between"/>
      </c:valAx>
      <c:catAx>
        <c:axId val="139988376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51485545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s-CO"/>
              <a:t>Pérdida de capacidad vs bobinador Indisponible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'Calculos Producción'!$W$18</c:f>
              <c:strCache>
                <c:ptCount val="1"/>
                <c:pt idx="0">
                  <c:v>Capacidad kg/h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Producción'!$W$19:$W$27</c:f>
              <c:numCache>
                <c:formatCode>General</c:formatCode>
                <c:ptCount val="9"/>
                <c:pt idx="0">
                  <c:v>288</c:v>
                </c:pt>
                <c:pt idx="1">
                  <c:v>270</c:v>
                </c:pt>
                <c:pt idx="2">
                  <c:v>252</c:v>
                </c:pt>
                <c:pt idx="3">
                  <c:v>234</c:v>
                </c:pt>
                <c:pt idx="4">
                  <c:v>216</c:v>
                </c:pt>
                <c:pt idx="5">
                  <c:v>198</c:v>
                </c:pt>
                <c:pt idx="6">
                  <c:v>180</c:v>
                </c:pt>
                <c:pt idx="7">
                  <c:v>162</c:v>
                </c:pt>
                <c:pt idx="8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0A-4E0A-88FD-E614274B32F0}"/>
            </c:ext>
          </c:extLst>
        </c:ser>
        <c:ser>
          <c:idx val="1"/>
          <c:order val="2"/>
          <c:tx>
            <c:strRef>
              <c:f>'Calculos Producción'!$X$18</c:f>
              <c:strCache>
                <c:ptCount val="1"/>
                <c:pt idx="0">
                  <c:v>Pérdida Cap. kg/h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Producción'!$X$19:$X$27</c:f>
              <c:numCache>
                <c:formatCode>General</c:formatCode>
                <c:ptCount val="9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0A-4E0A-88FD-E614274B32F0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2376559"/>
        <c:axId val="204647951"/>
      </c:barChart>
      <c:lineChart>
        <c:grouping val="standard"/>
        <c:varyColors val="0"/>
        <c:ser>
          <c:idx val="2"/>
          <c:order val="1"/>
          <c:tx>
            <c:strRef>
              <c:f>'Calculos Producción'!$Z$18</c:f>
              <c:strCache>
                <c:ptCount val="1"/>
                <c:pt idx="0">
                  <c:v>Pérdida Cap. %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Producción'!$Z$19:$Z$27</c:f>
              <c:numCache>
                <c:formatCode>0.0%</c:formatCode>
                <c:ptCount val="9"/>
                <c:pt idx="0">
                  <c:v>0</c:v>
                </c:pt>
                <c:pt idx="1">
                  <c:v>6.25E-2</c:v>
                </c:pt>
                <c:pt idx="2">
                  <c:v>0.125</c:v>
                </c:pt>
                <c:pt idx="3">
                  <c:v>0.1875</c:v>
                </c:pt>
                <c:pt idx="4">
                  <c:v>0.25</c:v>
                </c:pt>
                <c:pt idx="5">
                  <c:v>0.3125</c:v>
                </c:pt>
                <c:pt idx="6">
                  <c:v>0.375</c:v>
                </c:pt>
                <c:pt idx="7">
                  <c:v>0.4375</c:v>
                </c:pt>
                <c:pt idx="8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0A-4E0A-88FD-E614274B32F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101237984"/>
        <c:axId val="1088298592"/>
      </c:lineChart>
      <c:catAx>
        <c:axId val="51237655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Puestos de bobinado Indisponible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204647951"/>
        <c:crosses val="autoZero"/>
        <c:auto val="1"/>
        <c:lblAlgn val="ctr"/>
        <c:lblOffset val="100"/>
        <c:noMultiLvlLbl val="0"/>
      </c:catAx>
      <c:valAx>
        <c:axId val="2046479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Capacidad kg/h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512376559"/>
        <c:crosses val="autoZero"/>
        <c:crossBetween val="between"/>
      </c:valAx>
      <c:valAx>
        <c:axId val="10882985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Pérdida de Cap. en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101237984"/>
        <c:crosses val="max"/>
        <c:crossBetween val="between"/>
      </c:valAx>
      <c:catAx>
        <c:axId val="110123798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08829859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014599313703668"/>
          <c:y val="0.89818933266825807"/>
          <c:w val="0.47970801372592659"/>
          <c:h val="8.3711119820429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s-CO"/>
              <a:t>Pérdida de Capacidad Vs Cumplimiento con la Producción Anual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'Calculos Producción'!$W$18</c:f>
              <c:strCache>
                <c:ptCount val="1"/>
                <c:pt idx="0">
                  <c:v>Capacidad kg/h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Producción'!$T$19:$T$27</c:f>
              <c:strCache>
                <c:ptCount val="9"/>
                <c:pt idx="0">
                  <c:v>16 Disponibles</c:v>
                </c:pt>
                <c:pt idx="1">
                  <c:v>15 Disponibles</c:v>
                </c:pt>
                <c:pt idx="2">
                  <c:v>14 Disponibles</c:v>
                </c:pt>
                <c:pt idx="3">
                  <c:v>13 Disponibles</c:v>
                </c:pt>
                <c:pt idx="4">
                  <c:v>12 Disponibles</c:v>
                </c:pt>
                <c:pt idx="5">
                  <c:v>11 Disponibles</c:v>
                </c:pt>
                <c:pt idx="6">
                  <c:v>10 Disponibles</c:v>
                </c:pt>
                <c:pt idx="7">
                  <c:v>9 Disponibles</c:v>
                </c:pt>
                <c:pt idx="8">
                  <c:v>8 Disponibles</c:v>
                </c:pt>
              </c:strCache>
            </c:strRef>
          </c:cat>
          <c:val>
            <c:numRef>
              <c:f>'Calculos Producción'!$W$19:$W$27</c:f>
              <c:numCache>
                <c:formatCode>General</c:formatCode>
                <c:ptCount val="9"/>
                <c:pt idx="0">
                  <c:v>288</c:v>
                </c:pt>
                <c:pt idx="1">
                  <c:v>270</c:v>
                </c:pt>
                <c:pt idx="2">
                  <c:v>252</c:v>
                </c:pt>
                <c:pt idx="3">
                  <c:v>234</c:v>
                </c:pt>
                <c:pt idx="4">
                  <c:v>216</c:v>
                </c:pt>
                <c:pt idx="5">
                  <c:v>198</c:v>
                </c:pt>
                <c:pt idx="6">
                  <c:v>180</c:v>
                </c:pt>
                <c:pt idx="7">
                  <c:v>162</c:v>
                </c:pt>
                <c:pt idx="8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2-4887-B407-6844CBE3BBB1}"/>
            </c:ext>
          </c:extLst>
        </c:ser>
        <c:ser>
          <c:idx val="1"/>
          <c:order val="1"/>
          <c:tx>
            <c:strRef>
              <c:f>'Calculos Producción'!$X$18</c:f>
              <c:strCache>
                <c:ptCount val="1"/>
                <c:pt idx="0">
                  <c:v>Pérdida Cap. kg/h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Producción'!$T$19:$T$27</c:f>
              <c:strCache>
                <c:ptCount val="9"/>
                <c:pt idx="0">
                  <c:v>16 Disponibles</c:v>
                </c:pt>
                <c:pt idx="1">
                  <c:v>15 Disponibles</c:v>
                </c:pt>
                <c:pt idx="2">
                  <c:v>14 Disponibles</c:v>
                </c:pt>
                <c:pt idx="3">
                  <c:v>13 Disponibles</c:v>
                </c:pt>
                <c:pt idx="4">
                  <c:v>12 Disponibles</c:v>
                </c:pt>
                <c:pt idx="5">
                  <c:v>11 Disponibles</c:v>
                </c:pt>
                <c:pt idx="6">
                  <c:v>10 Disponibles</c:v>
                </c:pt>
                <c:pt idx="7">
                  <c:v>9 Disponibles</c:v>
                </c:pt>
                <c:pt idx="8">
                  <c:v>8 Disponibles</c:v>
                </c:pt>
              </c:strCache>
            </c:strRef>
          </c:cat>
          <c:val>
            <c:numRef>
              <c:f>'Calculos Producción'!$X$19:$X$27</c:f>
              <c:numCache>
                <c:formatCode>General</c:formatCode>
                <c:ptCount val="9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2-4887-B407-6844CBE3BBB1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86730319"/>
        <c:axId val="1030792368"/>
      </c:barChart>
      <c:lineChart>
        <c:grouping val="standard"/>
        <c:varyColors val="0"/>
        <c:ser>
          <c:idx val="2"/>
          <c:order val="2"/>
          <c:tx>
            <c:strRef>
              <c:f>'Calculos Producción'!$AC$18</c:f>
              <c:strCache>
                <c:ptCount val="1"/>
                <c:pt idx="0">
                  <c:v>Capacidad Anual kg/año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Producción'!$AC$19:$AC$27</c:f>
              <c:numCache>
                <c:formatCode>#,##0</c:formatCode>
                <c:ptCount val="9"/>
                <c:pt idx="0">
                  <c:v>1866240</c:v>
                </c:pt>
                <c:pt idx="1">
                  <c:v>1749600</c:v>
                </c:pt>
                <c:pt idx="2">
                  <c:v>1632960</c:v>
                </c:pt>
                <c:pt idx="3">
                  <c:v>1516320</c:v>
                </c:pt>
                <c:pt idx="4">
                  <c:v>1399680</c:v>
                </c:pt>
                <c:pt idx="5">
                  <c:v>1283040</c:v>
                </c:pt>
                <c:pt idx="6">
                  <c:v>1166400</c:v>
                </c:pt>
                <c:pt idx="7">
                  <c:v>1049760</c:v>
                </c:pt>
                <c:pt idx="8">
                  <c:v>933120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D2-4887-B407-6844CBE3BBB1}"/>
            </c:ext>
          </c:extLst>
        </c:ser>
        <c:ser>
          <c:idx val="3"/>
          <c:order val="3"/>
          <c:tx>
            <c:strRef>
              <c:f>'Calculos Producción'!$AD$18</c:f>
              <c:strCache>
                <c:ptCount val="1"/>
                <c:pt idx="0">
                  <c:v>Meta de producción anual kg/año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4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7D2-4887-B407-6844CBE3BBB1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D2-4887-B407-6844CBE3BBB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D2-4887-B407-6844CBE3BBB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D2-4887-B407-6844CBE3BBB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D2-4887-B407-6844CBE3BBB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D2-4887-B407-6844CBE3BBB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D2-4887-B407-6844CBE3BBB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D2-4887-B407-6844CBE3BBB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D2-4887-B407-6844CBE3BBB1}"/>
                </c:ext>
              </c:extLst>
            </c:dLbl>
            <c:dLbl>
              <c:idx val="8"/>
              <c:layout>
                <c:manualLayout>
                  <c:x val="-5.2243039053236656E-2"/>
                  <c:y val="-2.9207736692483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D2-4887-B407-6844CBE3BB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'Calculos Producción'!$AD$19:$AD$27</c:f>
              <c:numCache>
                <c:formatCode>#,##0</c:formatCode>
                <c:ptCount val="9"/>
                <c:pt idx="0">
                  <c:v>1432002.6638888889</c:v>
                </c:pt>
                <c:pt idx="1">
                  <c:v>1432002.6638888889</c:v>
                </c:pt>
                <c:pt idx="2">
                  <c:v>1432002.6638888889</c:v>
                </c:pt>
                <c:pt idx="3">
                  <c:v>1432002.6638888889</c:v>
                </c:pt>
                <c:pt idx="4">
                  <c:v>1432002.6638888889</c:v>
                </c:pt>
                <c:pt idx="5">
                  <c:v>1432002.6638888889</c:v>
                </c:pt>
                <c:pt idx="6">
                  <c:v>1432002.6638888889</c:v>
                </c:pt>
                <c:pt idx="7">
                  <c:v>1432002.6638888889</c:v>
                </c:pt>
                <c:pt idx="8">
                  <c:v>1432002.6638888889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7D2-4887-B407-6844CBE3BB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520304"/>
        <c:axId val="873096688"/>
      </c:lineChart>
      <c:catAx>
        <c:axId val="16867303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Puestos de bobinado Indisponibles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030792368"/>
        <c:crosses val="autoZero"/>
        <c:auto val="1"/>
        <c:lblAlgn val="ctr"/>
        <c:lblOffset val="100"/>
        <c:noMultiLvlLbl val="0"/>
      </c:catAx>
      <c:valAx>
        <c:axId val="103079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Capacidad kg/h</a:t>
                </a:r>
              </a:p>
            </c:rich>
          </c:tx>
          <c:layout>
            <c:manualLayout>
              <c:xMode val="edge"/>
              <c:yMode val="edge"/>
              <c:x val="7.4312007295384373E-3"/>
              <c:y val="0.32466256510075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686730319"/>
        <c:crosses val="autoZero"/>
        <c:crossBetween val="between"/>
      </c:valAx>
      <c:valAx>
        <c:axId val="8730966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Producción Anual kg/año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331520304"/>
        <c:crosses val="max"/>
        <c:crossBetween val="between"/>
      </c:valAx>
      <c:catAx>
        <c:axId val="1331520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3096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s-CO"/>
              <a:t>Pérdida de Capacidad Vs Impacto económico a la producción por fallo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'Calculos Producción'!$W$18</c:f>
              <c:strCache>
                <c:ptCount val="1"/>
                <c:pt idx="0">
                  <c:v>Capacidad kg/h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Producción'!$W$19:$W$27</c:f>
              <c:numCache>
                <c:formatCode>General</c:formatCode>
                <c:ptCount val="9"/>
                <c:pt idx="0">
                  <c:v>288</c:v>
                </c:pt>
                <c:pt idx="1">
                  <c:v>270</c:v>
                </c:pt>
                <c:pt idx="2">
                  <c:v>252</c:v>
                </c:pt>
                <c:pt idx="3">
                  <c:v>234</c:v>
                </c:pt>
                <c:pt idx="4">
                  <c:v>216</c:v>
                </c:pt>
                <c:pt idx="5">
                  <c:v>198</c:v>
                </c:pt>
                <c:pt idx="6">
                  <c:v>180</c:v>
                </c:pt>
                <c:pt idx="7">
                  <c:v>162</c:v>
                </c:pt>
                <c:pt idx="8">
                  <c:v>144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0B6A-4672-BFA0-91DB38F65DA6}"/>
            </c:ext>
          </c:extLst>
        </c:ser>
        <c:ser>
          <c:idx val="1"/>
          <c:order val="1"/>
          <c:tx>
            <c:strRef>
              <c:f>'Calculos Producción'!$X$18</c:f>
              <c:strCache>
                <c:ptCount val="1"/>
                <c:pt idx="0">
                  <c:v>Pérdida Cap. kg/h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Producción'!$X$19:$X$27</c:f>
              <c:numCache>
                <c:formatCode>General</c:formatCode>
                <c:ptCount val="9"/>
                <c:pt idx="0">
                  <c:v>0</c:v>
                </c:pt>
                <c:pt idx="1">
                  <c:v>18</c:v>
                </c:pt>
                <c:pt idx="2">
                  <c:v>36</c:v>
                </c:pt>
                <c:pt idx="3">
                  <c:v>54</c:v>
                </c:pt>
                <c:pt idx="4">
                  <c:v>72</c:v>
                </c:pt>
                <c:pt idx="5">
                  <c:v>90</c:v>
                </c:pt>
                <c:pt idx="6">
                  <c:v>108</c:v>
                </c:pt>
                <c:pt idx="7">
                  <c:v>126</c:v>
                </c:pt>
                <c:pt idx="8">
                  <c:v>144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0B6A-4672-BFA0-91DB38F65DA6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52048527"/>
        <c:axId val="1597592319"/>
      </c:barChart>
      <c:lineChart>
        <c:grouping val="standard"/>
        <c:varyColors val="0"/>
        <c:ser>
          <c:idx val="2"/>
          <c:order val="2"/>
          <c:tx>
            <c:strRef>
              <c:f>'Calculos Producción'!$AB$18</c:f>
              <c:strCache>
                <c:ptCount val="1"/>
                <c:pt idx="0">
                  <c:v>Pérdida Producción $/fallo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O"/>
              </a:p>
            </c:txPr>
            <c:dLblPos val="l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'Calculos Producción'!$U$19:$U$27</c:f>
              <c:strCache>
                <c:ptCount val="9"/>
                <c:pt idx="0">
                  <c:v>0 Indisponibles</c:v>
                </c:pt>
                <c:pt idx="1">
                  <c:v>1 Indisponibles</c:v>
                </c:pt>
                <c:pt idx="2">
                  <c:v>2 Indisponibles</c:v>
                </c:pt>
                <c:pt idx="3">
                  <c:v>3 Indisponibles</c:v>
                </c:pt>
                <c:pt idx="4">
                  <c:v>4 Indisponibles</c:v>
                </c:pt>
                <c:pt idx="5">
                  <c:v>5 Indisponibles</c:v>
                </c:pt>
                <c:pt idx="6">
                  <c:v>6 Indisponibles</c:v>
                </c:pt>
                <c:pt idx="7">
                  <c:v>7 Indisponibles</c:v>
                </c:pt>
                <c:pt idx="8">
                  <c:v>8 Indisponibles</c:v>
                </c:pt>
              </c:strCache>
            </c:strRef>
          </c:cat>
          <c:val>
            <c:numRef>
              <c:f>'Calculos Producción'!$AB$19:$AB$27</c:f>
              <c:numCache>
                <c:formatCode>_-"$"\ * #,##0_-;\-"$"\ * #,##0_-;_-"$"\ * "-"??_-;_-@_-</c:formatCode>
                <c:ptCount val="9"/>
                <c:pt idx="0" formatCode="_(&quot;$&quot;* #,##0.00_);_(&quot;$&quot;* \(#,##0.00\);_(&quot;$&quot;* &quot;-&quot;??_);_(@_)">
                  <c:v>0</c:v>
                </c:pt>
                <c:pt idx="1">
                  <c:v>4978536.5853658523</c:v>
                </c:pt>
                <c:pt idx="2">
                  <c:v>9957073.1707317047</c:v>
                </c:pt>
                <c:pt idx="3">
                  <c:v>14935609.756097561</c:v>
                </c:pt>
                <c:pt idx="4">
                  <c:v>19914146.341463409</c:v>
                </c:pt>
                <c:pt idx="5">
                  <c:v>24892682.926829264</c:v>
                </c:pt>
                <c:pt idx="6">
                  <c:v>29871219.512195121</c:v>
                </c:pt>
                <c:pt idx="7">
                  <c:v>34849756.097560972</c:v>
                </c:pt>
                <c:pt idx="8">
                  <c:v>39828292.682926819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6A-4672-BFA0-91DB38F65D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89126383"/>
        <c:axId val="1093639439"/>
      </c:lineChart>
      <c:catAx>
        <c:axId val="11520485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Segoe UI Semilight" panose="020B0402040204020203" pitchFamily="34" charset="0"/>
                    <a:cs typeface="Segoe UI Semilight" panose="020B0402040204020203" pitchFamily="34" charset="0"/>
                  </a:rPr>
                  <a:t>Puestos de bobinado Indisponibles</a:t>
                </a:r>
              </a:p>
            </c:rich>
          </c:tx>
          <c:layout>
            <c:manualLayout>
              <c:xMode val="edge"/>
              <c:yMode val="edge"/>
              <c:x val="0.3867627847446139"/>
              <c:y val="0.8515771334724627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597592319"/>
        <c:crosses val="autoZero"/>
        <c:auto val="1"/>
        <c:lblAlgn val="ctr"/>
        <c:lblOffset val="100"/>
        <c:noMultiLvlLbl val="0"/>
      </c:catAx>
      <c:valAx>
        <c:axId val="1597592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Capacidad en kg/h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152048527"/>
        <c:crosses val="autoZero"/>
        <c:crossBetween val="between"/>
      </c:valAx>
      <c:valAx>
        <c:axId val="1093639439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r>
                  <a:rPr lang="es-CO"/>
                  <a:t>Pérdida de producción $/fallo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Segoe UI Semilight" panose="020B0402040204020203" pitchFamily="34" charset="0"/>
                  <a:ea typeface="+mn-ea"/>
                  <a:cs typeface="Segoe UI Semilight" panose="020B0402040204020203" pitchFamily="34" charset="0"/>
                </a:defRPr>
              </a:pPr>
              <a:endParaRPr lang="es-CO"/>
            </a:p>
          </c:txPr>
        </c:title>
        <c:numFmt formatCode="_(&quot;$&quot;* #,##0.00_);_(&quot;$&quot;* \(#,##0.00\);_(&quot;$&quot;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O"/>
          </a:p>
        </c:txPr>
        <c:crossAx val="1289126383"/>
        <c:crosses val="max"/>
        <c:crossBetween val="between"/>
      </c:valAx>
      <c:catAx>
        <c:axId val="128912638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363943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695323</xdr:colOff>
      <xdr:row>0</xdr:row>
      <xdr:rowOff>123824</xdr:rowOff>
    </xdr:from>
    <xdr:to>
      <xdr:col>8</xdr:col>
      <xdr:colOff>1114424</xdr:colOff>
      <xdr:row>24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9D1280-EFC4-520F-5000-76A30C4291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695324</xdr:colOff>
      <xdr:row>25</xdr:row>
      <xdr:rowOff>95250</xdr:rowOff>
    </xdr:from>
    <xdr:to>
      <xdr:col>8</xdr:col>
      <xdr:colOff>417740</xdr:colOff>
      <xdr:row>34</xdr:row>
      <xdr:rowOff>9525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3" name="Fecha">
              <a:extLst>
                <a:ext uri="{FF2B5EF4-FFF2-40B4-BE49-F238E27FC236}">
                  <a16:creationId xmlns:a16="http://schemas.microsoft.com/office/drawing/2014/main" id="{6F4EBC60-0C3F-86A9-91D9-3DB3F1E186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Fech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348967" y="4177393"/>
              <a:ext cx="6947808" cy="138384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Línea de tiempo: Funciona en Excel 2013 o superior. No mover ni cambiar el tamaño.</a:t>
              </a:r>
            </a:p>
          </xdr:txBody>
        </xdr:sp>
      </mc:Fallback>
    </mc:AlternateContent>
    <xdr:clientData/>
  </xdr:twoCellAnchor>
  <xdr:twoCellAnchor>
    <xdr:from>
      <xdr:col>3</xdr:col>
      <xdr:colOff>537482</xdr:colOff>
      <xdr:row>37</xdr:row>
      <xdr:rowOff>115661</xdr:rowOff>
    </xdr:from>
    <xdr:to>
      <xdr:col>8</xdr:col>
      <xdr:colOff>1074965</xdr:colOff>
      <xdr:row>64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8E8B8D6-528E-6388-E1AF-B6C8A138E9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247648</xdr:colOff>
      <xdr:row>110</xdr:row>
      <xdr:rowOff>0</xdr:rowOff>
    </xdr:from>
    <xdr:to>
      <xdr:col>6</xdr:col>
      <xdr:colOff>1009650</xdr:colOff>
      <xdr:row>137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1C5601C-E568-2FDC-8DE9-BA7F2C0B7A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238125</xdr:colOff>
      <xdr:row>139</xdr:row>
      <xdr:rowOff>9525</xdr:rowOff>
    </xdr:from>
    <xdr:to>
      <xdr:col>6</xdr:col>
      <xdr:colOff>1000127</xdr:colOff>
      <xdr:row>166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FB4C807-16F9-4D99-9A80-4E0A4ED4E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182236</xdr:colOff>
      <xdr:row>2</xdr:row>
      <xdr:rowOff>289151</xdr:rowOff>
    </xdr:from>
    <xdr:to>
      <xdr:col>12</xdr:col>
      <xdr:colOff>378674</xdr:colOff>
      <xdr:row>36</xdr:row>
      <xdr:rowOff>118171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7F10F3-04DB-CF29-FA2C-54560312F0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650287</xdr:colOff>
      <xdr:row>46</xdr:row>
      <xdr:rowOff>135719</xdr:rowOff>
    </xdr:from>
    <xdr:to>
      <xdr:col>14</xdr:col>
      <xdr:colOff>182940</xdr:colOff>
      <xdr:row>80</xdr:row>
      <xdr:rowOff>145244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15C3D6-508E-4F5C-82E0-0F42AB531A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357344</xdr:colOff>
      <xdr:row>17</xdr:row>
      <xdr:rowOff>171816</xdr:rowOff>
    </xdr:from>
    <xdr:to>
      <xdr:col>16</xdr:col>
      <xdr:colOff>486900</xdr:colOff>
      <xdr:row>36</xdr:row>
      <xdr:rowOff>168454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F9E7B4-765B-4C95-9B67-CE50A7598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360269</xdr:colOff>
      <xdr:row>37</xdr:row>
      <xdr:rowOff>116259</xdr:rowOff>
    </xdr:from>
    <xdr:to>
      <xdr:col>16</xdr:col>
      <xdr:colOff>496421</xdr:colOff>
      <xdr:row>61</xdr:row>
      <xdr:rowOff>33616</xdr:rowOff>
    </xdr:to>
    <xdr:graphicFrame macro="">
      <xdr:nvGraphicFramePr>
        <xdr:cNvPr id="13" name="Gráfico 2">
          <a:extLst>
            <a:ext uri="{FF2B5EF4-FFF2-40B4-BE49-F238E27FC236}">
              <a16:creationId xmlns:a16="http://schemas.microsoft.com/office/drawing/2014/main" id="{9657439A-FCA5-4B52-B097-CD90E1C30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344020</xdr:colOff>
      <xdr:row>62</xdr:row>
      <xdr:rowOff>37259</xdr:rowOff>
    </xdr:from>
    <xdr:to>
      <xdr:col>16</xdr:col>
      <xdr:colOff>356347</xdr:colOff>
      <xdr:row>85</xdr:row>
      <xdr:rowOff>32497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871F4F-3689-4B3A-8511-00FE570B3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os%20ED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NTENIMIENTO\Publico\Servicios%20Publicos\ENERG&#205;A%20POLYBAN\SEGUIMIENTO%20CONSUMO%20ENERG&#205;A%20POR%20A&#209;O\Seguimiento%20de%20energia%20por%20k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ED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"/>
      <sheetName val="$-Kg 2022"/>
      <sheetName val="TARIFA 2022"/>
      <sheetName val="GRÁFICO 2022"/>
      <sheetName val="TARIFA 2023"/>
      <sheetName val="GRÁFICO TARIFA 2023"/>
      <sheetName val="Análisis Cambio indexador"/>
      <sheetName val="$-Kg 2023"/>
      <sheetName val="PROVISION VS REAL"/>
      <sheetName val="Pdn2021"/>
      <sheetName val="Pdn2022"/>
      <sheetName val="Pdn2023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ge Antonio Salcedo Guardo" refreshedDate="45350.755091435189" createdVersion="8" refreshedVersion="8" minRefreshableVersion="3" recordCount="284" xr:uid="{85DCB407-007F-421A-BF1A-03F294AFCA36}">
  <cacheSource type="worksheet">
    <worksheetSource ref="A2:J286" sheet="80% FALLAS REBOBINADOR"/>
  </cacheSource>
  <cacheFields count="13">
    <cacheField name="Linea de Producción" numFmtId="0">
      <sharedItems/>
    </cacheField>
    <cacheField name="Sección de Linea" numFmtId="0">
      <sharedItems/>
    </cacheField>
    <cacheField name="Equipo" numFmtId="0">
      <sharedItems/>
    </cacheField>
    <cacheField name="Texto breve orden" numFmtId="0">
      <sharedItems/>
    </cacheField>
    <cacheField name="Fecha" numFmtId="14">
      <sharedItems containsSemiMixedTypes="0" containsNonDate="0" containsDate="1" containsString="0" minDate="2012-01-17T00:00:00" maxDate="2023-09-25T00:00:00" count="446">
        <d v="2023-01-25T00:00:00"/>
        <d v="2023-08-09T00:00:00"/>
        <d v="2015-10-08T00:00:00"/>
        <d v="2018-04-18T00:00:00"/>
        <d v="2020-03-24T00:00:00"/>
        <d v="2021-03-08T00:00:00"/>
        <d v="2020-08-06T00:00:00"/>
        <d v="2021-01-06T00:00:00"/>
        <d v="2020-08-10T00:00:00"/>
        <d v="2020-06-12T00:00:00"/>
        <d v="2016-01-19T00:00:00"/>
        <d v="2016-04-28T00:00:00"/>
        <d v="2021-06-24T00:00:00"/>
        <d v="2018-06-18T00:00:00"/>
        <d v="2020-06-30T00:00:00"/>
        <d v="2015-12-28T00:00:00"/>
        <d v="2016-12-17T00:00:00"/>
        <d v="2021-01-14T00:00:00"/>
        <d v="2022-03-29T00:00:00"/>
        <d v="2020-01-29T00:00:00"/>
        <d v="2020-02-05T00:00:00"/>
        <d v="2018-09-12T00:00:00"/>
        <d v="2015-10-13T00:00:00"/>
        <d v="2015-02-04T00:00:00"/>
        <d v="2012-01-31T00:00:00"/>
        <d v="2021-07-28T00:00:00"/>
        <d v="2020-11-25T00:00:00"/>
        <d v="2014-12-04T00:00:00"/>
        <d v="2014-12-09T00:00:00"/>
        <d v="2020-01-22T00:00:00"/>
        <d v="2019-07-02T00:00:00"/>
        <d v="2021-10-07T00:00:00"/>
        <d v="2023-08-28T00:00:00"/>
        <d v="2014-10-28T00:00:00"/>
        <d v="2015-07-24T00:00:00"/>
        <d v="2022-03-18T00:00:00"/>
        <d v="2016-06-03T00:00:00"/>
        <d v="2018-10-04T00:00:00"/>
        <d v="2018-02-20T00:00:00"/>
        <d v="2021-10-12T00:00:00"/>
        <d v="2019-03-04T00:00:00"/>
        <d v="2020-01-03T00:00:00"/>
        <d v="2021-01-15T00:00:00"/>
        <d v="2016-07-16T00:00:00"/>
        <d v="2017-12-12T00:00:00"/>
        <d v="2017-07-13T00:00:00"/>
        <d v="2019-03-12T00:00:00"/>
        <d v="2016-07-30T00:00:00"/>
        <d v="2021-03-01T00:00:00"/>
        <d v="2021-07-29T00:00:00"/>
        <d v="2021-12-24T00:00:00"/>
        <d v="2015-07-29T00:00:00"/>
        <d v="2021-09-15T00:00:00"/>
        <d v="2023-02-19T00:00:00"/>
        <d v="2014-10-20T00:00:00"/>
        <d v="2019-03-20T00:00:00"/>
        <d v="2019-01-23T00:00:00"/>
        <d v="2015-03-26T00:00:00"/>
        <d v="2020-12-04T00:00:00"/>
        <d v="2012-08-23T00:00:00"/>
        <d v="2020-02-07T00:00:00"/>
        <d v="2020-11-14T00:00:00"/>
        <d v="2020-06-29T00:00:00"/>
        <d v="2018-02-26T00:00:00"/>
        <d v="2022-04-19T00:00:00"/>
        <d v="2021-06-16T00:00:00"/>
        <d v="2015-06-11T00:00:00"/>
        <d v="2018-01-11T00:00:00"/>
        <d v="2018-11-30T00:00:00"/>
        <d v="2021-03-02T00:00:00"/>
        <d v="2012-11-16T00:00:00"/>
        <d v="2014-07-25T00:00:00"/>
        <d v="2015-03-06T00:00:00"/>
        <d v="2013-07-09T00:00:00"/>
        <d v="2020-11-19T00:00:00"/>
        <d v="2015-05-19T00:00:00"/>
        <d v="2018-09-18T00:00:00"/>
        <d v="2018-10-31T00:00:00"/>
        <d v="2014-02-18T00:00:00"/>
        <d v="2020-08-21T00:00:00"/>
        <d v="2020-09-17T00:00:00"/>
        <d v="2021-11-10T00:00:00"/>
        <d v="2019-03-29T00:00:00"/>
        <d v="2012-02-24T00:00:00"/>
        <d v="2021-11-07T00:00:00"/>
        <d v="2017-03-02T00:00:00"/>
        <d v="2012-04-30T00:00:00"/>
        <d v="2014-05-23T00:00:00"/>
        <d v="2021-05-26T00:00:00"/>
        <d v="2019-05-24T00:00:00"/>
        <d v="2016-08-23T00:00:00"/>
        <d v="2014-03-20T00:00:00"/>
        <d v="2014-05-07T00:00:00"/>
        <d v="2020-10-23T00:00:00"/>
        <d v="2021-08-11T00:00:00"/>
        <d v="2016-02-18T00:00:00"/>
        <d v="2017-03-21T00:00:00"/>
        <d v="2016-04-23T00:00:00"/>
        <d v="2018-08-14T00:00:00"/>
        <d v="2020-01-21T00:00:00"/>
        <d v="2014-04-30T00:00:00"/>
        <d v="2018-10-16T00:00:00"/>
        <d v="2015-05-27T00:00:00"/>
        <d v="2015-01-09T00:00:00"/>
        <d v="2023-09-14T00:00:00"/>
        <d v="2019-04-25T00:00:00"/>
        <d v="2014-01-10T00:00:00"/>
        <d v="2015-05-26T00:00:00"/>
        <d v="2017-07-27T00:00:00"/>
        <d v="2015-12-02T00:00:00"/>
        <d v="2016-10-14T00:00:00"/>
        <d v="2018-04-10T00:00:00"/>
        <d v="2016-03-24T00:00:00"/>
        <d v="2023-09-24T00:00:00"/>
        <d v="2022-09-09T00:00:00"/>
        <d v="2023-08-15T00:00:00"/>
        <d v="2012-10-17T00:00:00"/>
        <d v="2016-02-16T00:00:00"/>
        <d v="2019-02-12T00:00:00"/>
        <d v="2016-11-19T00:00:00"/>
        <d v="2013-04-23T00:00:00"/>
        <d v="2018-07-28T00:00:00"/>
        <d v="2016-09-05T00:00:00"/>
        <d v="2020-09-14T00:00:00"/>
        <d v="2017-02-24T00:00:00"/>
        <d v="2019-05-15T00:00:00"/>
        <d v="2012-07-26T00:00:00"/>
        <d v="2018-12-03T00:00:00"/>
        <d v="2015-02-08T00:00:00"/>
        <d v="2013-08-20T00:00:00"/>
        <d v="2013-02-21T00:00:00"/>
        <d v="2020-07-06T00:00:00"/>
        <d v="2012-11-22T00:00:00"/>
        <d v="2017-02-22T00:00:00"/>
        <d v="2019-08-27T00:00:00"/>
        <d v="2019-12-02T00:00:00"/>
        <d v="2019-01-30T00:00:00"/>
        <d v="2017-05-23T00:00:00"/>
        <d v="2012-02-10T00:00:00"/>
        <d v="2019-07-16T00:00:00"/>
        <d v="2017-02-09T00:00:00"/>
        <d v="2012-05-08T00:00:00"/>
        <d v="2019-07-04T00:00:00"/>
        <d v="2023-05-24T00:00:00"/>
        <d v="2017-06-10T00:00:00"/>
        <d v="2021-05-20T00:00:00"/>
        <d v="2017-03-29T00:00:00"/>
        <d v="2014-01-27T00:00:00"/>
        <d v="2017-04-23T00:00:00"/>
        <d v="2021-02-09T00:00:00"/>
        <d v="2012-05-09T00:00:00"/>
        <d v="2021-11-17T00:00:00"/>
        <d v="2019-01-11T00:00:00"/>
        <d v="2016-11-08T00:00:00"/>
        <d v="2017-02-21T00:00:00"/>
        <d v="2019-02-17T00:00:00"/>
        <d v="2018-08-11T00:00:00"/>
        <d v="2016-06-01T00:00:00"/>
        <d v="2017-05-15T00:00:00"/>
        <d v="2021-09-02T00:00:00"/>
        <d v="2018-12-14T00:00:00"/>
        <d v="2018-10-26T00:00:00"/>
        <d v="2018-09-04T00:00:00"/>
        <d v="2020-03-12T00:00:00"/>
        <d v="2014-11-19T00:00:00"/>
        <d v="2019-07-27T00:00:00"/>
        <d v="2017-12-11T00:00:00"/>
        <d v="2014-07-16T00:00:00"/>
        <d v="2018-07-02T00:00:00"/>
        <d v="2020-10-21T00:00:00"/>
        <d v="2013-06-12T00:00:00"/>
        <d v="2016-08-30T00:00:00"/>
        <d v="2014-03-03T00:00:00"/>
        <d v="2023-02-03T00:00:00"/>
        <d v="2022-04-28T00:00:00"/>
        <d v="2016-09-10T00:00:00"/>
        <d v="2019-12-11T00:00:00"/>
        <d v="2014-09-29T00:00:00"/>
        <d v="2014-06-19T00:00:00"/>
        <d v="2012-07-17T00:00:00"/>
        <d v="2018-05-16T00:00:00"/>
        <d v="2014-05-01T00:00:00"/>
        <d v="2015-05-04T00:00:00"/>
        <d v="2023-05-03T00:00:00"/>
        <d v="2018-01-23T00:00:00"/>
        <d v="2013-02-10T00:00:00"/>
        <d v="2013-08-22T00:00:00"/>
        <d v="2018-08-04T00:00:00"/>
        <d v="2022-11-29T00:00:00"/>
        <d v="2017-03-01T00:00:00"/>
        <d v="2019-03-17T00:00:00"/>
        <d v="2017-07-08T00:00:00"/>
        <d v="2015-08-23T00:00:00"/>
        <d v="2018-09-25T00:00:00"/>
        <d v="2013-07-17T00:00:00"/>
        <d v="2022-11-07T00:00:00"/>
        <d v="2018-10-12T00:00:00"/>
        <d v="2013-09-26T00:00:00"/>
        <d v="2022-10-28T00:00:00"/>
        <d v="2014-12-01T00:00:00"/>
        <d v="2018-10-10T00:00:00"/>
        <d v="2020-09-02T00:00:00"/>
        <d v="2019-05-23T00:00:00"/>
        <d v="2019-11-06T00:00:00"/>
        <d v="2013-06-05T00:00:00"/>
        <d v="2018-05-10T00:00:00"/>
        <d v="2016-10-12T00:00:00"/>
        <d v="2015-09-24T00:00:00"/>
        <d v="2022-06-07T00:00:00"/>
        <d v="2019-08-28T00:00:00"/>
        <d v="2019-08-22T00:00:00"/>
        <d v="2021-10-28T00:00:00"/>
        <d v="2019-10-09T00:00:00"/>
        <d v="2012-09-19T00:00:00"/>
        <d v="2022-01-24T00:00:00"/>
        <d v="2019-11-28T00:00:00"/>
        <d v="2017-01-17T00:00:00"/>
        <d v="2023-05-26T00:00:00"/>
        <d v="2021-07-26T00:00:00"/>
        <d v="2017-04-25T00:00:00"/>
        <d v="2018-11-20T00:00:00"/>
        <d v="2018-03-26T00:00:00"/>
        <d v="2019-02-26T00:00:00"/>
        <d v="2013-01-31T00:00:00"/>
        <d v="2020-07-30T00:00:00"/>
        <d v="2017-06-01T00:00:00"/>
        <d v="2016-05-24T00:00:00"/>
        <d v="2015-09-15T00:00:00"/>
        <d v="2021-08-06T00:00:00"/>
        <d v="2017-12-09T00:00:00"/>
        <d v="2016-11-14T00:00:00"/>
        <d v="2014-10-03T00:00:00"/>
        <d v="2020-12-02T00:00:00"/>
        <d v="2019-02-19T00:00:00"/>
        <d v="2014-12-15T00:00:00"/>
        <d v="2018-03-14T00:00:00"/>
        <d v="2016-10-17T00:00:00"/>
        <d v="2016-02-20T00:00:00"/>
        <d v="2013-06-26T00:00:00"/>
        <d v="2013-04-04T00:00:00"/>
        <d v="2022-12-03T00:00:00"/>
        <d v="2022-09-06T00:00:00"/>
        <d v="2021-11-14T00:00:00"/>
        <d v="2020-07-04T00:00:00" u="1"/>
        <d v="2013-08-18T00:00:00" u="1"/>
        <d v="2014-05-14T00:00:00" u="1"/>
        <d v="2017-10-25T00:00:00" u="1"/>
        <d v="2022-03-04T00:00:00" u="1"/>
        <d v="2015-07-19T00:00:00" u="1"/>
        <d v="2015-02-19T00:00:00" u="1"/>
        <d v="2015-04-06T00:00:00" u="1"/>
        <d v="2017-01-29T00:00:00" u="1"/>
        <d v="2019-06-17T00:00:00" u="1"/>
        <d v="2013-11-23T00:00:00" u="1"/>
        <d v="2014-10-25T00:00:00" u="1"/>
        <d v="2021-06-22T00:00:00" u="1"/>
        <d v="2013-01-15T00:00:00" u="1"/>
        <d v="2013-03-22T00:00:00" u="1"/>
        <d v="2014-11-25T00:00:00" u="1"/>
        <d v="2014-01-18T00:00:00" u="1"/>
        <d v="2018-06-04T00:00:00" u="1"/>
        <d v="2013-06-01T00:00:00" u="1"/>
        <d v="2014-04-28T00:00:00" u="1"/>
        <d v="2018-06-17T00:00:00" u="1"/>
        <d v="2015-10-04T00:00:00" u="1"/>
        <d v="2015-06-15T00:00:00" u="1"/>
        <d v="2014-01-25T00:00:00" u="1"/>
        <d v="2018-08-29T00:00:00" u="1"/>
        <d v="2019-10-07T00:00:00" u="1"/>
        <d v="2013-03-27T00:00:00" u="1"/>
        <d v="2016-02-22T00:00:00" u="1"/>
        <d v="2013-03-14T00:00:00" u="1"/>
        <d v="2012-12-21T00:00:00" u="1"/>
        <d v="2013-08-14T00:00:00" u="1"/>
        <d v="2012-08-21T00:00:00" u="1"/>
        <d v="2013-05-11T00:00:00" u="1"/>
        <d v="2015-08-29T00:00:00" u="1"/>
        <d v="2020-05-12T00:00:00" u="1"/>
        <d v="2020-01-04T00:00:00" u="1"/>
        <d v="2013-11-26T00:00:00" u="1"/>
        <d v="2012-03-20T00:00:00" u="1"/>
        <d v="2014-03-28T00:00:00" u="1"/>
        <d v="2014-01-14T00:00:00" u="1"/>
        <d v="2013-12-05T00:00:00" u="1"/>
        <d v="2013-05-27T00:00:00" u="1"/>
        <d v="2013-05-08T00:00:00" u="1"/>
        <d v="2018-07-01T00:00:00" u="1"/>
        <d v="2018-10-23T00:00:00" u="1"/>
        <d v="2013-03-04T00:00:00" u="1"/>
        <d v="2014-01-30T00:00:00" u="1"/>
        <d v="2015-03-08T00:00:00" u="1"/>
        <d v="2013-08-31T00:00:00" u="1"/>
        <d v="2015-01-13T00:00:00" u="1"/>
        <d v="2020-09-27T00:00:00" u="1"/>
        <d v="2013-11-14T00:00:00" u="1"/>
        <d v="2020-12-29T00:00:00" u="1"/>
        <d v="2013-12-01T00:00:00" u="1"/>
        <d v="2014-01-08T00:00:00" u="1"/>
        <d v="2017-09-12T00:00:00" u="1"/>
        <d v="2014-04-19T00:00:00" u="1"/>
        <d v="2018-01-26T00:00:00" u="1"/>
        <d v="2020-03-23T00:00:00" u="1"/>
        <d v="2015-10-29T00:00:00" u="1"/>
        <d v="2012-06-23T00:00:00" u="1"/>
        <d v="2013-05-28T00:00:00" u="1"/>
        <d v="2012-09-14T00:00:00" u="1"/>
        <d v="2017-06-06T00:00:00" u="1"/>
        <d v="2013-05-09T00:00:00" u="1"/>
        <d v="2023-05-11T00:00:00" u="1"/>
        <d v="2020-10-07T00:00:00" u="1"/>
        <d v="2021-09-17T00:00:00" u="1"/>
        <d v="2014-06-03T00:00:00" u="1"/>
        <d v="2021-02-27T00:00:00" u="1"/>
        <d v="2012-05-31T00:00:00" u="1"/>
        <d v="2019-11-13T00:00:00" u="1"/>
        <d v="2023-09-18T00:00:00" u="1"/>
        <d v="2015-10-06T00:00:00" u="1"/>
        <d v="2020-04-19T00:00:00" u="1"/>
        <d v="2014-11-01T00:00:00" u="1"/>
        <d v="2013-05-24T00:00:00" u="1"/>
        <d v="2012-11-14T00:00:00" u="1"/>
        <d v="2013-07-12T00:00:00" u="1"/>
        <d v="2014-09-02T00:00:00" u="1"/>
        <d v="2016-02-03T00:00:00" u="1"/>
        <d v="2016-08-16T00:00:00" u="1"/>
        <d v="2015-10-22T00:00:00" u="1"/>
        <d v="2018-08-12T00:00:00" u="1"/>
        <d v="2014-04-14T00:00:00" u="1"/>
        <d v="2013-08-06T00:00:00" u="1"/>
        <d v="2017-07-10T00:00:00" u="1"/>
        <d v="2017-10-14T00:00:00" u="1"/>
        <d v="2014-07-11T00:00:00" u="1"/>
        <d v="2017-03-26T00:00:00" u="1"/>
        <d v="2014-07-17T00:00:00" u="1"/>
        <d v="2021-05-13T00:00:00" u="1"/>
        <d v="2019-11-30T00:00:00" u="1"/>
        <d v="2019-03-22T00:00:00" u="1"/>
        <d v="2015-12-07T00:00:00" u="1"/>
        <d v="2013-01-02T00:00:00" u="1"/>
        <d v="2012-04-27T00:00:00" u="1"/>
        <d v="2020-06-24T00:00:00" u="1"/>
        <d v="2013-01-24T00:00:00" u="1"/>
        <d v="2012-01-17T00:00:00" u="1"/>
        <d v="2014-09-03T00:00:00" u="1"/>
        <d v="2014-09-26T00:00:00" u="1"/>
        <d v="2014-03-21T00:00:00" u="1"/>
        <d v="2013-01-03T00:00:00" u="1"/>
        <d v="2016-01-08T00:00:00" u="1"/>
        <d v="2015-05-10T00:00:00" u="1"/>
        <d v="2014-01-19T00:00:00" u="1"/>
        <d v="2012-09-05T00:00:00" u="1"/>
        <d v="2013-08-30T00:00:00" u="1"/>
        <d v="2012-10-09T00:00:00" u="1"/>
        <d v="2014-02-05T00:00:00" u="1"/>
        <d v="2014-11-04T00:00:00" u="1"/>
        <d v="2014-02-13T00:00:00" u="1"/>
        <d v="2017-02-05T00:00:00" u="1"/>
        <d v="2019-01-06T00:00:00" u="1"/>
        <d v="2014-09-14T00:00:00" u="1"/>
        <d v="2015-10-21T00:00:00" u="1"/>
        <d v="2013-07-21T00:00:00" u="1"/>
        <d v="2013-07-10T00:00:00" u="1"/>
        <d v="2015-01-30T00:00:00" u="1"/>
        <d v="2016-07-25T00:00:00" u="1"/>
        <d v="2014-10-14T00:00:00" u="1"/>
        <d v="2012-11-08T00:00:00" u="1"/>
        <d v="2013-11-11T00:00:00" u="1"/>
        <d v="2013-07-22T00:00:00" u="1"/>
        <d v="2014-07-22T00:00:00" u="1"/>
        <d v="2012-08-17T00:00:00" u="1"/>
        <d v="2013-11-13T00:00:00" u="1"/>
        <d v="2014-01-20T00:00:00" u="1"/>
        <d v="2014-09-23T00:00:00" u="1"/>
        <d v="2013-02-19T00:00:00" u="1"/>
        <d v="2013-04-30T00:00:00" u="1"/>
        <d v="2018-12-25T00:00:00" u="1"/>
        <d v="2017-05-02T00:00:00" u="1"/>
        <d v="2012-10-10T00:00:00" u="1"/>
        <d v="2020-05-24T00:00:00" u="1"/>
        <d v="2012-06-20T00:00:00" u="1"/>
        <d v="2015-03-16T00:00:00" u="1"/>
        <d v="2018-07-15T00:00:00" u="1"/>
        <d v="2013-08-19T00:00:00" u="1"/>
        <d v="2013-08-17T00:00:00" u="1"/>
        <d v="2012-12-03T00:00:00" u="1"/>
        <d v="2013-12-25T00:00:00" u="1"/>
        <d v="2017-10-01T00:00:00" u="1"/>
        <d v="2019-10-02T00:00:00" u="1"/>
        <d v="2021-02-03T00:00:00" u="1"/>
        <d v="2020-05-08T00:00:00" u="1"/>
        <d v="2014-08-21T00:00:00" u="1"/>
        <d v="2016-09-08T00:00:00" u="1"/>
        <d v="2012-12-13T00:00:00" u="1"/>
        <d v="2015-08-04T00:00:00" u="1"/>
        <d v="2013-03-09T00:00:00" u="1"/>
        <d v="2014-06-11T00:00:00" u="1"/>
        <d v="2015-09-25T00:00:00" u="1"/>
        <d v="2016-05-08T00:00:00" u="1"/>
        <d v="2014-07-06T00:00:00" u="1"/>
        <d v="2016-10-02T00:00:00" u="1"/>
        <d v="2019-06-04T00:00:00" u="1"/>
        <d v="2016-01-23T00:00:00" u="1"/>
        <d v="2021-05-01T00:00:00" u="1"/>
        <d v="2014-08-18T00:00:00" u="1"/>
        <d v="2017-03-15T00:00:00" u="1"/>
        <d v="2015-09-21T00:00:00" u="1"/>
        <d v="2013-02-07T00:00:00" u="1"/>
        <d v="2018-11-29T00:00:00" u="1"/>
        <d v="2016-03-03T00:00:00" u="1"/>
        <d v="2016-09-06T00:00:00" u="1"/>
        <d v="2016-08-28T00:00:00" u="1"/>
        <d v="2016-07-12T00:00:00" u="1"/>
        <d v="2013-07-06T00:00:00" u="1"/>
        <d v="2013-07-26T00:00:00" u="1"/>
        <d v="2013-04-09T00:00:00" u="1"/>
        <d v="2012-04-09T00:00:00" u="1"/>
        <d v="2012-12-04T00:00:00" u="1"/>
        <d v="2012-12-11T00:00:00" u="1"/>
        <d v="2013-06-20T00:00:00" u="1"/>
        <d v="2012-10-01T00:00:00" u="1"/>
        <d v="2012-08-19T00:00:00" u="1"/>
        <d v="2014-06-13T00:00:00" u="1"/>
        <d v="2013-02-12T00:00:00" u="1"/>
        <d v="2013-08-15T00:00:00" u="1"/>
        <d v="2014-11-05T00:00:00" u="1"/>
        <d v="2014-10-30T00:00:00" u="1"/>
        <d v="2018-12-21T00:00:00" u="1"/>
        <d v="2013-12-04T00:00:00" u="1"/>
        <d v="2014-09-30T00:00:00" u="1"/>
        <d v="2015-07-16T00:00:00" u="1"/>
        <d v="2014-11-10T00:00:00" u="1"/>
        <d v="2015-12-27T00:00:00" u="1"/>
        <d v="2014-03-24T00:00:00" u="1"/>
        <d v="2015-12-04T00:00:00" u="1"/>
        <d v="2020-04-27T00:00:00" u="1"/>
        <d v="2014-07-19T00:00:00" u="1"/>
        <d v="2013-09-14T00:00:00" u="1"/>
        <d v="2019-10-06T00:00:00" u="1"/>
        <d v="2018-07-07T00:00:00" u="1"/>
        <d v="2014-11-17T00:00:00" u="1"/>
        <d v="2021-03-24T00:00:00" u="1"/>
        <d v="2014-11-22T00:00:00" u="1"/>
        <d v="2013-02-06T00:00:00" u="1"/>
        <d v="2015-04-20T00:00:00" u="1"/>
        <d v="2023-09-15T00:00:00" u="1"/>
        <d v="2022-07-07T00:00:00" u="1"/>
      </sharedItems>
      <fieldGroup par="12"/>
    </cacheField>
    <cacheField name="Orden" numFmtId="0">
      <sharedItems containsSemiMixedTypes="0" containsString="0" containsNumber="1" containsInteger="1" minValue="4022111" maxValue="4539227"/>
    </cacheField>
    <cacheField name="Aviso" numFmtId="0">
      <sharedItems containsMixedTypes="1" containsNumber="1" containsInteger="1" minValue="10036301" maxValue="10439139"/>
    </cacheField>
    <cacheField name="Costo Orden" numFmtId="0">
      <sharedItems containsSemiMixedTypes="0" containsString="0" containsNumber="1" containsInteger="1" minValue="800860" maxValue="51210760"/>
    </cacheField>
    <cacheField name="Elemento que falla" numFmtId="0">
      <sharedItems count="13">
        <s v="Sistema Control tensión"/>
        <s v="Motorreductor"/>
        <s v="Cilindros"/>
        <s v="Platos"/>
        <s v="Brazos de sujecion"/>
        <s v="Tablero de Control"/>
        <s v="Cambio de Referencia"/>
        <s v="Manzanas"/>
        <s v="Sistema de Alimentación Aire Comprimido"/>
        <s v="Estructura" u="1"/>
        <s v="Todo el Equipo" u="1"/>
        <e v="#N/A" u="1"/>
        <s v="N.A." u="1"/>
      </sharedItems>
    </cacheField>
    <cacheField name="Porcentaje Acumulado" numFmtId="9">
      <sharedItems containsSemiMixedTypes="0" containsString="0" containsNumber="1" minValue="3.8431361518805281E-2" maxValue="0.79969171916485826"/>
    </cacheField>
    <cacheField name="Meses (Fecha)" numFmtId="0" databaseField="0">
      <fieldGroup base="4">
        <rangePr groupBy="months" startDate="2012-01-31T00:00:00" endDate="2023-09-25T00:00:00"/>
        <groupItems count="14">
          <s v="&lt;31/01/2012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5/09/2023"/>
        </groupItems>
      </fieldGroup>
    </cacheField>
    <cacheField name="Trimestres (Fecha)" numFmtId="0" databaseField="0">
      <fieldGroup base="4">
        <rangePr groupBy="quarters" startDate="2012-01-31T00:00:00" endDate="2023-09-25T00:00:00"/>
        <groupItems count="6">
          <s v="&lt;31/01/2012"/>
          <s v="Trim.1"/>
          <s v="Trim.2"/>
          <s v="Trim.3"/>
          <s v="Trim.4"/>
          <s v="&gt;25/09/2023"/>
        </groupItems>
      </fieldGroup>
    </cacheField>
    <cacheField name="Años (Fecha)" numFmtId="0" databaseField="0">
      <fieldGroup base="4">
        <rangePr groupBy="years" startDate="2012-01-31T00:00:00" endDate="2023-09-25T00:00:00"/>
        <groupItems count="14">
          <s v="&lt;31/01/2012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&gt;25/09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Edgar Alberto Diaz Martinez" refreshedDate="45350.803031944444" createdVersion="5" refreshedVersion="8" minRefreshableVersion="3" recordCount="2295" xr:uid="{00000000-000A-0000-FFFF-FFFF05000000}">
  <cacheSource type="worksheet">
    <worksheetSource name="Tabla1"/>
  </cacheSource>
  <cacheFields count="11">
    <cacheField name="Linea de Producción" numFmtId="0">
      <sharedItems containsBlank="1"/>
    </cacheField>
    <cacheField name="Sección de Linea" numFmtId="0">
      <sharedItems containsBlank="1" count="14">
        <s v="SISTEMA REBOBINADO"/>
        <s v="PERFORADORA"/>
        <s v="TORRE RODILLOS GUIAS"/>
        <s v="TENSIONADORA"/>
        <s v="PRECORTADORA RECTA"/>
        <s v="FUGAS"/>
        <m/>
        <s v="VENTILADOR TECHO" u="1"/>
        <s v="PINTURA" u="1"/>
        <s v="NO APLICA" u="1"/>
        <s v="BOBINADORA" u="1"/>
        <s v="TODA LA LINEA" u="1"/>
        <s v="DESBOBINADORAS" u="1"/>
        <s v="PEFORADORA" u="1"/>
      </sharedItems>
    </cacheField>
    <cacheField name="Equipo" numFmtId="0">
      <sharedItems containsBlank="1"/>
    </cacheField>
    <cacheField name="Texto breve orden" numFmtId="0">
      <sharedItems containsBlank="1"/>
    </cacheField>
    <cacheField name="Fecha" numFmtId="14">
      <sharedItems containsNonDate="0" containsDate="1" containsString="0" containsBlank="1" minDate="2012-01-14T00:00:00" maxDate="2023-12-26T00:00:00" count="1551">
        <d v="2023-12-25T00:00:00"/>
        <d v="2023-11-30T00:00:00"/>
        <d v="2023-11-29T00:00:00"/>
        <d v="2023-11-26T00:00:00"/>
        <d v="2023-10-10T00:00:00"/>
        <d v="2023-10-03T00:00:00"/>
        <d v="2023-10-01T00:00:00"/>
        <d v="2023-09-30T00:00:00"/>
        <d v="2023-09-29T00:00:00"/>
        <d v="2023-09-24T00:00:00"/>
        <d v="2023-09-23T00:00:00"/>
        <d v="2023-09-18T00:00:00"/>
        <d v="2023-09-17T00:00:00"/>
        <d v="2023-09-14T00:00:00"/>
        <d v="2023-09-12T00:00:00"/>
        <d v="2023-09-11T00:00:00"/>
        <d v="2023-08-28T00:00:00"/>
        <d v="2023-08-26T00:00:00"/>
        <d v="2023-08-23T00:00:00"/>
        <d v="2023-08-20T00:00:00"/>
        <d v="2023-08-16T00:00:00"/>
        <d v="2023-08-15T00:00:00"/>
        <d v="2023-08-14T00:00:00"/>
        <d v="2023-08-13T00:00:00"/>
        <d v="2023-08-12T00:00:00"/>
        <d v="2023-08-09T00:00:00"/>
        <d v="2023-08-08T00:00:00"/>
        <d v="2023-08-07T00:00:00"/>
        <d v="2023-08-06T00:00:00"/>
        <d v="2023-08-02T00:00:00"/>
        <d v="2023-07-28T00:00:00"/>
        <d v="2023-07-26T00:00:00"/>
        <d v="2023-07-22T00:00:00"/>
        <d v="2023-07-21T00:00:00"/>
        <d v="2023-07-19T00:00:00"/>
        <d v="2023-07-14T00:00:00"/>
        <d v="2023-07-13T00:00:00"/>
        <d v="2023-07-10T00:00:00"/>
        <d v="2023-06-27T00:00:00"/>
        <d v="2023-06-26T00:00:00"/>
        <d v="2023-06-23T00:00:00"/>
        <d v="2023-06-09T00:00:00"/>
        <d v="2023-06-07T00:00:00"/>
        <d v="2023-06-04T00:00:00"/>
        <d v="2023-06-02T00:00:00"/>
        <d v="2023-05-31T00:00:00"/>
        <d v="2023-05-29T00:00:00"/>
        <d v="2023-05-27T00:00:00"/>
        <d v="2023-05-26T00:00:00"/>
        <d v="2023-05-24T00:00:00"/>
        <d v="2023-05-11T00:00:00"/>
        <d v="2023-05-05T00:00:00"/>
        <d v="2023-05-03T00:00:00"/>
        <d v="2023-04-25T00:00:00"/>
        <d v="2023-04-21T00:00:00"/>
        <d v="2023-04-16T00:00:00"/>
        <d v="2023-04-09T00:00:00"/>
        <d v="2023-04-07T00:00:00"/>
        <d v="2023-04-05T00:00:00"/>
        <d v="2023-04-03T00:00:00"/>
        <d v="2023-03-22T00:00:00"/>
        <d v="2023-03-19T00:00:00"/>
        <d v="2023-03-18T00:00:00"/>
        <d v="2023-03-14T00:00:00"/>
        <d v="2023-03-12T00:00:00"/>
        <d v="2023-03-10T00:00:00"/>
        <d v="2023-03-05T00:00:00"/>
        <d v="2023-03-04T00:00:00"/>
        <d v="2023-03-03T00:00:00"/>
        <d v="2023-03-02T00:00:00"/>
        <d v="2023-02-25T00:00:00"/>
        <d v="2023-02-19T00:00:00"/>
        <d v="2023-02-18T00:00:00"/>
        <d v="2023-02-09T00:00:00"/>
        <d v="2023-02-06T00:00:00"/>
        <d v="2023-02-03T00:00:00"/>
        <d v="2023-02-02T00:00:00"/>
        <d v="2023-02-01T00:00:00"/>
        <d v="2023-01-30T00:00:00"/>
        <d v="2023-01-28T00:00:00"/>
        <d v="2023-01-27T00:00:00"/>
        <d v="2023-01-25T00:00:00"/>
        <d v="2023-01-22T00:00:00"/>
        <d v="2023-01-21T00:00:00"/>
        <d v="2023-01-19T00:00:00"/>
        <d v="2023-01-16T00:00:00"/>
        <d v="2023-01-12T00:00:00"/>
        <d v="2023-01-09T00:00:00"/>
        <d v="2022-12-23T00:00:00"/>
        <d v="2022-12-20T00:00:00"/>
        <d v="2022-12-16T00:00:00"/>
        <d v="2022-12-03T00:00:00"/>
        <d v="2022-11-30T00:00:00"/>
        <d v="2022-11-29T00:00:00"/>
        <d v="2022-11-27T00:00:00"/>
        <d v="2022-11-22T00:00:00"/>
        <d v="2022-11-19T00:00:00"/>
        <d v="2022-11-17T00:00:00"/>
        <d v="2022-11-15T00:00:00"/>
        <d v="2022-11-13T00:00:00"/>
        <d v="2022-11-11T00:00:00"/>
        <d v="2022-11-10T00:00:00"/>
        <d v="2022-11-07T00:00:00"/>
        <d v="2022-10-28T00:00:00"/>
        <d v="2022-10-25T00:00:00"/>
        <d v="2022-10-18T00:00:00"/>
        <d v="2022-09-21T00:00:00"/>
        <d v="2022-09-19T00:00:00"/>
        <d v="2022-09-09T00:00:00"/>
        <d v="2022-09-08T00:00:00"/>
        <d v="2022-09-06T00:00:00"/>
        <d v="2022-09-05T00:00:00"/>
        <d v="2022-09-03T00:00:00"/>
        <d v="2022-08-28T00:00:00"/>
        <d v="2022-08-26T00:00:00"/>
        <d v="2022-08-06T00:00:00"/>
        <d v="2022-07-26T00:00:00"/>
        <d v="2022-07-13T00:00:00"/>
        <d v="2022-07-07T00:00:00"/>
        <d v="2022-07-06T00:00:00"/>
        <d v="2022-07-05T00:00:00"/>
        <d v="2022-06-24T00:00:00"/>
        <d v="2022-06-22T00:00:00"/>
        <d v="2022-06-18T00:00:00"/>
        <d v="2022-06-16T00:00:00"/>
        <d v="2022-06-13T00:00:00"/>
        <d v="2022-06-12T00:00:00"/>
        <d v="2022-06-11T00:00:00"/>
        <d v="2022-06-07T00:00:00"/>
        <d v="2022-06-06T00:00:00"/>
        <d v="2022-06-05T00:00:00"/>
        <d v="2022-06-03T00:00:00"/>
        <d v="2022-05-30T00:00:00"/>
        <d v="2022-04-30T00:00:00"/>
        <d v="2022-04-28T00:00:00"/>
        <d v="2022-04-19T00:00:00"/>
        <d v="2022-04-18T00:00:00"/>
        <d v="2022-04-05T00:00:00"/>
        <d v="2022-04-04T00:00:00"/>
        <d v="2022-03-29T00:00:00"/>
        <d v="2022-03-27T00:00:00"/>
        <d v="2022-03-22T00:00:00"/>
        <d v="2022-03-18T00:00:00"/>
        <d v="2022-03-15T00:00:00"/>
        <d v="2022-03-12T00:00:00"/>
        <d v="2022-03-07T00:00:00"/>
        <d v="2022-03-04T00:00:00"/>
        <d v="2022-02-18T00:00:00"/>
        <d v="2022-02-08T00:00:00"/>
        <d v="2022-01-27T00:00:00"/>
        <d v="2022-01-26T00:00:00"/>
        <d v="2022-01-25T00:00:00"/>
        <d v="2022-01-24T00:00:00"/>
        <d v="2022-01-21T00:00:00"/>
        <d v="2022-01-10T00:00:00"/>
        <d v="2021-12-24T00:00:00"/>
        <d v="2021-12-21T00:00:00"/>
        <d v="2021-12-15T00:00:00"/>
        <d v="2021-12-06T00:00:00"/>
        <d v="2021-12-05T00:00:00"/>
        <d v="2021-12-03T00:00:00"/>
        <d v="2021-12-02T00:00:00"/>
        <d v="2021-11-27T00:00:00"/>
        <d v="2021-11-17T00:00:00"/>
        <d v="2021-11-15T00:00:00"/>
        <d v="2021-11-14T00:00:00"/>
        <d v="2021-11-10T00:00:00"/>
        <d v="2021-11-07T00:00:00"/>
        <d v="2021-10-28T00:00:00"/>
        <d v="2021-10-21T00:00:00"/>
        <d v="2021-10-16T00:00:00"/>
        <d v="2021-10-12T00:00:00"/>
        <d v="2021-10-11T00:00:00"/>
        <d v="2021-10-10T00:00:00"/>
        <d v="2021-10-07T00:00:00"/>
        <d v="2021-10-06T00:00:00"/>
        <d v="2021-09-22T00:00:00"/>
        <d v="2021-09-17T00:00:00"/>
        <d v="2021-09-15T00:00:00"/>
        <d v="2021-09-13T00:00:00"/>
        <d v="2021-09-04T00:00:00"/>
        <d v="2021-09-02T00:00:00"/>
        <d v="2021-08-28T00:00:00"/>
        <d v="2021-08-24T00:00:00"/>
        <d v="2021-08-20T00:00:00"/>
        <d v="2021-08-17T00:00:00"/>
        <d v="2021-08-16T00:00:00"/>
        <d v="2021-08-11T00:00:00"/>
        <d v="2021-08-06T00:00:00"/>
        <d v="2021-08-02T00:00:00"/>
        <d v="2021-07-29T00:00:00"/>
        <d v="2021-07-28T00:00:00"/>
        <d v="2021-07-26T00:00:00"/>
        <d v="2021-07-15T00:00:00"/>
        <d v="2021-07-13T00:00:00"/>
        <d v="2021-07-12T00:00:00"/>
        <d v="2021-07-04T00:00:00"/>
        <d v="2021-06-28T00:00:00"/>
        <d v="2021-06-24T00:00:00"/>
        <d v="2021-06-22T00:00:00"/>
        <d v="2021-06-16T00:00:00"/>
        <d v="2021-06-14T00:00:00"/>
        <d v="2021-06-13T00:00:00"/>
        <d v="2021-05-28T00:00:00"/>
        <d v="2021-05-26T00:00:00"/>
        <d v="2021-05-20T00:00:00"/>
        <d v="2021-05-14T00:00:00"/>
        <d v="2021-05-13T00:00:00"/>
        <d v="2021-05-09T00:00:00"/>
        <d v="2021-05-08T00:00:00"/>
        <d v="2021-05-03T00:00:00"/>
        <d v="2021-05-02T00:00:00"/>
        <d v="2021-05-01T00:00:00"/>
        <d v="2021-04-30T00:00:00"/>
        <d v="2021-04-28T00:00:00"/>
        <d v="2021-04-26T00:00:00"/>
        <d v="2021-04-19T00:00:00"/>
        <d v="2021-04-16T00:00:00"/>
        <d v="2021-04-11T00:00:00"/>
        <d v="2021-03-29T00:00:00"/>
        <d v="2021-03-24T00:00:00"/>
        <d v="2021-03-23T00:00:00"/>
        <d v="2021-03-08T00:00:00"/>
        <d v="2021-03-06T00:00:00"/>
        <d v="2021-03-02T00:00:00"/>
        <d v="2021-03-01T00:00:00"/>
        <d v="2021-02-28T00:00:00"/>
        <d v="2021-02-27T00:00:00"/>
        <d v="2021-02-18T00:00:00"/>
        <d v="2021-02-15T00:00:00"/>
        <d v="2021-02-11T00:00:00"/>
        <d v="2021-02-09T00:00:00"/>
        <d v="2021-02-03T00:00:00"/>
        <d v="2021-01-29T00:00:00"/>
        <d v="2021-01-27T00:00:00"/>
        <d v="2021-01-26T00:00:00"/>
        <d v="2021-01-22T00:00:00"/>
        <d v="2021-01-19T00:00:00"/>
        <d v="2021-01-17T00:00:00"/>
        <d v="2021-01-15T00:00:00"/>
        <d v="2021-01-14T00:00:00"/>
        <d v="2021-01-12T00:00:00"/>
        <d v="2021-01-06T00:00:00"/>
        <d v="2020-12-29T00:00:00"/>
        <d v="2020-12-17T00:00:00"/>
        <d v="2020-12-13T00:00:00"/>
        <d v="2020-12-09T00:00:00"/>
        <d v="2020-12-04T00:00:00"/>
        <d v="2020-12-02T00:00:00"/>
        <d v="2020-11-25T00:00:00"/>
        <d v="2020-11-23T00:00:00"/>
        <d v="2020-11-21T00:00:00"/>
        <d v="2020-11-19T00:00:00"/>
        <d v="2020-11-14T00:00:00"/>
        <d v="2020-11-13T00:00:00"/>
        <d v="2020-11-07T00:00:00"/>
        <d v="2020-11-05T00:00:00"/>
        <d v="2020-11-02T00:00:00"/>
        <d v="2020-10-30T00:00:00"/>
        <d v="2020-10-26T00:00:00"/>
        <d v="2020-10-24T00:00:00"/>
        <d v="2020-10-23T00:00:00"/>
        <d v="2020-10-21T00:00:00"/>
        <d v="2020-10-20T00:00:00"/>
        <d v="2020-10-07T00:00:00"/>
        <d v="2020-10-06T00:00:00"/>
        <d v="2020-10-03T00:00:00"/>
        <d v="2020-09-28T00:00:00"/>
        <d v="2020-09-27T00:00:00"/>
        <d v="2020-09-23T00:00:00"/>
        <d v="2020-09-21T00:00:00"/>
        <d v="2020-09-18T00:00:00"/>
        <d v="2020-09-17T00:00:00"/>
        <d v="2020-09-15T00:00:00"/>
        <d v="2020-09-14T00:00:00"/>
        <d v="2020-09-09T00:00:00"/>
        <d v="2020-09-03T00:00:00"/>
        <d v="2020-09-02T00:00:00"/>
        <d v="2020-08-31T00:00:00"/>
        <d v="2020-08-26T00:00:00"/>
        <d v="2020-08-21T00:00:00"/>
        <d v="2020-08-20T00:00:00"/>
        <d v="2020-08-14T00:00:00"/>
        <d v="2020-08-13T00:00:00"/>
        <d v="2020-08-10T00:00:00"/>
        <d v="2020-08-06T00:00:00"/>
        <d v="2020-08-05T00:00:00"/>
        <d v="2020-08-01T00:00:00"/>
        <d v="2020-07-30T00:00:00"/>
        <d v="2020-07-29T00:00:00"/>
        <d v="2020-07-08T00:00:00"/>
        <d v="2020-07-07T00:00:00"/>
        <d v="2020-07-06T00:00:00"/>
        <d v="2020-07-04T00:00:00"/>
        <d v="2020-06-30T00:00:00"/>
        <d v="2020-06-29T00:00:00"/>
        <d v="2020-06-28T00:00:00"/>
        <d v="2020-06-24T00:00:00"/>
        <d v="2020-06-15T00:00:00"/>
        <d v="2020-06-12T00:00:00"/>
        <d v="2020-06-09T00:00:00"/>
        <d v="2020-06-08T00:00:00"/>
        <d v="2020-05-30T00:00:00"/>
        <d v="2020-05-29T00:00:00"/>
        <d v="2020-05-27T00:00:00"/>
        <d v="2020-05-24T00:00:00"/>
        <d v="2020-05-23T00:00:00"/>
        <d v="2020-05-21T00:00:00"/>
        <d v="2020-05-14T00:00:00"/>
        <d v="2020-05-12T00:00:00"/>
        <d v="2020-05-10T00:00:00"/>
        <d v="2020-05-08T00:00:00"/>
        <d v="2020-04-28T00:00:00"/>
        <d v="2020-04-27T00:00:00"/>
        <d v="2020-04-20T00:00:00"/>
        <d v="2020-04-19T00:00:00"/>
        <d v="2020-04-10T00:00:00"/>
        <d v="2020-03-24T00:00:00"/>
        <d v="2020-03-23T00:00:00"/>
        <d v="2020-03-20T00:00:00"/>
        <d v="2020-03-19T00:00:00"/>
        <d v="2020-03-12T00:00:00"/>
        <d v="2020-03-11T00:00:00"/>
        <d v="2020-03-07T00:00:00"/>
        <d v="2020-03-05T00:00:00"/>
        <d v="2020-03-04T00:00:00"/>
        <d v="2020-02-24T00:00:00"/>
        <d v="2020-02-21T00:00:00"/>
        <d v="2020-02-20T00:00:00"/>
        <d v="2020-02-19T00:00:00"/>
        <d v="2020-02-18T00:00:00"/>
        <d v="2020-02-07T00:00:00"/>
        <d v="2020-02-06T00:00:00"/>
        <d v="2020-02-05T00:00:00"/>
        <d v="2020-02-02T00:00:00"/>
        <d v="2020-01-29T00:00:00"/>
        <d v="2020-01-28T00:00:00"/>
        <d v="2020-01-23T00:00:00"/>
        <d v="2020-01-22T00:00:00"/>
        <d v="2020-01-21T00:00:00"/>
        <d v="2020-01-20T00:00:00"/>
        <d v="2020-01-18T00:00:00"/>
        <d v="2020-01-12T00:00:00"/>
        <d v="2020-01-11T00:00:00"/>
        <d v="2020-01-09T00:00:00"/>
        <d v="2020-01-04T00:00:00"/>
        <d v="2020-01-03T00:00:00"/>
        <d v="2020-01-02T00:00:00"/>
        <d v="2019-12-29T00:00:00"/>
        <d v="2019-12-11T00:00:00"/>
        <d v="2019-12-09T00:00:00"/>
        <d v="2019-12-07T00:00:00"/>
        <d v="2019-12-03T00:00:00"/>
        <d v="2019-12-02T00:00:00"/>
        <d v="2019-11-30T00:00:00"/>
        <d v="2019-11-28T00:00:00"/>
        <d v="2019-11-24T00:00:00"/>
        <d v="2019-11-20T00:00:00"/>
        <d v="2019-11-16T00:00:00"/>
        <d v="2019-11-13T00:00:00"/>
        <d v="2019-11-08T00:00:00"/>
        <d v="2019-11-07T00:00:00"/>
        <d v="2019-11-06T00:00:00"/>
        <d v="2019-10-30T00:00:00"/>
        <d v="2019-10-28T00:00:00"/>
        <d v="2019-10-27T00:00:00"/>
        <d v="2019-10-26T00:00:00"/>
        <d v="2019-10-23T00:00:00"/>
        <d v="2019-10-19T00:00:00"/>
        <d v="2019-10-14T00:00:00"/>
        <d v="2019-10-11T00:00:00"/>
        <d v="2019-10-09T00:00:00"/>
        <d v="2019-10-07T00:00:00"/>
        <d v="2019-10-06T00:00:00"/>
        <d v="2019-10-05T00:00:00"/>
        <d v="2019-10-04T00:00:00"/>
        <d v="2019-10-02T00:00:00"/>
        <d v="2019-10-01T00:00:00"/>
        <d v="2019-09-30T00:00:00"/>
        <d v="2019-09-29T00:00:00"/>
        <d v="2019-09-28T00:00:00"/>
        <d v="2019-09-20T00:00:00"/>
        <d v="2019-09-16T00:00:00"/>
        <d v="2019-09-15T00:00:00"/>
        <d v="2019-09-04T00:00:00"/>
        <d v="2019-08-28T00:00:00"/>
        <d v="2019-08-27T00:00:00"/>
        <d v="2019-08-24T00:00:00"/>
        <d v="2019-08-22T00:00:00"/>
        <d v="2019-08-19T00:00:00"/>
        <d v="2019-08-11T00:00:00"/>
        <d v="2019-08-03T00:00:00"/>
        <d v="2019-08-01T00:00:00"/>
        <d v="2019-07-31T00:00:00"/>
        <d v="2019-07-30T00:00:00"/>
        <d v="2019-07-29T00:00:00"/>
        <d v="2019-07-27T00:00:00"/>
        <d v="2019-07-24T00:00:00"/>
        <d v="2019-07-23T00:00:00"/>
        <d v="2019-07-20T00:00:00"/>
        <d v="2019-07-16T00:00:00"/>
        <d v="2019-07-15T00:00:00"/>
        <d v="2019-07-13T00:00:00"/>
        <d v="2019-07-10T00:00:00"/>
        <d v="2019-07-08T00:00:00"/>
        <d v="2019-07-07T00:00:00"/>
        <d v="2019-07-05T00:00:00"/>
        <d v="2019-07-04T00:00:00"/>
        <d v="2019-07-03T00:00:00"/>
        <d v="2019-07-02T00:00:00"/>
        <d v="2019-06-22T00:00:00"/>
        <d v="2019-06-21T00:00:00"/>
        <d v="2019-06-17T00:00:00"/>
        <d v="2019-06-15T00:00:00"/>
        <d v="2019-06-13T00:00:00"/>
        <d v="2019-06-12T00:00:00"/>
        <d v="2019-06-05T00:00:00"/>
        <d v="2019-06-04T00:00:00"/>
        <d v="2019-06-03T00:00:00"/>
        <d v="2019-06-01T00:00:00"/>
        <d v="2019-05-31T00:00:00"/>
        <d v="2019-05-26T00:00:00"/>
        <d v="2019-05-24T00:00:00"/>
        <d v="2019-05-23T00:00:00"/>
        <d v="2019-05-21T00:00:00"/>
        <d v="2019-05-19T00:00:00"/>
        <d v="2019-05-16T00:00:00"/>
        <d v="2019-05-15T00:00:00"/>
        <d v="2019-05-11T00:00:00"/>
        <d v="2019-05-09T00:00:00"/>
        <d v="2019-05-05T00:00:00"/>
        <d v="2019-05-01T00:00:00"/>
        <d v="2019-04-29T00:00:00"/>
        <d v="2019-04-28T00:00:00"/>
        <d v="2019-04-27T00:00:00"/>
        <d v="2019-04-25T00:00:00"/>
        <d v="2019-04-18T00:00:00"/>
        <d v="2019-04-14T00:00:00"/>
        <d v="2019-04-13T00:00:00"/>
        <d v="2019-04-11T00:00:00"/>
        <d v="2019-04-06T00:00:00"/>
        <d v="2019-03-29T00:00:00"/>
        <d v="2019-03-25T00:00:00"/>
        <d v="2019-03-23T00:00:00"/>
        <d v="2019-03-22T00:00:00"/>
        <d v="2019-03-20T00:00:00"/>
        <d v="2019-03-19T00:00:00"/>
        <d v="2019-03-17T00:00:00"/>
        <d v="2019-03-12T00:00:00"/>
        <d v="2019-03-10T00:00:00"/>
        <d v="2019-03-09T00:00:00"/>
        <d v="2019-03-04T00:00:00"/>
        <d v="2019-02-26T00:00:00"/>
        <d v="2019-02-20T00:00:00"/>
        <d v="2019-02-19T00:00:00"/>
        <d v="2019-02-17T00:00:00"/>
        <d v="2019-02-12T00:00:00"/>
        <d v="2019-02-10T00:00:00"/>
        <d v="2019-02-09T00:00:00"/>
        <d v="2019-02-05T00:00:00"/>
        <d v="2019-02-03T00:00:00"/>
        <d v="2019-01-30T00:00:00"/>
        <d v="2019-01-25T00:00:00"/>
        <d v="2019-01-23T00:00:00"/>
        <d v="2019-01-20T00:00:00"/>
        <d v="2019-01-17T00:00:00"/>
        <d v="2019-01-12T00:00:00"/>
        <d v="2019-01-11T00:00:00"/>
        <d v="2019-01-09T00:00:00"/>
        <d v="2019-01-08T00:00:00"/>
        <d v="2019-01-07T00:00:00"/>
        <d v="2019-01-06T00:00:00"/>
        <d v="2018-12-25T00:00:00"/>
        <d v="2018-12-24T00:00:00"/>
        <d v="2018-12-21T00:00:00"/>
        <d v="2018-12-20T00:00:00"/>
        <d v="2018-12-18T00:00:00"/>
        <d v="2018-12-15T00:00:00"/>
        <d v="2018-12-14T00:00:00"/>
        <d v="2018-12-10T00:00:00"/>
        <d v="2018-12-03T00:00:00"/>
        <d v="2018-12-01T00:00:00"/>
        <d v="2018-11-30T00:00:00"/>
        <d v="2018-11-29T00:00:00"/>
        <d v="2018-11-28T00:00:00"/>
        <d v="2018-11-27T00:00:00"/>
        <d v="2018-11-20T00:00:00"/>
        <d v="2018-11-08T00:00:00"/>
        <d v="2018-11-06T00:00:00"/>
        <d v="2018-11-03T00:00:00"/>
        <d v="2018-11-02T00:00:00"/>
        <d v="2018-10-31T00:00:00"/>
        <d v="2018-10-29T00:00:00"/>
        <d v="2018-10-28T00:00:00"/>
        <d v="2018-10-27T00:00:00"/>
        <d v="2018-10-26T00:00:00"/>
        <d v="2018-10-25T00:00:00"/>
        <d v="2018-10-24T00:00:00"/>
        <d v="2018-10-23T00:00:00"/>
        <d v="2018-10-22T00:00:00"/>
        <d v="2018-10-18T00:00:00"/>
        <d v="2018-10-17T00:00:00"/>
        <d v="2018-10-16T00:00:00"/>
        <d v="2018-10-13T00:00:00"/>
        <d v="2018-10-12T00:00:00"/>
        <d v="2018-10-11T00:00:00"/>
        <d v="2018-10-10T00:00:00"/>
        <d v="2018-10-08T00:00:00"/>
        <d v="2018-10-07T00:00:00"/>
        <d v="2018-10-05T00:00:00"/>
        <d v="2018-10-04T00:00:00"/>
        <d v="2018-09-30T00:00:00"/>
        <d v="2018-09-26T00:00:00"/>
        <d v="2018-09-25T00:00:00"/>
        <d v="2018-09-19T00:00:00"/>
        <d v="2018-09-18T00:00:00"/>
        <d v="2018-09-16T00:00:00"/>
        <d v="2018-09-15T00:00:00"/>
        <d v="2018-09-14T00:00:00"/>
        <d v="2018-09-13T00:00:00"/>
        <d v="2018-09-12T00:00:00"/>
        <d v="2018-09-11T00:00:00"/>
        <d v="2018-09-07T00:00:00"/>
        <d v="2018-09-06T00:00:00"/>
        <d v="2018-09-05T00:00:00"/>
        <d v="2018-09-04T00:00:00"/>
        <d v="2018-09-03T00:00:00"/>
        <d v="2018-09-02T00:00:00"/>
        <d v="2018-08-31T00:00:00"/>
        <d v="2018-08-30T00:00:00"/>
        <d v="2018-08-29T00:00:00"/>
        <d v="2018-08-28T00:00:00"/>
        <d v="2018-08-26T00:00:00"/>
        <d v="2018-08-25T00:00:00"/>
        <d v="2018-08-24T00:00:00"/>
        <d v="2018-08-19T00:00:00"/>
        <d v="2018-08-18T00:00:00"/>
        <d v="2018-08-17T00:00:00"/>
        <d v="2018-08-16T00:00:00"/>
        <d v="2018-08-15T00:00:00"/>
        <d v="2018-08-14T00:00:00"/>
        <d v="2018-08-12T00:00:00"/>
        <d v="2018-08-11T00:00:00"/>
        <d v="2018-08-09T00:00:00"/>
        <d v="2018-08-08T00:00:00"/>
        <d v="2018-08-07T00:00:00"/>
        <d v="2018-08-04T00:00:00"/>
        <d v="2018-08-02T00:00:00"/>
        <d v="2018-08-01T00:00:00"/>
        <d v="2018-07-30T00:00:00"/>
        <d v="2018-07-29T00:00:00"/>
        <d v="2018-07-28T00:00:00"/>
        <d v="2018-07-24T00:00:00"/>
        <d v="2018-07-22T00:00:00"/>
        <d v="2018-07-21T00:00:00"/>
        <d v="2018-07-18T00:00:00"/>
        <d v="2018-07-15T00:00:00"/>
        <d v="2018-07-13T00:00:00"/>
        <d v="2018-07-12T00:00:00"/>
        <d v="2018-07-11T00:00:00"/>
        <d v="2018-07-10T00:00:00"/>
        <d v="2018-07-08T00:00:00"/>
        <d v="2018-07-07T00:00:00"/>
        <d v="2018-07-03T00:00:00"/>
        <d v="2018-07-02T00:00:00"/>
        <d v="2018-07-01T00:00:00"/>
        <d v="2018-06-27T00:00:00"/>
        <d v="2018-06-23T00:00:00"/>
        <d v="2018-06-21T00:00:00"/>
        <d v="2018-06-18T00:00:00"/>
        <d v="2018-06-17T00:00:00"/>
        <d v="2018-06-14T00:00:00"/>
        <d v="2018-06-13T00:00:00"/>
        <d v="2018-06-08T00:00:00"/>
        <d v="2018-06-07T00:00:00"/>
        <d v="2018-06-04T00:00:00"/>
        <d v="2018-05-29T00:00:00"/>
        <d v="2018-05-28T00:00:00"/>
        <d v="2018-05-27T00:00:00"/>
        <d v="2018-05-22T00:00:00"/>
        <d v="2018-05-18T00:00:00"/>
        <d v="2018-05-16T00:00:00"/>
        <d v="2018-05-10T00:00:00"/>
        <d v="2018-05-01T00:00:00"/>
        <d v="2018-04-30T00:00:00"/>
        <d v="2018-04-27T00:00:00"/>
        <d v="2018-04-24T00:00:00"/>
        <d v="2018-04-21T00:00:00"/>
        <d v="2018-04-20T00:00:00"/>
        <d v="2018-04-18T00:00:00"/>
        <d v="2018-04-10T00:00:00"/>
        <d v="2018-04-08T00:00:00"/>
        <d v="2018-04-02T00:00:00"/>
        <d v="2018-03-31T00:00:00"/>
        <d v="2018-03-29T00:00:00"/>
        <d v="2018-03-27T00:00:00"/>
        <d v="2018-03-26T00:00:00"/>
        <d v="2018-03-19T00:00:00"/>
        <d v="2018-03-14T00:00:00"/>
        <d v="2018-03-13T00:00:00"/>
        <d v="2018-03-11T00:00:00"/>
        <d v="2018-03-08T00:00:00"/>
        <d v="2018-03-06T00:00:00"/>
        <d v="2018-02-26T00:00:00"/>
        <d v="2018-02-25T00:00:00"/>
        <d v="2018-02-20T00:00:00"/>
        <d v="2018-02-07T00:00:00"/>
        <d v="2018-02-06T00:00:00"/>
        <d v="2018-02-01T00:00:00"/>
        <d v="2018-01-27T00:00:00"/>
        <d v="2018-01-26T00:00:00"/>
        <d v="2018-01-24T00:00:00"/>
        <d v="2018-01-23T00:00:00"/>
        <d v="2018-01-19T00:00:00"/>
        <d v="2018-01-18T00:00:00"/>
        <d v="2018-01-13T00:00:00"/>
        <d v="2018-01-11T00:00:00"/>
        <d v="2018-01-08T00:00:00"/>
        <d v="2018-01-05T00:00:00"/>
        <d v="2018-01-04T00:00:00"/>
        <d v="2017-12-29T00:00:00"/>
        <d v="2017-12-22T00:00:00"/>
        <d v="2017-12-21T00:00:00"/>
        <d v="2017-12-14T00:00:00"/>
        <d v="2017-12-12T00:00:00"/>
        <d v="2017-12-11T00:00:00"/>
        <d v="2017-12-10T00:00:00"/>
        <d v="2017-12-09T00:00:00"/>
        <d v="2017-12-07T00:00:00"/>
        <d v="2017-12-02T00:00:00"/>
        <d v="2017-12-01T00:00:00"/>
        <d v="2017-11-14T00:00:00"/>
        <d v="2017-11-13T00:00:00"/>
        <d v="2017-11-09T00:00:00"/>
        <d v="2017-11-02T00:00:00"/>
        <d v="2017-10-29T00:00:00"/>
        <d v="2017-10-26T00:00:00"/>
        <d v="2017-10-25T00:00:00"/>
        <d v="2017-10-23T00:00:00"/>
        <d v="2017-10-14T00:00:00"/>
        <d v="2017-10-04T00:00:00"/>
        <d v="2017-10-03T00:00:00"/>
        <d v="2017-10-02T00:00:00"/>
        <d v="2017-10-01T00:00:00"/>
        <d v="2017-09-30T00:00:00"/>
        <d v="2017-09-29T00:00:00"/>
        <d v="2017-09-25T00:00:00"/>
        <d v="2017-09-19T00:00:00"/>
        <d v="2017-09-16T00:00:00"/>
        <d v="2017-09-12T00:00:00"/>
        <d v="2017-09-10T00:00:00"/>
        <d v="2017-09-09T00:00:00"/>
        <d v="2017-09-01T00:00:00"/>
        <d v="2017-08-29T00:00:00"/>
        <d v="2017-08-24T00:00:00"/>
        <d v="2017-08-22T00:00:00"/>
        <d v="2017-08-21T00:00:00"/>
        <d v="2017-08-18T00:00:00"/>
        <d v="2017-08-17T00:00:00"/>
        <d v="2017-08-16T00:00:00"/>
        <d v="2017-08-14T00:00:00"/>
        <d v="2017-08-13T00:00:00"/>
        <d v="2017-08-11T00:00:00"/>
        <d v="2017-08-09T00:00:00"/>
        <d v="2017-08-08T00:00:00"/>
        <d v="2017-08-07T00:00:00"/>
        <d v="2017-08-06T00:00:00"/>
        <d v="2017-08-04T00:00:00"/>
        <d v="2017-07-27T00:00:00"/>
        <d v="2017-07-23T00:00:00"/>
        <d v="2017-07-21T00:00:00"/>
        <d v="2017-07-17T00:00:00"/>
        <d v="2017-07-16T00:00:00"/>
        <d v="2017-07-15T00:00:00"/>
        <d v="2017-07-13T00:00:00"/>
        <d v="2017-07-12T00:00:00"/>
        <d v="2017-07-10T00:00:00"/>
        <d v="2017-07-09T00:00:00"/>
        <d v="2017-07-08T00:00:00"/>
        <d v="2017-07-07T00:00:00"/>
        <d v="2017-07-05T00:00:00"/>
        <d v="2017-07-04T00:00:00"/>
        <d v="2017-07-01T00:00:00"/>
        <d v="2017-06-30T00:00:00"/>
        <d v="2017-06-27T00:00:00"/>
        <d v="2017-06-26T00:00:00"/>
        <d v="2017-06-19T00:00:00"/>
        <d v="2017-06-15T00:00:00"/>
        <d v="2017-06-11T00:00:00"/>
        <d v="2017-06-10T00:00:00"/>
        <d v="2017-06-09T00:00:00"/>
        <d v="2017-06-07T00:00:00"/>
        <d v="2017-06-06T00:00:00"/>
        <d v="2017-06-05T00:00:00"/>
        <d v="2017-06-03T00:00:00"/>
        <d v="2017-06-01T00:00:00"/>
        <d v="2017-05-23T00:00:00"/>
        <d v="2017-05-16T00:00:00"/>
        <d v="2017-05-15T00:00:00"/>
        <d v="2017-05-14T00:00:00"/>
        <d v="2017-05-10T00:00:00"/>
        <d v="2017-05-09T00:00:00"/>
        <d v="2017-05-05T00:00:00"/>
        <d v="2017-05-02T00:00:00"/>
        <d v="2017-05-01T00:00:00"/>
        <d v="2017-04-25T00:00:00"/>
        <d v="2017-04-24T00:00:00"/>
        <d v="2017-04-23T00:00:00"/>
        <d v="2017-04-21T00:00:00"/>
        <d v="2017-04-17T00:00:00"/>
        <d v="2017-04-13T00:00:00"/>
        <d v="2017-04-09T00:00:00"/>
        <d v="2017-04-07T00:00:00"/>
        <d v="2017-04-03T00:00:00"/>
        <d v="2017-03-30T00:00:00"/>
        <d v="2017-03-29T00:00:00"/>
        <d v="2017-03-27T00:00:00"/>
        <d v="2017-03-26T00:00:00"/>
        <d v="2017-03-25T00:00:00"/>
        <d v="2017-03-24T00:00:00"/>
        <d v="2017-03-23T00:00:00"/>
        <d v="2017-03-21T00:00:00"/>
        <d v="2017-03-20T00:00:00"/>
        <d v="2017-03-15T00:00:00"/>
        <d v="2017-03-14T00:00:00"/>
        <d v="2017-03-12T00:00:00"/>
        <d v="2017-03-09T00:00:00"/>
        <d v="2017-03-07T00:00:00"/>
        <d v="2017-03-05T00:00:00"/>
        <d v="2017-03-04T00:00:00"/>
        <d v="2017-03-02T00:00:00"/>
        <d v="2017-03-01T00:00:00"/>
        <d v="2017-02-26T00:00:00"/>
        <d v="2017-02-24T00:00:00"/>
        <d v="2017-02-23T00:00:00"/>
        <d v="2017-02-22T00:00:00"/>
        <d v="2017-02-21T00:00:00"/>
        <d v="2017-02-20T00:00:00"/>
        <d v="2017-02-18T00:00:00"/>
        <d v="2017-02-17T00:00:00"/>
        <d v="2017-02-13T00:00:00"/>
        <d v="2017-02-11T00:00:00"/>
        <d v="2017-02-10T00:00:00"/>
        <d v="2017-02-09T00:00:00"/>
        <d v="2017-02-05T00:00:00"/>
        <d v="2017-02-03T00:00:00"/>
        <d v="2017-02-01T00:00:00"/>
        <d v="2017-01-31T00:00:00"/>
        <d v="2017-01-29T00:00:00"/>
        <d v="2017-01-27T00:00:00"/>
        <d v="2017-01-17T00:00:00"/>
        <d v="2017-01-16T00:00:00"/>
        <d v="2017-01-06T00:00:00"/>
        <d v="2017-01-04T00:00:00"/>
        <d v="2017-01-03T00:00:00"/>
        <d v="2017-01-02T00:00:00"/>
        <d v="2016-12-30T00:00:00"/>
        <d v="2016-12-20T00:00:00"/>
        <d v="2016-12-17T00:00:00"/>
        <d v="2016-12-16T00:00:00"/>
        <d v="2016-12-10T00:00:00"/>
        <d v="2016-12-03T00:00:00"/>
        <d v="2016-12-02T00:00:00"/>
        <d v="2016-11-30T00:00:00"/>
        <d v="2016-11-29T00:00:00"/>
        <d v="2016-11-26T00:00:00"/>
        <d v="2016-11-23T00:00:00"/>
        <d v="2016-11-22T00:00:00"/>
        <d v="2016-11-20T00:00:00"/>
        <d v="2016-11-19T00:00:00"/>
        <d v="2016-11-18T00:00:00"/>
        <d v="2016-11-15T00:00:00"/>
        <d v="2016-11-14T00:00:00"/>
        <d v="2016-11-08T00:00:00"/>
        <d v="2016-11-03T00:00:00"/>
        <d v="2016-11-02T00:00:00"/>
        <d v="2016-10-23T00:00:00"/>
        <d v="2016-10-17T00:00:00"/>
        <d v="2016-10-14T00:00:00"/>
        <d v="2016-10-13T00:00:00"/>
        <d v="2016-10-12T00:00:00"/>
        <d v="2016-10-11T00:00:00"/>
        <d v="2016-10-10T00:00:00"/>
        <d v="2016-10-02T00:00:00"/>
        <d v="2016-10-01T00:00:00"/>
        <d v="2016-09-29T00:00:00"/>
        <d v="2016-09-24T00:00:00"/>
        <d v="2016-09-23T00:00:00"/>
        <d v="2016-09-22T00:00:00"/>
        <d v="2016-09-21T00:00:00"/>
        <d v="2016-09-19T00:00:00"/>
        <d v="2016-09-11T00:00:00"/>
        <d v="2016-09-10T00:00:00"/>
        <d v="2016-09-09T00:00:00"/>
        <d v="2016-09-08T00:00:00"/>
        <d v="2016-09-07T00:00:00"/>
        <d v="2016-09-06T00:00:00"/>
        <d v="2016-09-05T00:00:00"/>
        <d v="2016-09-04T00:00:00"/>
        <d v="2016-08-31T00:00:00"/>
        <d v="2016-08-30T00:00:00"/>
        <d v="2016-08-28T00:00:00"/>
        <d v="2016-08-24T00:00:00"/>
        <d v="2016-08-23T00:00:00"/>
        <d v="2016-08-18T00:00:00"/>
        <d v="2016-08-16T00:00:00"/>
        <d v="2016-08-15T00:00:00"/>
        <d v="2016-08-14T00:00:00"/>
        <d v="2016-08-13T00:00:00"/>
        <d v="2016-08-12T00:00:00"/>
        <d v="2016-08-09T00:00:00"/>
        <d v="2016-07-30T00:00:00"/>
        <d v="2016-07-25T00:00:00"/>
        <d v="2016-07-24T00:00:00"/>
        <d v="2016-07-23T00:00:00"/>
        <d v="2016-07-18T00:00:00"/>
        <d v="2016-07-17T00:00:00"/>
        <d v="2016-07-16T00:00:00"/>
        <d v="2016-07-12T00:00:00"/>
        <d v="2016-07-11T00:00:00"/>
        <d v="2016-07-08T00:00:00"/>
        <d v="2016-07-07T00:00:00"/>
        <d v="2016-07-05T00:00:00"/>
        <d v="2016-06-28T00:00:00"/>
        <d v="2016-06-26T00:00:00"/>
        <d v="2016-06-18T00:00:00"/>
        <d v="2016-06-14T00:00:00"/>
        <d v="2016-06-13T00:00:00"/>
        <d v="2016-06-03T00:00:00"/>
        <d v="2016-06-01T00:00:00"/>
        <d v="2016-05-25T00:00:00"/>
        <d v="2016-05-24T00:00:00"/>
        <d v="2016-05-22T00:00:00"/>
        <d v="2016-05-18T00:00:00"/>
        <d v="2016-05-09T00:00:00"/>
        <d v="2016-05-08T00:00:00"/>
        <d v="2016-05-05T00:00:00"/>
        <d v="2016-05-01T00:00:00"/>
        <d v="2016-04-30T00:00:00"/>
        <d v="2016-04-28T00:00:00"/>
        <d v="2016-04-27T00:00:00"/>
        <d v="2016-04-26T00:00:00"/>
        <d v="2016-04-25T00:00:00"/>
        <d v="2016-04-23T00:00:00"/>
        <d v="2016-04-22T00:00:00"/>
        <d v="2016-04-15T00:00:00"/>
        <d v="2016-04-13T00:00:00"/>
        <d v="2016-04-12T00:00:00"/>
        <d v="2016-04-09T00:00:00"/>
        <d v="2016-03-25T00:00:00"/>
        <d v="2016-03-24T00:00:00"/>
        <d v="2016-03-23T00:00:00"/>
        <d v="2016-03-22T00:00:00"/>
        <d v="2016-03-19T00:00:00"/>
        <d v="2016-03-14T00:00:00"/>
        <d v="2016-03-13T00:00:00"/>
        <d v="2016-03-11T00:00:00"/>
        <d v="2016-03-10T00:00:00"/>
        <d v="2016-03-09T00:00:00"/>
        <d v="2016-03-08T00:00:00"/>
        <d v="2016-03-03T00:00:00"/>
        <d v="2016-03-01T00:00:00"/>
        <d v="2016-02-29T00:00:00"/>
        <d v="2016-02-28T00:00:00"/>
        <d v="2016-02-27T00:00:00"/>
        <d v="2016-02-23T00:00:00"/>
        <d v="2016-02-22T00:00:00"/>
        <d v="2016-02-20T00:00:00"/>
        <d v="2016-02-19T00:00:00"/>
        <d v="2016-02-18T00:00:00"/>
        <d v="2016-02-16T00:00:00"/>
        <d v="2016-02-15T00:00:00"/>
        <d v="2016-02-12T00:00:00"/>
        <d v="2016-02-09T00:00:00"/>
        <d v="2016-02-03T00:00:00"/>
        <d v="2016-01-31T00:00:00"/>
        <d v="2016-01-29T00:00:00"/>
        <d v="2016-01-28T00:00:00"/>
        <d v="2016-01-26T00:00:00"/>
        <d v="2016-01-23T00:00:00"/>
        <d v="2016-01-22T00:00:00"/>
        <d v="2016-01-21T00:00:00"/>
        <d v="2016-01-20T00:00:00"/>
        <d v="2016-01-19T00:00:00"/>
        <d v="2016-01-17T00:00:00"/>
        <d v="2016-01-15T00:00:00"/>
        <d v="2016-01-14T00:00:00"/>
        <d v="2016-01-12T00:00:00"/>
        <d v="2016-01-11T00:00:00"/>
        <d v="2016-01-08T00:00:00"/>
        <d v="2016-01-07T00:00:00"/>
        <d v="2016-01-05T00:00:00"/>
        <d v="2015-12-30T00:00:00"/>
        <d v="2015-12-28T00:00:00"/>
        <d v="2015-12-27T00:00:00"/>
        <d v="2015-12-26T00:00:00"/>
        <d v="2015-12-24T00:00:00"/>
        <d v="2015-12-23T00:00:00"/>
        <d v="2015-12-21T00:00:00"/>
        <d v="2015-12-17T00:00:00"/>
        <d v="2015-12-16T00:00:00"/>
        <d v="2015-12-08T00:00:00"/>
        <d v="2015-12-07T00:00:00"/>
        <d v="2015-12-05T00:00:00"/>
        <d v="2015-12-04T00:00:00"/>
        <d v="2015-12-02T00:00:00"/>
        <d v="2015-11-25T00:00:00"/>
        <d v="2015-11-24T00:00:00"/>
        <d v="2015-11-23T00:00:00"/>
        <d v="2015-11-21T00:00:00"/>
        <d v="2015-11-14T00:00:00"/>
        <d v="2015-11-13T00:00:00"/>
        <d v="2015-11-09T00:00:00"/>
        <d v="2015-11-08T00:00:00"/>
        <d v="2015-11-05T00:00:00"/>
        <d v="2015-10-31T00:00:00"/>
        <d v="2015-10-29T00:00:00"/>
        <d v="2015-10-28T00:00:00"/>
        <d v="2015-10-27T00:00:00"/>
        <d v="2015-10-25T00:00:00"/>
        <d v="2015-10-22T00:00:00"/>
        <d v="2015-10-21T00:00:00"/>
        <d v="2015-10-18T00:00:00"/>
        <d v="2015-10-15T00:00:00"/>
        <d v="2015-10-14T00:00:00"/>
        <d v="2015-10-13T00:00:00"/>
        <d v="2015-10-11T00:00:00"/>
        <d v="2015-10-10T00:00:00"/>
        <d v="2015-10-08T00:00:00"/>
        <d v="2015-10-06T00:00:00"/>
        <d v="2015-10-05T00:00:00"/>
        <d v="2015-10-04T00:00:00"/>
        <d v="2015-10-03T00:00:00"/>
        <d v="2015-10-02T00:00:00"/>
        <d v="2015-09-30T00:00:00"/>
        <d v="2015-09-28T00:00:00"/>
        <d v="2015-09-27T00:00:00"/>
        <d v="2015-09-25T00:00:00"/>
        <d v="2015-09-24T00:00:00"/>
        <d v="2015-09-21T00:00:00"/>
        <d v="2015-09-17T00:00:00"/>
        <d v="2015-09-15T00:00:00"/>
        <d v="2015-09-10T00:00:00"/>
        <d v="2015-09-09T00:00:00"/>
        <d v="2015-09-07T00:00:00"/>
        <d v="2015-09-05T00:00:00"/>
        <d v="2015-09-03T00:00:00"/>
        <d v="2015-08-30T00:00:00"/>
        <d v="2015-08-29T00:00:00"/>
        <d v="2015-08-25T00:00:00"/>
        <d v="2015-08-24T00:00:00"/>
        <d v="2015-08-23T00:00:00"/>
        <d v="2015-08-22T00:00:00"/>
        <d v="2015-08-20T00:00:00"/>
        <d v="2015-08-19T00:00:00"/>
        <d v="2015-08-16T00:00:00"/>
        <d v="2015-08-15T00:00:00"/>
        <d v="2015-08-14T00:00:00"/>
        <d v="2015-08-12T00:00:00"/>
        <d v="2015-08-10T00:00:00"/>
        <d v="2015-08-06T00:00:00"/>
        <d v="2015-08-05T00:00:00"/>
        <d v="2015-08-04T00:00:00"/>
        <d v="2015-07-29T00:00:00"/>
        <d v="2015-07-28T00:00:00"/>
        <d v="2015-07-27T00:00:00"/>
        <d v="2015-07-26T00:00:00"/>
        <d v="2015-07-24T00:00:00"/>
        <d v="2015-07-21T00:00:00"/>
        <d v="2015-07-19T00:00:00"/>
        <d v="2015-07-18T00:00:00"/>
        <d v="2015-07-17T00:00:00"/>
        <d v="2015-07-16T00:00:00"/>
        <d v="2015-07-14T00:00:00"/>
        <d v="2015-07-10T00:00:00"/>
        <d v="2015-07-08T00:00:00"/>
        <d v="2015-07-07T00:00:00"/>
        <d v="2015-06-30T00:00:00"/>
        <d v="2015-06-27T00:00:00"/>
        <d v="2015-06-26T00:00:00"/>
        <d v="2015-06-24T00:00:00"/>
        <d v="2015-06-22T00:00:00"/>
        <d v="2015-06-16T00:00:00"/>
        <d v="2015-06-15T00:00:00"/>
        <d v="2015-06-11T00:00:00"/>
        <d v="2015-06-07T00:00:00"/>
        <d v="2015-06-06T00:00:00"/>
        <d v="2015-06-01T00:00:00"/>
        <d v="2015-05-31T00:00:00"/>
        <d v="2015-05-27T00:00:00"/>
        <d v="2015-05-26T00:00:00"/>
        <d v="2015-05-22T00:00:00"/>
        <d v="2015-05-19T00:00:00"/>
        <d v="2015-05-17T00:00:00"/>
        <d v="2015-05-15T00:00:00"/>
        <d v="2015-05-14T00:00:00"/>
        <d v="2015-05-13T00:00:00"/>
        <d v="2015-05-11T00:00:00"/>
        <d v="2015-05-10T00:00:00"/>
        <d v="2015-05-07T00:00:00"/>
        <d v="2015-05-06T00:00:00"/>
        <d v="2015-05-04T00:00:00"/>
        <d v="2015-04-29T00:00:00"/>
        <d v="2015-04-24T00:00:00"/>
        <d v="2015-04-20T00:00:00"/>
        <d v="2015-04-19T00:00:00"/>
        <d v="2015-04-17T00:00:00"/>
        <d v="2015-04-14T00:00:00"/>
        <d v="2015-04-13T00:00:00"/>
        <d v="2015-04-10T00:00:00"/>
        <d v="2015-04-09T00:00:00"/>
        <d v="2015-04-08T00:00:00"/>
        <d v="2015-04-06T00:00:00"/>
        <d v="2015-04-04T00:00:00"/>
        <d v="2015-04-01T00:00:00"/>
        <d v="2015-03-31T00:00:00"/>
        <d v="2015-03-30T00:00:00"/>
        <d v="2015-03-28T00:00:00"/>
        <d v="2015-03-26T00:00:00"/>
        <d v="2015-03-17T00:00:00"/>
        <d v="2015-03-16T00:00:00"/>
        <d v="2015-03-15T00:00:00"/>
        <d v="2015-03-14T00:00:00"/>
        <d v="2015-03-13T00:00:00"/>
        <d v="2015-03-10T00:00:00"/>
        <d v="2015-03-08T00:00:00"/>
        <d v="2015-03-07T00:00:00"/>
        <d v="2015-03-06T00:00:00"/>
        <d v="2015-03-05T00:00:00"/>
        <d v="2015-03-03T00:00:00"/>
        <d v="2015-02-27T00:00:00"/>
        <d v="2015-02-25T00:00:00"/>
        <d v="2015-02-20T00:00:00"/>
        <d v="2015-02-19T00:00:00"/>
        <d v="2015-02-16T00:00:00"/>
        <d v="2015-02-14T00:00:00"/>
        <d v="2015-02-09T00:00:00"/>
        <d v="2015-02-08T00:00:00"/>
        <d v="2015-02-07T00:00:00"/>
        <d v="2015-02-04T00:00:00"/>
        <d v="2015-02-03T00:00:00"/>
        <d v="2015-02-02T00:00:00"/>
        <d v="2015-01-30T00:00:00"/>
        <d v="2015-01-29T00:00:00"/>
        <d v="2015-01-24T00:00:00"/>
        <d v="2015-01-23T00:00:00"/>
        <d v="2015-01-21T00:00:00"/>
        <d v="2015-01-19T00:00:00"/>
        <d v="2015-01-17T00:00:00"/>
        <d v="2015-01-14T00:00:00"/>
        <d v="2015-01-13T00:00:00"/>
        <d v="2015-01-12T00:00:00"/>
        <d v="2015-01-09T00:00:00"/>
        <d v="2014-12-24T00:00:00"/>
        <d v="2014-12-17T00:00:00"/>
        <d v="2014-12-15T00:00:00"/>
        <d v="2014-12-10T00:00:00"/>
        <d v="2014-12-09T00:00:00"/>
        <d v="2014-12-04T00:00:00"/>
        <d v="2014-12-02T00:00:00"/>
        <d v="2014-12-01T00:00:00"/>
        <d v="2014-11-30T00:00:00"/>
        <d v="2014-11-28T00:00:00"/>
        <d v="2014-11-27T00:00:00"/>
        <d v="2014-11-26T00:00:00"/>
        <d v="2014-11-25T00:00:00"/>
        <d v="2014-11-24T00:00:00"/>
        <d v="2014-11-22T00:00:00"/>
        <d v="2014-11-19T00:00:00"/>
        <d v="2014-11-18T00:00:00"/>
        <d v="2014-11-17T00:00:00"/>
        <d v="2014-11-15T00:00:00"/>
        <d v="2014-11-12T00:00:00"/>
        <d v="2014-11-10T00:00:00"/>
        <d v="2014-11-08T00:00:00"/>
        <d v="2014-11-06T00:00:00"/>
        <d v="2014-11-05T00:00:00"/>
        <d v="2014-11-04T00:00:00"/>
        <d v="2014-11-01T00:00:00"/>
        <d v="2014-10-30T00:00:00"/>
        <d v="2014-10-28T00:00:00"/>
        <d v="2014-10-25T00:00:00"/>
        <d v="2014-10-24T00:00:00"/>
        <d v="2014-10-20T00:00:00"/>
        <d v="2014-10-19T00:00:00"/>
        <d v="2014-10-18T00:00:00"/>
        <d v="2014-10-15T00:00:00"/>
        <d v="2014-10-14T00:00:00"/>
        <d v="2014-10-10T00:00:00"/>
        <d v="2014-10-08T00:00:00"/>
        <d v="2014-10-07T00:00:00"/>
        <d v="2014-10-06T00:00:00"/>
        <d v="2014-10-03T00:00:00"/>
        <d v="2014-10-02T00:00:00"/>
        <d v="2014-10-01T00:00:00"/>
        <d v="2014-09-30T00:00:00"/>
        <d v="2014-09-29T00:00:00"/>
        <d v="2014-09-28T00:00:00"/>
        <d v="2014-09-27T00:00:00"/>
        <d v="2014-09-26T00:00:00"/>
        <d v="2014-09-23T00:00:00"/>
        <d v="2014-09-22T00:00:00"/>
        <d v="2014-09-19T00:00:00"/>
        <d v="2014-09-18T00:00:00"/>
        <d v="2014-09-15T00:00:00"/>
        <d v="2014-09-14T00:00:00"/>
        <d v="2014-09-12T00:00:00"/>
        <d v="2014-09-08T00:00:00"/>
        <d v="2014-09-07T00:00:00"/>
        <d v="2014-09-06T00:00:00"/>
        <d v="2014-09-03T00:00:00"/>
        <d v="2014-09-02T00:00:00"/>
        <d v="2014-08-31T00:00:00"/>
        <d v="2014-08-30T00:00:00"/>
        <d v="2014-08-28T00:00:00"/>
        <d v="2014-08-25T00:00:00"/>
        <d v="2014-08-21T00:00:00"/>
        <d v="2014-08-20T00:00:00"/>
        <d v="2014-08-18T00:00:00"/>
        <d v="2014-08-16T00:00:00"/>
        <d v="2014-08-15T00:00:00"/>
        <d v="2014-08-13T00:00:00"/>
        <d v="2014-08-11T00:00:00"/>
        <d v="2014-08-05T00:00:00"/>
        <d v="2014-08-04T00:00:00"/>
        <d v="2014-08-02T00:00:00"/>
        <d v="2014-07-29T00:00:00"/>
        <d v="2014-07-26T00:00:00"/>
        <d v="2014-07-25T00:00:00"/>
        <d v="2014-07-24T00:00:00"/>
        <d v="2014-07-23T00:00:00"/>
        <d v="2014-07-22T00:00:00"/>
        <d v="2014-07-20T00:00:00"/>
        <d v="2014-07-19T00:00:00"/>
        <d v="2014-07-18T00:00:00"/>
        <d v="2014-07-17T00:00:00"/>
        <d v="2014-07-16T00:00:00"/>
        <d v="2014-07-14T00:00:00"/>
        <d v="2014-07-13T00:00:00"/>
        <d v="2014-07-11T00:00:00"/>
        <d v="2014-07-10T00:00:00"/>
        <d v="2014-07-07T00:00:00"/>
        <d v="2014-07-06T00:00:00"/>
        <d v="2014-07-05T00:00:00"/>
        <d v="2014-07-04T00:00:00"/>
        <d v="2014-07-03T00:00:00"/>
        <d v="2014-06-26T00:00:00"/>
        <d v="2014-06-24T00:00:00"/>
        <d v="2014-06-19T00:00:00"/>
        <d v="2014-06-14T00:00:00"/>
        <d v="2014-06-13T00:00:00"/>
        <d v="2014-06-12T00:00:00"/>
        <d v="2014-06-11T00:00:00"/>
        <d v="2014-06-03T00:00:00"/>
        <d v="2014-06-01T00:00:00"/>
        <d v="2014-05-31T00:00:00"/>
        <d v="2014-05-28T00:00:00"/>
        <d v="2014-05-25T00:00:00"/>
        <d v="2014-05-23T00:00:00"/>
        <d v="2014-05-22T00:00:00"/>
        <d v="2014-05-14T00:00:00"/>
        <d v="2014-05-13T00:00:00"/>
        <d v="2014-05-07T00:00:00"/>
        <d v="2014-05-02T00:00:00"/>
        <d v="2014-05-01T00:00:00"/>
        <d v="2014-04-30T00:00:00"/>
        <d v="2014-04-29T00:00:00"/>
        <d v="2014-04-28T00:00:00"/>
        <d v="2014-04-27T00:00:00"/>
        <d v="2014-04-26T00:00:00"/>
        <d v="2014-04-25T00:00:00"/>
        <d v="2014-04-24T00:00:00"/>
        <d v="2014-04-21T00:00:00"/>
        <d v="2014-04-19T00:00:00"/>
        <d v="2014-04-18T00:00:00"/>
        <d v="2014-04-16T00:00:00"/>
        <d v="2014-04-14T00:00:00"/>
        <d v="2014-04-11T00:00:00"/>
        <d v="2014-04-09T00:00:00"/>
        <d v="2014-04-06T00:00:00"/>
        <d v="2014-04-04T00:00:00"/>
        <d v="2014-03-31T00:00:00"/>
        <d v="2014-03-29T00:00:00"/>
        <d v="2014-03-28T00:00:00"/>
        <d v="2014-03-26T00:00:00"/>
        <d v="2014-03-24T00:00:00"/>
        <d v="2014-03-23T00:00:00"/>
        <d v="2014-03-22T00:00:00"/>
        <d v="2014-03-21T00:00:00"/>
        <d v="2014-03-20T00:00:00"/>
        <d v="2014-03-18T00:00:00"/>
        <d v="2014-03-16T00:00:00"/>
        <d v="2014-03-15T00:00:00"/>
        <d v="2014-03-13T00:00:00"/>
        <d v="2014-03-11T00:00:00"/>
        <d v="2014-03-08T00:00:00"/>
        <d v="2014-03-07T00:00:00"/>
        <d v="2014-03-06T00:00:00"/>
        <d v="2014-03-05T00:00:00"/>
        <d v="2014-03-04T00:00:00"/>
        <d v="2014-03-03T00:00:00"/>
        <d v="2014-03-01T00:00:00"/>
        <d v="2014-02-28T00:00:00"/>
        <d v="2014-02-27T00:00:00"/>
        <d v="2014-02-25T00:00:00"/>
        <d v="2014-02-24T00:00:00"/>
        <d v="2014-02-20T00:00:00"/>
        <d v="2014-02-18T00:00:00"/>
        <d v="2014-02-13T00:00:00"/>
        <d v="2014-02-11T00:00:00"/>
        <d v="2014-02-05T00:00:00"/>
        <d v="2014-02-04T00:00:00"/>
        <d v="2014-02-02T00:00:00"/>
        <d v="2014-02-01T00:00:00"/>
        <d v="2014-01-30T00:00:00"/>
        <d v="2014-01-29T00:00:00"/>
        <d v="2014-01-28T00:00:00"/>
        <d v="2014-01-27T00:00:00"/>
        <d v="2014-01-25T00:00:00"/>
        <d v="2014-01-23T00:00:00"/>
        <d v="2014-01-20T00:00:00"/>
        <d v="2014-01-19T00:00:00"/>
        <d v="2014-01-18T00:00:00"/>
        <d v="2014-01-17T00:00:00"/>
        <d v="2014-01-15T00:00:00"/>
        <d v="2014-01-14T00:00:00"/>
        <d v="2014-01-10T00:00:00"/>
        <d v="2014-01-09T00:00:00"/>
        <d v="2014-01-08T00:00:00"/>
        <d v="2013-12-26T00:00:00"/>
        <d v="2013-12-25T00:00:00"/>
        <d v="2013-12-24T00:00:00"/>
        <d v="2013-12-21T00:00:00"/>
        <d v="2013-12-19T00:00:00"/>
        <d v="2013-12-18T00:00:00"/>
        <d v="2013-12-17T00:00:00"/>
        <d v="2013-12-16T00:00:00"/>
        <d v="2013-12-13T00:00:00"/>
        <d v="2013-12-08T00:00:00"/>
        <d v="2013-12-05T00:00:00"/>
        <d v="2013-12-04T00:00:00"/>
        <d v="2013-12-01T00:00:00"/>
        <d v="2013-11-30T00:00:00"/>
        <d v="2013-11-26T00:00:00"/>
        <d v="2013-11-24T00:00:00"/>
        <d v="2013-11-23T00:00:00"/>
        <d v="2013-11-17T00:00:00"/>
        <d v="2013-11-14T00:00:00"/>
        <d v="2013-11-13T00:00:00"/>
        <d v="2013-11-11T00:00:00"/>
        <d v="2013-11-09T00:00:00"/>
        <d v="2013-11-07T00:00:00"/>
        <d v="2013-11-01T00:00:00"/>
        <d v="2013-10-30T00:00:00"/>
        <d v="2013-10-29T00:00:00"/>
        <d v="2013-10-19T00:00:00"/>
        <d v="2013-10-17T00:00:00"/>
        <d v="2013-10-16T00:00:00"/>
        <d v="2013-10-12T00:00:00"/>
        <d v="2013-10-06T00:00:00"/>
        <d v="2013-10-05T00:00:00"/>
        <d v="2013-10-04T00:00:00"/>
        <d v="2013-09-26T00:00:00"/>
        <d v="2013-09-23T00:00:00"/>
        <d v="2013-09-20T00:00:00"/>
        <d v="2013-09-18T00:00:00"/>
        <d v="2013-09-16T00:00:00"/>
        <d v="2013-09-14T00:00:00"/>
        <d v="2013-09-12T00:00:00"/>
        <d v="2013-09-09T00:00:00"/>
        <d v="2013-09-02T00:00:00"/>
        <d v="2013-09-01T00:00:00"/>
        <d v="2013-08-31T00:00:00"/>
        <d v="2013-08-30T00:00:00"/>
        <d v="2013-08-29T00:00:00"/>
        <d v="2013-08-28T00:00:00"/>
        <d v="2013-08-26T00:00:00"/>
        <d v="2013-08-23T00:00:00"/>
        <d v="2013-08-22T00:00:00"/>
        <d v="2013-08-21T00:00:00"/>
        <d v="2013-08-20T00:00:00"/>
        <d v="2013-08-19T00:00:00"/>
        <d v="2013-08-18T00:00:00"/>
        <d v="2013-08-17T00:00:00"/>
        <d v="2013-08-16T00:00:00"/>
        <d v="2013-08-15T00:00:00"/>
        <d v="2013-08-14T00:00:00"/>
        <d v="2013-08-13T00:00:00"/>
        <d v="2013-08-10T00:00:00"/>
        <d v="2013-08-09T00:00:00"/>
        <d v="2013-08-08T00:00:00"/>
        <d v="2013-08-06T00:00:00"/>
        <d v="2013-08-03T00:00:00"/>
        <d v="2013-08-02T00:00:00"/>
        <d v="2013-08-01T00:00:00"/>
        <d v="2013-07-26T00:00:00"/>
        <d v="2013-07-23T00:00:00"/>
        <d v="2013-07-22T00:00:00"/>
        <d v="2013-07-21T00:00:00"/>
        <d v="2013-07-19T00:00:00"/>
        <d v="2013-07-18T00:00:00"/>
        <d v="2013-07-17T00:00:00"/>
        <d v="2013-07-16T00:00:00"/>
        <d v="2013-07-15T00:00:00"/>
        <d v="2013-07-12T00:00:00"/>
        <d v="2013-07-10T00:00:00"/>
        <d v="2013-07-09T00:00:00"/>
        <d v="2013-07-06T00:00:00"/>
        <d v="2013-07-05T00:00:00"/>
        <d v="2013-06-28T00:00:00"/>
        <d v="2013-06-27T00:00:00"/>
        <d v="2013-06-26T00:00:00"/>
        <d v="2013-06-24T00:00:00"/>
        <d v="2013-06-21T00:00:00"/>
        <d v="2013-06-20T00:00:00"/>
        <d v="2013-06-18T00:00:00"/>
        <d v="2013-06-15T00:00:00"/>
        <d v="2013-06-12T00:00:00"/>
        <d v="2013-06-07T00:00:00"/>
        <d v="2013-06-06T00:00:00"/>
        <d v="2013-06-05T00:00:00"/>
        <d v="2013-06-04T00:00:00"/>
        <d v="2013-06-03T00:00:00"/>
        <d v="2013-06-01T00:00:00"/>
        <d v="2013-05-28T00:00:00"/>
        <d v="2013-05-27T00:00:00"/>
        <d v="2013-05-26T00:00:00"/>
        <d v="2013-05-24T00:00:00"/>
        <d v="2013-05-23T00:00:00"/>
        <d v="2013-05-22T00:00:00"/>
        <d v="2013-05-21T00:00:00"/>
        <d v="2013-05-16T00:00:00"/>
        <d v="2013-05-15T00:00:00"/>
        <d v="2013-05-14T00:00:00"/>
        <d v="2013-05-13T00:00:00"/>
        <d v="2013-05-12T00:00:00"/>
        <d v="2013-05-11T00:00:00"/>
        <d v="2013-05-09T00:00:00"/>
        <d v="2013-05-08T00:00:00"/>
        <d v="2013-05-07T00:00:00"/>
        <d v="2013-05-06T00:00:00"/>
        <d v="2013-05-01T00:00:00"/>
        <d v="2013-04-30T00:00:00"/>
        <d v="2013-04-29T00:00:00"/>
        <d v="2013-04-28T00:00:00"/>
        <d v="2013-04-26T00:00:00"/>
        <d v="2013-04-25T00:00:00"/>
        <d v="2013-04-23T00:00:00"/>
        <d v="2013-04-22T00:00:00"/>
        <d v="2013-04-18T00:00:00"/>
        <d v="2013-04-14T00:00:00"/>
        <d v="2013-04-13T00:00:00"/>
        <d v="2013-04-09T00:00:00"/>
        <d v="2013-04-04T00:00:00"/>
        <d v="2013-04-02T00:00:00"/>
        <d v="2013-03-30T00:00:00"/>
        <d v="2013-03-27T00:00:00"/>
        <d v="2013-03-22T00:00:00"/>
        <d v="2013-03-15T00:00:00"/>
        <d v="2013-03-14T00:00:00"/>
        <d v="2013-03-12T00:00:00"/>
        <d v="2013-03-10T00:00:00"/>
        <d v="2013-03-09T00:00:00"/>
        <d v="2013-03-08T00:00:00"/>
        <d v="2013-03-07T00:00:00"/>
        <d v="2013-03-06T00:00:00"/>
        <d v="2013-03-05T00:00:00"/>
        <d v="2013-03-04T00:00:00"/>
        <d v="2013-03-02T00:00:00"/>
        <d v="2013-03-01T00:00:00"/>
        <d v="2013-02-22T00:00:00"/>
        <d v="2013-02-21T00:00:00"/>
        <d v="2013-02-19T00:00:00"/>
        <d v="2013-02-15T00:00:00"/>
        <d v="2013-02-12T00:00:00"/>
        <d v="2013-02-10T00:00:00"/>
        <d v="2013-02-09T00:00:00"/>
        <d v="2013-02-08T00:00:00"/>
        <d v="2013-02-07T00:00:00"/>
        <d v="2013-02-06T00:00:00"/>
        <d v="2013-02-05T00:00:00"/>
        <d v="2013-02-04T00:00:00"/>
        <d v="2013-02-01T00:00:00"/>
        <d v="2013-01-31T00:00:00"/>
        <d v="2013-01-30T00:00:00"/>
        <d v="2013-01-27T00:00:00"/>
        <d v="2013-01-26T00:00:00"/>
        <d v="2013-01-24T00:00:00"/>
        <d v="2013-01-23T00:00:00"/>
        <d v="2013-01-18T00:00:00"/>
        <d v="2013-01-17T00:00:00"/>
        <d v="2013-01-15T00:00:00"/>
        <d v="2013-01-12T00:00:00"/>
        <d v="2013-01-10T00:00:00"/>
        <d v="2013-01-09T00:00:00"/>
        <d v="2013-01-08T00:00:00"/>
        <d v="2013-01-07T00:00:00"/>
        <d v="2013-01-05T00:00:00"/>
        <d v="2013-01-03T00:00:00"/>
        <d v="2013-01-02T00:00:00"/>
        <d v="2012-12-28T00:00:00"/>
        <d v="2012-12-25T00:00:00"/>
        <d v="2012-12-24T00:00:00"/>
        <d v="2012-12-22T00:00:00"/>
        <d v="2012-12-21T00:00:00"/>
        <d v="2012-12-20T00:00:00"/>
        <d v="2012-12-18T00:00:00"/>
        <d v="2012-12-13T00:00:00"/>
        <d v="2012-12-12T00:00:00"/>
        <d v="2012-12-11T00:00:00"/>
        <d v="2012-12-10T00:00:00"/>
        <d v="2012-12-09T00:00:00"/>
        <d v="2012-12-08T00:00:00"/>
        <d v="2012-12-06T00:00:00"/>
        <d v="2012-12-05T00:00:00"/>
        <d v="2012-12-04T00:00:00"/>
        <d v="2012-12-03T00:00:00"/>
        <d v="2012-12-01T00:00:00"/>
        <d v="2012-11-30T00:00:00"/>
        <d v="2012-11-28T00:00:00"/>
        <d v="2012-11-26T00:00:00"/>
        <d v="2012-11-25T00:00:00"/>
        <d v="2012-11-22T00:00:00"/>
        <d v="2012-11-20T00:00:00"/>
        <d v="2012-11-17T00:00:00"/>
        <d v="2012-11-16T00:00:00"/>
        <d v="2012-11-14T00:00:00"/>
        <d v="2012-11-10T00:00:00"/>
        <d v="2012-11-09T00:00:00"/>
        <d v="2012-11-08T00:00:00"/>
        <d v="2012-11-03T00:00:00"/>
        <d v="2012-10-28T00:00:00"/>
        <d v="2012-10-26T00:00:00"/>
        <d v="2012-10-25T00:00:00"/>
        <d v="2012-10-24T00:00:00"/>
        <d v="2012-10-22T00:00:00"/>
        <d v="2012-10-21T00:00:00"/>
        <d v="2012-10-20T00:00:00"/>
        <d v="2012-10-19T00:00:00"/>
        <d v="2012-10-18T00:00:00"/>
        <d v="2012-10-17T00:00:00"/>
        <d v="2012-10-15T00:00:00"/>
        <d v="2012-10-14T00:00:00"/>
        <d v="2012-10-10T00:00:00"/>
        <d v="2012-10-09T00:00:00"/>
        <d v="2012-10-08T00:00:00"/>
        <d v="2012-10-02T00:00:00"/>
        <d v="2012-10-01T00:00:00"/>
        <d v="2012-09-30T00:00:00"/>
        <d v="2012-09-27T00:00:00"/>
        <d v="2012-09-26T00:00:00"/>
        <d v="2012-09-19T00:00:00"/>
        <d v="2012-09-17T00:00:00"/>
        <d v="2012-09-14T00:00:00"/>
        <d v="2012-09-12T00:00:00"/>
        <d v="2012-09-10T00:00:00"/>
        <d v="2012-09-08T00:00:00"/>
        <d v="2012-09-07T00:00:00"/>
        <d v="2012-09-05T00:00:00"/>
        <d v="2012-09-04T00:00:00"/>
        <d v="2012-09-02T00:00:00"/>
        <d v="2012-08-28T00:00:00"/>
        <d v="2012-08-23T00:00:00"/>
        <d v="2012-08-22T00:00:00"/>
        <d v="2012-08-21T00:00:00"/>
        <d v="2012-08-20T00:00:00"/>
        <d v="2012-08-19T00:00:00"/>
        <d v="2012-08-17T00:00:00"/>
        <d v="2012-08-16T00:00:00"/>
        <d v="2012-08-05T00:00:00"/>
        <d v="2012-08-01T00:00:00"/>
        <d v="2012-07-26T00:00:00"/>
        <d v="2012-07-19T00:00:00"/>
        <d v="2012-07-17T00:00:00"/>
        <d v="2012-07-15T00:00:00"/>
        <d v="2012-07-10T00:00:00"/>
        <d v="2012-07-07T00:00:00"/>
        <d v="2012-07-05T00:00:00"/>
        <d v="2012-07-03T00:00:00"/>
        <d v="2012-06-30T00:00:00"/>
        <d v="2012-06-29T00:00:00"/>
        <d v="2012-06-26T00:00:00"/>
        <d v="2012-06-23T00:00:00"/>
        <d v="2012-06-20T00:00:00"/>
        <d v="2012-06-15T00:00:00"/>
        <d v="2012-06-02T00:00:00"/>
        <d v="2012-06-01T00:00:00"/>
        <d v="2012-05-31T00:00:00"/>
        <d v="2012-05-18T00:00:00"/>
        <d v="2012-05-16T00:00:00"/>
        <d v="2012-05-12T00:00:00"/>
        <d v="2012-05-11T00:00:00"/>
        <d v="2012-05-10T00:00:00"/>
        <d v="2012-05-09T00:00:00"/>
        <d v="2012-05-08T00:00:00"/>
        <d v="2012-05-04T00:00:00"/>
        <d v="2012-04-30T00:00:00"/>
        <d v="2012-04-27T00:00:00"/>
        <d v="2012-04-26T00:00:00"/>
        <d v="2012-04-25T00:00:00"/>
        <d v="2012-04-21T00:00:00"/>
        <d v="2012-04-09T00:00:00"/>
        <d v="2012-04-08T00:00:00"/>
        <d v="2012-04-07T00:00:00"/>
        <d v="2012-03-29T00:00:00"/>
        <d v="2012-03-24T00:00:00"/>
        <d v="2012-03-23T00:00:00"/>
        <d v="2012-03-22T00:00:00"/>
        <d v="2012-03-20T00:00:00"/>
        <d v="2012-03-14T00:00:00"/>
        <d v="2012-03-13T00:00:00"/>
        <d v="2012-03-08T00:00:00"/>
        <d v="2012-03-01T00:00:00"/>
        <d v="2012-02-28T00:00:00"/>
        <d v="2012-02-27T00:00:00"/>
        <d v="2012-02-24T00:00:00"/>
        <d v="2012-02-16T00:00:00"/>
        <d v="2012-02-10T00:00:00"/>
        <d v="2012-01-31T00:00:00"/>
        <d v="2012-01-30T00:00:00"/>
        <d v="2012-01-17T00:00:00"/>
        <d v="2012-01-14T00:00:00"/>
        <m/>
        <d v="2023-09-15T00:00:00" u="1"/>
        <d v="2021-07-30T00:00:00" u="1"/>
        <d v="2021-06-21T00:00:00" u="1"/>
        <d v="2021-01-10T00:00:00" u="1"/>
        <d v="2020-01-10T00:00:00" u="1"/>
        <d v="2019-12-28T00:00:00" u="1"/>
        <d v="2018-10-19T00:00:00" u="1"/>
        <d v="2018-07-17T00:00:00" u="1"/>
        <d v="2018-03-16T00:00:00" u="1"/>
        <d v="2016-12-01T00:00:00" u="1"/>
        <d v="2016-02-05T00:00:00" u="1"/>
        <d v="2015-12-29T00:00:00" u="1"/>
        <d v="2015-12-15T00:00:00" u="1"/>
        <d v="2014-03-10T00:00:00" u="1"/>
        <d v="2022-06-10T00:00:00" u="1"/>
        <d v="2021-01-02T00:00:00" u="1"/>
        <d v="2020-03-13T00:00:00" u="1"/>
        <d v="2019-06-19T00:00:00" u="1"/>
        <d v="2019-01-05T00:00:00" u="1"/>
        <d v="2018-09-28T00:00:00" u="1"/>
        <d v="2018-02-10T00:00:00" u="1"/>
        <d v="2017-12-28T00:00:00" u="1"/>
        <d v="2017-12-13T00:00:00" u="1"/>
        <d v="2017-08-23T00:00:00" u="1"/>
        <d v="2017-06-29T00:00:00" u="1"/>
        <d v="2017-06-23T00:00:00" u="1"/>
        <d v="2017-04-29T00:00:00" u="1"/>
        <d v="2017-04-01T00:00:00" u="1"/>
      </sharedItems>
      <fieldGroup par="10"/>
    </cacheField>
    <cacheField name="Orden" numFmtId="0">
      <sharedItems containsString="0" containsBlank="1" containsNumber="1" containsInteger="1" minValue="4020891" maxValue="4551006"/>
    </cacheField>
    <cacheField name="Aviso" numFmtId="0">
      <sharedItems containsBlank="1" containsMixedTypes="1" containsNumber="1" containsInteger="1" minValue="10035617" maxValue="10450032"/>
    </cacheField>
    <cacheField name="Costo Orden" numFmtId="0">
      <sharedItems containsString="0" containsBlank="1" containsNumber="1" containsInteger="1" minValue="406" maxValue="51210760"/>
    </cacheField>
    <cacheField name="Meses (Fecha)" numFmtId="0" databaseField="0">
      <fieldGroup base="4">
        <rangePr groupBy="months" startDate="2012-01-14T00:00:00" endDate="2023-12-26T00:00:00"/>
        <groupItems count="14">
          <s v="&lt;14/01/2012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6/12/2023"/>
        </groupItems>
      </fieldGroup>
    </cacheField>
    <cacheField name="Trimestres (Fecha)" numFmtId="0" databaseField="0">
      <fieldGroup base="4">
        <rangePr groupBy="quarters" startDate="2012-01-14T00:00:00" endDate="2023-12-26T00:00:00"/>
        <groupItems count="6">
          <s v="&lt;14/01/2012"/>
          <s v="Trim.1"/>
          <s v="Trim.2"/>
          <s v="Trim.3"/>
          <s v="Trim.4"/>
          <s v="&gt;26/12/2023"/>
        </groupItems>
      </fieldGroup>
    </cacheField>
    <cacheField name="Años (Fecha)" numFmtId="0" databaseField="0">
      <fieldGroup base="4">
        <rangePr groupBy="years" startDate="2012-01-14T00:00:00" endDate="2023-12-26T00:00:00"/>
        <groupItems count="14">
          <s v="&lt;14/01/2012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&gt;26/12/2023"/>
        </groupItems>
      </fieldGroup>
    </cacheField>
  </cacheFields>
  <extLst>
    <ext xmlns:x14="http://schemas.microsoft.com/office/spreadsheetml/2009/9/main" uri="{725AE2AE-9491-48be-B2B4-4EB974FC3084}">
      <x14:pivotCacheDefinition pivotCacheId="56677714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4">
  <r>
    <s v="LÍNEA CONVERSIÓN No 2"/>
    <s v="SISTEMA REBOBINADO"/>
    <s v="BOBINADORA"/>
    <s v="COMPLETAR LÍNEAS DE CONVERSIÓN 2 Y 4"/>
    <x v="0"/>
    <n v="4508183"/>
    <s v=""/>
    <n v="51210760"/>
    <x v="0"/>
    <n v="3.8431361518805281E-2"/>
  </r>
  <r>
    <s v="LÍNEA CONVERSIÓN No 2"/>
    <s v="SISTEMA REBOBINADO"/>
    <s v="BOBINADORA"/>
    <s v="HABILITAR MOTORREDUCTOR PUESTO DE BOBINADO"/>
    <x v="1"/>
    <n v="4533481"/>
    <s v=""/>
    <n v="32221694"/>
    <x v="1"/>
    <n v="6.2612286989591481E-2"/>
  </r>
  <r>
    <s v="LÍNEA CONVERSIÓN No 2"/>
    <s v="SISTEMA REBOBINADO"/>
    <s v="BOBINADORA"/>
    <s v="ACONDICIONAR MOTORREDUCTORES BOBINADORAS"/>
    <x v="2"/>
    <n v="4133087"/>
    <s v=""/>
    <n v="25367776"/>
    <x v="1"/>
    <n v="8.164965668268083E-2"/>
  </r>
  <r>
    <s v="LÍNEA CONVERSIÓN No 2"/>
    <s v="SISTEMA REBOBINADO"/>
    <s v="BOBINADORA"/>
    <s v="COMPLETAR MOTOREDUCTORES EL LINEA #2"/>
    <x v="3"/>
    <n v="4246106"/>
    <s v=""/>
    <n v="23820614"/>
    <x v="1"/>
    <n v="9.9525951200354734E-2"/>
  </r>
  <r>
    <s v="LÍNEA CONVERSIÓN No 4"/>
    <s v="SISTEMA REBOBINADO"/>
    <s v="BOBINADORA"/>
    <s v="REALIZAR TRABAJOS VARIOS EN MOTORREDUCTORES"/>
    <x v="4"/>
    <n v="4351493"/>
    <s v=""/>
    <n v="18191534"/>
    <x v="1"/>
    <n v="0.11317787551734666"/>
  </r>
  <r>
    <s v="LÍNEA CONVERSIÓN No 2"/>
    <s v="SISTEMA REBOBINADO"/>
    <s v="BOBINADORA"/>
    <s v="REPARAR REDUCTORES BOBINADORAS DE CONV 2"/>
    <x v="5"/>
    <n v="4403921"/>
    <s v=""/>
    <n v="15908489"/>
    <x v="1"/>
    <n v="0.12511647771690271"/>
  </r>
  <r>
    <s v="LÍNEA CONVERSIÓN No 4"/>
    <s v="SISTEMA REBOBINADO"/>
    <s v="BOBINADORA"/>
    <s v="COMPLETAR MOTOREDUCTORES BOBINADORAS"/>
    <x v="6"/>
    <n v="4370630"/>
    <s v=""/>
    <n v="15516454"/>
    <x v="1"/>
    <n v="0.13676087536231771"/>
  </r>
  <r>
    <s v="LÍNEA CONVERSIÓN No 4"/>
    <s v="SISTEMA REBOBINADO"/>
    <s v="BOBINADORA"/>
    <s v="INSTALAR MOTOREDUCTORES EN BOBINADORAS"/>
    <x v="7"/>
    <n v="4394560"/>
    <s v=""/>
    <n v="14943065"/>
    <x v="1"/>
    <n v="0.14797497047072863"/>
  </r>
  <r>
    <s v="LÍNEA CONVERSIÓN No 4"/>
    <s v="SISTEMA REBOBINADO"/>
    <s v="BOBINADORA"/>
    <s v="CORRECTIVOS MOTORREDUCTORES"/>
    <x v="8"/>
    <n v="4370992"/>
    <s v=""/>
    <n v="14594364"/>
    <x v="1"/>
    <n v="0.1589273812340338"/>
  </r>
  <r>
    <s v="LÍNEA CONVERSIÓN No 4"/>
    <s v="SISTEMA REBOBINADO"/>
    <s v="BOBINADORA"/>
    <s v="COMPLETAR CILINDROS BOBINADORAS"/>
    <x v="9"/>
    <n v="4363856"/>
    <s v=""/>
    <n v="14035000"/>
    <x v="2"/>
    <n v="0.16946001458914184"/>
  </r>
  <r>
    <s v="LÍNEA CONVERSIÓN No 2"/>
    <s v="SISTEMA REBOBINADO"/>
    <s v="BOBINADORA"/>
    <s v="COMPLETAR MOTOREDUCTORES FALTANTES"/>
    <x v="10"/>
    <n v="4141441"/>
    <s v=""/>
    <n v="12600746"/>
    <x v="1"/>
    <n v="0.1789163051213003"/>
  </r>
  <r>
    <s v="LÍNEA CONVERSIÓN No 4"/>
    <s v="SISTEMA REBOBINADO"/>
    <s v="BOBINADORA"/>
    <s v="COMPLETAR MOTOREDUCTORES EN LC#4"/>
    <x v="11"/>
    <n v="4150827"/>
    <s v=""/>
    <n v="12197903"/>
    <x v="1"/>
    <n v="0.18807028018365671"/>
  </r>
  <r>
    <s v="LÍNEA CONVERSIÓN No 2"/>
    <s v="SISTEMA REBOBINADO"/>
    <s v="BOBINADORA"/>
    <s v="FABRICACION DE 13 PLATOS PARA MOTORES CO"/>
    <x v="12"/>
    <n v="4421983"/>
    <s v=""/>
    <n v="11380000"/>
    <x v="3"/>
    <n v="0.19661045599991103"/>
  </r>
  <r>
    <s v="LÍNEA CONVERSIÓN No 4"/>
    <s v="SISTEMA REBOBINADO"/>
    <s v="BOBINADORA"/>
    <s v="COMPLETAR REDUCTORES Y ELEMENTOS BOBINADORAS"/>
    <x v="13"/>
    <n v="4253232"/>
    <s v=""/>
    <n v="11039722"/>
    <x v="1"/>
    <n v="0.20489526855198228"/>
  </r>
  <r>
    <s v="LÍNEA CONVERSIÓN No 2"/>
    <s v="SISTEMA REBOBINADO"/>
    <s v="BOBINADORA"/>
    <s v="FABRICAR BRAZOS SOPORTES BOBINADORAS"/>
    <x v="14"/>
    <n v="4365798"/>
    <s v=""/>
    <n v="10903098"/>
    <x v="4"/>
    <n v="0.21307755096515019"/>
  </r>
  <r>
    <s v="LÍNEA CONVERSIÓN No 2"/>
    <s v="SISTEMA REBOBINADO"/>
    <s v="BOBINADORA"/>
    <s v="COMPLETAR MOTORREDUCTORES LINEAS LC2 Y 4"/>
    <x v="15"/>
    <n v="4139728"/>
    <s v=""/>
    <n v="10893295"/>
    <x v="1"/>
    <n v="0.22125247666974809"/>
  </r>
  <r>
    <s v="LÍNEA CONVERSIÓN No 2"/>
    <s v="SISTEMA REBOBINADO"/>
    <s v="BOBINADORA"/>
    <s v="COMPLETAR MOTORREDUCTORES EN BOBINADORAS"/>
    <x v="16"/>
    <n v="4180267"/>
    <s v=""/>
    <n v="10727572"/>
    <x v="1"/>
    <n v="0.22930303475072586"/>
  </r>
  <r>
    <s v="LÍNEA CONVERSIÓN No 4"/>
    <s v="SISTEMA REBOBINADO"/>
    <s v="BOBINADORA"/>
    <s v="RECONSTRUIR 8 BRAZOS BOBINADORAS LC # 4"/>
    <x v="17"/>
    <n v="4395666"/>
    <s v=""/>
    <n v="10685000"/>
    <x v="4"/>
    <n v="0.23732164446923881"/>
  </r>
  <r>
    <s v="LÍNEA CONVERSIÓN No 4"/>
    <s v="SISTEMA REBOBINADO"/>
    <s v="BOBINADORA"/>
    <s v="HABILITAR MOTORREDUCTORES BOBINADORAS LC 4"/>
    <x v="18"/>
    <n v="4464860"/>
    <s v=""/>
    <n v="10241472"/>
    <x v="1"/>
    <n v="0.24500740646372438"/>
  </r>
  <r>
    <s v="LÍNEA CONVERSIÓN No 4"/>
    <s v="SISTEMA REBOBINADO"/>
    <s v="BOBINADORA"/>
    <s v="COMPLETAR MOTOREDUCTORES FALTANTES"/>
    <x v="10"/>
    <n v="4141443"/>
    <s v=""/>
    <n v="10017732"/>
    <x v="1"/>
    <n v="0.25252526169747808"/>
  </r>
  <r>
    <s v="LÍNEA CONVERSIÓN No 4"/>
    <s v="SISTEMA REBOBINADO"/>
    <s v="BOBINADORA"/>
    <s v="REALIZAR TRABAJOS VARIOS EN MOTORREDUCTORES"/>
    <x v="19"/>
    <n v="4340602"/>
    <s v=""/>
    <n v="9940000"/>
    <x v="1"/>
    <n v="0.25998478257740498"/>
  </r>
  <r>
    <s v="LÍNEA CONVERSIÓN No 2"/>
    <s v="SISTEMA REBOBINADO"/>
    <s v="BOBINADORA"/>
    <s v="COMPLETAR BRAZOS Y MOTOREDUCTORES"/>
    <x v="20"/>
    <n v="4341641"/>
    <s v=""/>
    <n v="9803669"/>
    <x v="1"/>
    <n v="0.26734199320168989"/>
  </r>
  <r>
    <s v="LÍNEA CONVERSIÓN No 4"/>
    <s v="SISTEMA REBOBINADO"/>
    <s v="BOBINADORA"/>
    <s v="REFORMAR BASE DE VALVULA EN CILINDROS"/>
    <x v="21"/>
    <n v="4263334"/>
    <s v=""/>
    <n v="9106789"/>
    <x v="2"/>
    <n v="0.27417622687317766"/>
  </r>
  <r>
    <s v="LÍNEA CONVERSIÓN No 2"/>
    <s v="SISTEMA REBOBINADO"/>
    <s v="BOBINADORA"/>
    <s v="FABRICAR 2 BRAZOS P/CILINDRO BOBINADORAS"/>
    <x v="17"/>
    <n v="4395670"/>
    <s v=""/>
    <n v="8731865"/>
    <x v="4"/>
    <n v="0.28072909702289628"/>
  </r>
  <r>
    <s v="LÍNEA CONVERSIÓN No 4"/>
    <s v="SISTEMA REBOBINADO"/>
    <s v="BOBINADORA"/>
    <s v="COMPLETAR MOTOREDUCTORES EL LINEA #4"/>
    <x v="3"/>
    <n v="4246109"/>
    <s v=""/>
    <n v="8638713"/>
    <x v="1"/>
    <n v="0.28721206080551154"/>
  </r>
  <r>
    <s v="LÍNEA CONVERSIÓN No 4"/>
    <s v="SISTEMA REBOBINADO"/>
    <s v="BOBINADORA"/>
    <s v="ACONDICIONAR PUESTO SUPERIOR BOBIN 4D"/>
    <x v="22"/>
    <n v="4133519"/>
    <s v=""/>
    <n v="8411611"/>
    <x v="4"/>
    <n v="0.29352459479830056"/>
  </r>
  <r>
    <s v="LÍNEA CONVERSIÓN No 2"/>
    <s v="SISTEMA REBOBINADO"/>
    <s v="BOBINADORA"/>
    <s v="CAMBIAR CELDAS DE CARGA EN BOBINADORAS"/>
    <x v="23"/>
    <n v="4111728"/>
    <s v=""/>
    <n v="8200912"/>
    <x v="0"/>
    <n v="0.29967900871162478"/>
  </r>
  <r>
    <s v="LÍNEA CONVERSIÓN No 4"/>
    <s v="SISTEMA REBOBINADO"/>
    <s v="BOBINADORA"/>
    <s v="CAMBIAR REDUCTOR Y REVISAR ESTADO GENERA"/>
    <x v="24"/>
    <n v="4022111"/>
    <n v="10036301"/>
    <n v="8181594"/>
    <x v="1"/>
    <n v="0.30581892533879629"/>
  </r>
  <r>
    <s v="LÍNEA CONVERSIÓN No 4"/>
    <s v="SISTEMA REBOBINADO"/>
    <s v="BOBINADORA"/>
    <s v="REVISAR DESBOBI 4BSUP. 4C INF.4D SUP"/>
    <x v="25"/>
    <n v="4427107"/>
    <n v="10355910"/>
    <n v="7972864"/>
    <x v="4"/>
    <n v="0.31180219953203747"/>
  </r>
  <r>
    <s v="LÍNEA CONVERSIÓN No 2"/>
    <s v="SISTEMA REBOBINADO"/>
    <s v="BOBINADORA"/>
    <s v="REPARAR 8 BRAZOS SOPORTES BOBINAD LC # 2"/>
    <x v="26"/>
    <n v="4388817"/>
    <s v=""/>
    <n v="7955000"/>
    <x v="4"/>
    <n v="0.31777206760042964"/>
  </r>
  <r>
    <s v="LÍNEA CONVERSIÓN No 4"/>
    <s v="SISTEMA REBOBINADO"/>
    <s v="BOBINADORA"/>
    <s v="COMPLETAR REDUCTORES FALTANTES"/>
    <x v="27"/>
    <n v="4106496"/>
    <s v=""/>
    <n v="7743678"/>
    <x v="1"/>
    <n v="0.32358334805600614"/>
  </r>
  <r>
    <s v="LÍNEA CONVERSIÓN No 4"/>
    <s v="SISTEMA REBOBINADO"/>
    <s v="BOBINADORA"/>
    <s v="CAMBIAR DRIVE EN AMBOS PUESTOS"/>
    <x v="28"/>
    <n v="4106903"/>
    <s v=""/>
    <n v="7665165"/>
    <x v="5"/>
    <n v="0.32933570805254386"/>
  </r>
  <r>
    <s v="LÍNEA CONVERSIÓN No 2"/>
    <s v="SISTEMA REBOBINADO"/>
    <s v="BOBINADORA"/>
    <s v="FABRICAR MANIJAS PARA VALVULAS"/>
    <x v="29"/>
    <n v="4339539"/>
    <s v=""/>
    <n v="7580000"/>
    <x v="2"/>
    <n v="0.3350241555646008"/>
  </r>
  <r>
    <s v="LÍNEA CONVERSIÓN No 4"/>
    <s v="SISTEMA REBOBINADO"/>
    <s v="BOBINADORA"/>
    <s v="CORRECTIVOS MOTORREDUCTORES"/>
    <x v="30"/>
    <n v="4310049"/>
    <s v=""/>
    <n v="7545800"/>
    <x v="1"/>
    <n v="0.34068693752191992"/>
  </r>
  <r>
    <s v="LÍNEA CONVERSIÓN No 2"/>
    <s v="SISTEMA REBOBINADO"/>
    <s v="BOBINADORA"/>
    <s v="FABRICAR 6 BRAZOS PORTA CILINDROS LC # 2"/>
    <x v="31"/>
    <n v="4438631"/>
    <s v=""/>
    <n v="7280000"/>
    <x v="4"/>
    <n v="0.34615024858890864"/>
  </r>
  <r>
    <s v="LÍNEA CONVERSIÓN No 2"/>
    <s v="SISTEMA REBOBINADO"/>
    <s v="BOBINADORA"/>
    <s v="FABRICAR 4 FLANCHES REDUCTOR BOBINADORAS"/>
    <x v="17"/>
    <n v="4395667"/>
    <s v=""/>
    <n v="7260000"/>
    <x v="1"/>
    <n v="0.35159855055955946"/>
  </r>
  <r>
    <s v="LÍNEA CONVERSIÓN No 4"/>
    <s v="SISTEMA REBOBINADO"/>
    <s v="BOBINADORA"/>
    <s v="FABRICAR 2 BRAZOS P/REDUCTOR BOBINADORAS"/>
    <x v="17"/>
    <n v="4395671"/>
    <s v=""/>
    <n v="6920000"/>
    <x v="4"/>
    <n v="0.35679169789246629"/>
  </r>
  <r>
    <s v="LÍNEA CONVERSIÓN No 4"/>
    <s v="SISTEMA REBOBINADO"/>
    <s v="BOBINADORA"/>
    <s v="HABILITAR SISTEMA POR UNIDADES LC4"/>
    <x v="32"/>
    <n v="4535419"/>
    <n v="10435748"/>
    <n v="6593423"/>
    <x v="6"/>
    <n v="0.36173976394263629"/>
  </r>
  <r>
    <s v="LÍNEA CONVERSIÓN No 4"/>
    <s v="SISTEMA REBOBINADO"/>
    <s v="BOBINADORA"/>
    <s v="COMPLETAR MOTORREDUCTORES EN AMBOS PUESTOS"/>
    <x v="33"/>
    <n v="4103512"/>
    <s v=""/>
    <n v="6365818"/>
    <x v="1"/>
    <n v="0.36651702272420716"/>
  </r>
  <r>
    <s v="LÍNEA CONVERSIÓN No 2"/>
    <s v="SISTEMA REBOBINADO"/>
    <s v="BOBINADORA"/>
    <s v="REVISAR Y ACONDICIONAR BOBINADORAS LC#2"/>
    <x v="34"/>
    <n v="4126163"/>
    <s v=""/>
    <n v="6240275"/>
    <x v="2"/>
    <n v="0.37120006715670067"/>
  </r>
  <r>
    <s v="LÍNEA CONVERSIÓN No 2"/>
    <s v="SISTEMA REBOBINADO"/>
    <s v="BOBINADORA"/>
    <s v="ORGANIZAR CABLEADO Y TABLEROS LC2"/>
    <x v="35"/>
    <n v="4463490"/>
    <s v=""/>
    <n v="6181947"/>
    <x v="5"/>
    <n v="0.37583933906063444"/>
  </r>
  <r>
    <s v="LÍNEA CONVERSIÓN No 4"/>
    <s v="SISTEMA REBOBINADO"/>
    <s v="BOBINADORA"/>
    <s v="REVISAR POR NO PARAR LOS BOBINADORES"/>
    <x v="36"/>
    <n v="4154098"/>
    <s v=""/>
    <n v="6114753"/>
    <x v="5"/>
    <n v="0.38042818490360181"/>
  </r>
  <r>
    <s v="LÍNEA CONVERSIÓN No 4"/>
    <s v="SISTEMA REBOBINADO"/>
    <s v="BOBINADORA"/>
    <s v="REALIZAR CORRECTIVOS VARIOS MOTORREDUCTORES"/>
    <x v="37"/>
    <n v="4266143"/>
    <s v=""/>
    <n v="6109674"/>
    <x v="1"/>
    <n v="0.38501321918655418"/>
  </r>
  <r>
    <s v="LÍNEA CONVERSIÓN No 2"/>
    <s v="SISTEMA REBOBINADO"/>
    <s v="BOBINADORA"/>
    <s v="COMPLETAR ELEMENTOS FALTANTES EN LINEA"/>
    <x v="38"/>
    <n v="4237057"/>
    <s v=""/>
    <n v="5970302"/>
    <x v="4"/>
    <n v="0.38949366108076638"/>
  </r>
  <r>
    <s v="LÍNEA CONVERSIÓN No 4"/>
    <s v="SISTEMA REBOBINADO"/>
    <s v="DESBOBINADORAS"/>
    <s v="COLOCAR VALVULA CILINDRO DESBOBINADOR C4"/>
    <x v="39"/>
    <n v="4439190"/>
    <n v="10364458"/>
    <n v="5683042"/>
    <x v="2"/>
    <n v="0.39375852732427757"/>
  </r>
  <r>
    <s v="LÍNEA CONVERSIÓN No 4"/>
    <s v="SISTEMA REBOBINADO"/>
    <s v="BOBINADORA"/>
    <s v="REALIZAR CORRECTIVOS VARIOS MOTORREDUCTORES"/>
    <x v="40"/>
    <n v="4294392"/>
    <s v=""/>
    <n v="5485411"/>
    <x v="1"/>
    <n v="0.3978750804318712"/>
  </r>
  <r>
    <s v="LÍNEA CONVERSIÓN No 2"/>
    <s v="SISTEMA REBOBINADO"/>
    <s v="DESBOBINADORAS"/>
    <s v="REPARAR CILINDRO NEUMATICO DESBOBINADORA"/>
    <x v="41"/>
    <n v="4336931"/>
    <s v=""/>
    <n v="5466000"/>
    <x v="2"/>
    <n v="0.40197706646101411"/>
  </r>
  <r>
    <s v="LÍNEA CONVERSIÓN No 2"/>
    <s v="SISTEMA REBOBINADO"/>
    <s v="BOBINADORA"/>
    <s v="REPARAR REDUCTORES DE LAS EMBOBINADORAS"/>
    <x v="42"/>
    <n v="4395764"/>
    <s v=""/>
    <n v="5453929"/>
    <x v="1"/>
    <n v="0.40606999375006225"/>
  </r>
  <r>
    <s v="LÍNEA CONVERSIÓN No 2"/>
    <s v="SISTEMA REBOBINADO"/>
    <s v="BOBINADORA"/>
    <s v="TERMINAR DE ACONDICIONAR BOBINADORAS"/>
    <x v="43"/>
    <n v="4166200"/>
    <s v=""/>
    <n v="5425788"/>
    <x v="0"/>
    <n v="0.41014180249010818"/>
  </r>
  <r>
    <s v="LÍNEA CONVERSIÓN No 4"/>
    <s v="SISTEMA REBOBINADO"/>
    <s v="BOBINADORA"/>
    <s v="REVISION BOBINADORAS Y DESBOBINADORAS"/>
    <x v="44"/>
    <n v="4229245"/>
    <s v=""/>
    <n v="5392201"/>
    <x v="2"/>
    <n v="0.41418840570421911"/>
  </r>
  <r>
    <s v="LÍNEA CONVERSIÓN No 4"/>
    <s v="SISTEMA REBOBINADO"/>
    <s v="BOBINADORA"/>
    <s v="REALIZAR CORRECTIVOS MOTORREDUCTORES"/>
    <x v="45"/>
    <n v="4210382"/>
    <s v=""/>
    <n v="5310603"/>
    <x v="1"/>
    <n v="0.41817377330618111"/>
  </r>
  <r>
    <s v="LÍNEA CONVERSIÓN No 4"/>
    <s v="SISTEMA REBOBINADO"/>
    <s v="BOBINADORA"/>
    <s v="REPARARCIÓN DE CILINDRO BOBINADORAS LC4"/>
    <x v="46"/>
    <n v="4295443"/>
    <s v=""/>
    <n v="5250000"/>
    <x v="2"/>
    <n v="0.42211366109487486"/>
  </r>
  <r>
    <s v="LÍNEA CONVERSIÓN No 2"/>
    <s v="SISTEMA REBOBINADO"/>
    <s v="BOBINADORA"/>
    <s v="REVISAR CILINDRO DEL BALANCXIN LC 2"/>
    <x v="47"/>
    <n v="4167199"/>
    <n v="10183853"/>
    <n v="5233132"/>
    <x v="2"/>
    <n v="0.42604089021171726"/>
  </r>
  <r>
    <s v="LÍNEA CONVERSIÓN No 4"/>
    <s v="SISTEMA REBOBINADO"/>
    <s v="BOBINADORA"/>
    <s v="REPARAR 8 PLATOS BOB EN ALUMINIO LC # 4"/>
    <x v="48"/>
    <n v="4402934"/>
    <s v=""/>
    <n v="5212302"/>
    <x v="3"/>
    <n v="0.42995248735472374"/>
  </r>
  <r>
    <s v="LÍNEA CONVERSIÓN No 4"/>
    <s v="SISTEMA REBOBINADO"/>
    <s v="BOBINADORA"/>
    <s v="REPARAR REDUCTORES BOBINADORAS DE CONV 4"/>
    <x v="5"/>
    <n v="4403922"/>
    <s v=""/>
    <n v="5172086"/>
    <x v="1"/>
    <n v="0.43383390420681406"/>
  </r>
  <r>
    <s v="LÍNEA CONVERSIÓN No 2"/>
    <s v="SISTEMA REBOBINADO"/>
    <s v="BOBINADORA"/>
    <s v="CORREGIR FUGAS DE AIRE"/>
    <x v="49"/>
    <n v="4427207"/>
    <s v=""/>
    <n v="5166347"/>
    <x v="2"/>
    <n v="0.43771101419871022"/>
  </r>
  <r>
    <s v="LÍNEA CONVERSIÓN No 4"/>
    <s v="SISTEMA REBOBINADO"/>
    <s v="BOBINADORA"/>
    <s v="REPARAR FLANCHES REDUCTORES BOBINAD LC 4"/>
    <x v="26"/>
    <n v="4388807"/>
    <s v=""/>
    <n v="5050000"/>
    <x v="1"/>
    <n v="0.44150081102402516"/>
  </r>
  <r>
    <s v="LÍNEA CONVERSIÓN No 2"/>
    <s v="SISTEMA REBOBINADO"/>
    <s v="BOBINADORA"/>
    <s v="INSTALAR DRIVE BOBINADORA 2C Y 2D"/>
    <x v="50"/>
    <n v="4451700"/>
    <s v=""/>
    <n v="5022529"/>
    <x v="5"/>
    <n v="0.44526999210506524"/>
  </r>
  <r>
    <s v="LÍNEA CONVERSIÓN No 2"/>
    <s v="SISTEMA REBOBINADO"/>
    <s v="BOBINADORA"/>
    <s v="REACONDIICONAR SISTEMA DE BALANCIN"/>
    <x v="51"/>
    <n v="4126683"/>
    <s v=""/>
    <n v="4943205"/>
    <x v="0"/>
    <n v="0.44897964410821001"/>
  </r>
  <r>
    <s v="LÍNEA CONVERSIÓN No 4"/>
    <s v="SISTEMA REBOBINADO"/>
    <s v="BOBINADORA"/>
    <s v="FABRICAR 12 BRIDAS BRAZO MOTOR LC # 4"/>
    <x v="52"/>
    <n v="4434440"/>
    <s v=""/>
    <n v="4770000"/>
    <x v="4"/>
    <n v="0.45255931358479462"/>
  </r>
  <r>
    <s v="LÍNEA CONVERSIÓN No 2"/>
    <s v="SISTEMA REBOBINADO"/>
    <s v="BOBINADORA"/>
    <s v="REPARACION DE 5 CILINDROS NEUMATICOS"/>
    <x v="53"/>
    <n v="4512132"/>
    <s v=""/>
    <n v="4695000"/>
    <x v="2"/>
    <n v="0.45608269895011222"/>
  </r>
  <r>
    <s v="LÍNEA CONVERSIÓN No 4"/>
    <s v="SISTEMA REBOBINADO"/>
    <s v="DESBOBINADORAS"/>
    <s v="INSTALAR CILINDROS NEUMATICOS BRAZOS"/>
    <x v="54"/>
    <n v="4102785"/>
    <s v=""/>
    <n v="4620077"/>
    <x v="2"/>
    <n v="0.45954985798918363"/>
  </r>
  <r>
    <s v="LÍNEA CONVERSIÓN No 2"/>
    <s v="SISTEMA REBOBINADO"/>
    <s v="BOBINADORA"/>
    <s v="ACONDICIONAR MOTORES BOBINADORES EN LC#2"/>
    <x v="55"/>
    <n v="4296926"/>
    <s v=""/>
    <n v="4560000"/>
    <x v="1"/>
    <n v="0.46297193195422048"/>
  </r>
  <r>
    <s v="LÍNEA CONVERSIÓN No 2"/>
    <s v="SISTEMA REBOBINADO"/>
    <s v="BOBINADORA"/>
    <s v="INSTALAR BRAZO Y MOTOREDUCTOR"/>
    <x v="56"/>
    <n v="4288615"/>
    <s v=""/>
    <n v="4517754"/>
    <x v="1"/>
    <n v="0.46636230220506286"/>
  </r>
  <r>
    <s v="LÍNEA CONVERSIÓN No 2"/>
    <s v="SISTEMA REBOBINADO"/>
    <s v="BOBINADORA"/>
    <s v="REPARACIÓN DE CILINDRO BOBINADORAS LC2"/>
    <x v="46"/>
    <n v="4295444"/>
    <s v=""/>
    <n v="4480000"/>
    <x v="2"/>
    <n v="0.4697243397847482"/>
  </r>
  <r>
    <s v="LÍNEA CONVERSIÓN No 4"/>
    <s v="SISTEMA REBOBINADO"/>
    <s v="BOBINADORA"/>
    <s v="ACONDICIONAR PUESTO SUPERIOR"/>
    <x v="57"/>
    <n v="4116260"/>
    <s v=""/>
    <n v="4475520"/>
    <x v="4"/>
    <n v="0.47308301532685387"/>
  </r>
  <r>
    <s v="LÍNEA CONVERSIÓN No 4"/>
    <s v="SISTEMA REBOBINADO"/>
    <s v="BOBINADORA"/>
    <s v="FABRICAR 2 BRAZOS SOPORTES BOBINADO LC 4"/>
    <x v="58"/>
    <n v="4390046"/>
    <s v=""/>
    <n v="4325000"/>
    <x v="4"/>
    <n v="0.47632873240992063"/>
  </r>
  <r>
    <s v="LÍNEA CONVERSIÓN No 4"/>
    <s v="SISTEMA REBOBINADO"/>
    <s v="BOBINADORA"/>
    <s v="INSTALAR ELEMENTOS FALTANTES"/>
    <x v="59"/>
    <n v="4035748"/>
    <n v="10055178"/>
    <n v="4217686"/>
    <x v="2"/>
    <n v="0.47949391518476725"/>
  </r>
  <r>
    <s v="LÍNEA CONVERSIÓN No 4"/>
    <s v="SISTEMA REBOBINADO"/>
    <s v="BOBINADORA"/>
    <s v="INSTALAR MOTOREDUCTOR FALTANTE"/>
    <x v="60"/>
    <n v="4341992"/>
    <s v=""/>
    <n v="4150876"/>
    <x v="1"/>
    <n v="0.48260896007329718"/>
  </r>
  <r>
    <s v="LÍNEA CONVERSIÓN No 2"/>
    <s v="SISTEMA REBOBINADO"/>
    <s v="BOBINADORA"/>
    <s v="REVISAR REDUCTOR MOTOR BOBINADOR LC 2"/>
    <x v="61"/>
    <n v="4386811"/>
    <n v="10329296"/>
    <n v="4144728"/>
    <x v="1"/>
    <n v="0.48571939116561286"/>
  </r>
  <r>
    <s v="LÍNEA CONVERSIÓN No 4"/>
    <s v="SISTEMA REBOBINADO"/>
    <s v="BOBINADORA"/>
    <s v="REVISAR CILINDRO LC4"/>
    <x v="62"/>
    <n v="4365754"/>
    <n v="10314073"/>
    <n v="4139728"/>
    <x v="2"/>
    <n v="0.48882606998384404"/>
  </r>
  <r>
    <s v="LÍNEA CONVERSIÓN No 4"/>
    <s v="SISTEMA REBOBINADO"/>
    <s v="BOBINADORA"/>
    <s v="REVISION Y REPARACION MOTORES BOB 4C INF Y SUP"/>
    <x v="63"/>
    <n v="4237658"/>
    <n v="10231591"/>
    <n v="4005347"/>
    <x v="1"/>
    <n v="0.49183190193332615"/>
  </r>
  <r>
    <s v="LÍNEA CONVERSIÓN No 2"/>
    <s v="SISTEMA REBOBINADO"/>
    <s v="DESBOBINADORAS"/>
    <s v="INSPECCIÓN ELEMENTOS FALTANTES DESBOBINA"/>
    <x v="64"/>
    <n v="4468191"/>
    <s v=""/>
    <n v="3989000"/>
    <x v="2"/>
    <n v="0.49482546619791651"/>
  </r>
  <r>
    <s v="LÍNEA CONVERSIÓN No 4"/>
    <s v="SISTEMA REBOBINADO"/>
    <s v="BOBINADORA"/>
    <s v="CAMBIAR BRAZO PUESTO SUPERIOR"/>
    <x v="33"/>
    <n v="4103513"/>
    <s v=""/>
    <n v="3950770"/>
    <x v="4"/>
    <n v="0.49779034057485705"/>
  </r>
  <r>
    <s v="LÍNEA CONVERSIÓN No 2"/>
    <s v="SISTEMA REBOBINADO"/>
    <s v="BOBINADORA"/>
    <s v="REALIZAR TRABAJOS VARIOS"/>
    <x v="19"/>
    <n v="4340604"/>
    <s v=""/>
    <n v="3943912"/>
    <x v="4"/>
    <n v="0.50075006833266333"/>
  </r>
  <r>
    <s v="LÍNEA CONVERSIÓN No 4"/>
    <s v="SISTEMA REBOBINADO"/>
    <s v="BOBINADORA"/>
    <s v="CROMADO Y NIQUELADO DE 4 BARRAS LC#4"/>
    <x v="65"/>
    <n v="4420491"/>
    <s v=""/>
    <n v="3940000"/>
    <x v="4"/>
    <n v="0.50370686031122591"/>
  </r>
  <r>
    <s v="LÍNEA CONVERSIÓN No 2"/>
    <s v="SISTEMA REBOBINADO"/>
    <s v="BOBINADORA"/>
    <s v="REVISAR Y CALIBRAR CELDAS CARGA EN LC#2"/>
    <x v="66"/>
    <n v="4122751"/>
    <n v="10147944"/>
    <n v="3846475"/>
    <x v="0"/>
    <n v="0.50659346600303845"/>
  </r>
  <r>
    <s v="LÍNEA CONVERSIÓN No 2"/>
    <s v="SISTEMA REBOBINADO"/>
    <s v="BOBINADORA"/>
    <s v="REVISAR BOBINADORES Y DESBOBINADORES"/>
    <x v="67"/>
    <n v="4232216"/>
    <s v=""/>
    <n v="3839138"/>
    <x v="2"/>
    <n v="0.50947456560785942"/>
  </r>
  <r>
    <s v="LÍNEA CONVERSIÓN No 4"/>
    <s v="SISTEMA REBOBINADO"/>
    <s v="BOBINADORA"/>
    <s v="INSTALAR MOTOREDUCTOR EN PUESTO INFERIOR"/>
    <x v="68"/>
    <n v="4281419"/>
    <s v=""/>
    <n v="3780000"/>
    <x v="1"/>
    <n v="0.51231128481571897"/>
  </r>
  <r>
    <s v="LÍNEA CONVERSIÓN No 2"/>
    <s v="SISTEMA REBOBINADO"/>
    <s v="DESBOBINADORAS"/>
    <s v="INSTALAR MANZANAS EN DESBOBINADORA"/>
    <x v="69"/>
    <n v="4403030"/>
    <n v="10340495"/>
    <n v="3771115"/>
    <x v="7"/>
    <n v="0.51514133623253033"/>
  </r>
  <r>
    <s v="LÍNEA CONVERSIÓN No 2"/>
    <s v="SISTEMA REBOBINADO"/>
    <s v="BOBINADORA"/>
    <s v="CAMBIAR DRIVE PARA EL MOTOR SUPERIOR"/>
    <x v="70"/>
    <n v="4041944"/>
    <n v="10061126"/>
    <n v="3740660"/>
    <x v="5"/>
    <n v="0.51794853254789319"/>
  </r>
  <r>
    <s v="LÍNEA CONVERSIÓN No 2"/>
    <s v="SISTEMA REBOBINADO"/>
    <s v="BOBINADORA"/>
    <s v="COMPLETAR ELEMENTOS EN BOBINADORAS"/>
    <x v="13"/>
    <n v="4253231"/>
    <s v=""/>
    <n v="3733047"/>
    <x v="0"/>
    <n v="0.52075001565073509"/>
  </r>
  <r>
    <s v="LÍNEA CONVERSIÓN No 2"/>
    <s v="SISTEMA REBOBINADO"/>
    <s v="BOBINADORA"/>
    <s v="REVISAR REVISAR CILINDRO TIENE ESCAPE"/>
    <x v="71"/>
    <n v="4094836"/>
    <n v="10116769"/>
    <n v="3684787"/>
    <x v="2"/>
    <n v="0.52351528180411366"/>
  </r>
  <r>
    <s v="LÍNEA CONVERSIÓN No 2"/>
    <s v="SISTEMA REBOBINADO"/>
    <s v="BOBINADORA"/>
    <s v="COMPLETAR MOTORREDUCTORES FALTANTES"/>
    <x v="27"/>
    <n v="4106495"/>
    <s v=""/>
    <n v="3666746"/>
    <x v="1"/>
    <n v="0.52626700900214063"/>
  </r>
  <r>
    <s v="LÍNEA CONVERSIÓN No 4"/>
    <s v="SISTEMA REBOBINADO"/>
    <s v="BOBINADORA"/>
    <s v="ACONDICIONAR MOTORREDUCTOR LC 4 "/>
    <x v="72"/>
    <n v="4114537"/>
    <n v="10138766"/>
    <n v="3619847"/>
    <x v="1"/>
    <n v="0.52898354061971009"/>
  </r>
  <r>
    <s v="LÍNEA CONVERSIÓN No 4"/>
    <s v="SISTEMA REBOBINADO"/>
    <s v="BOBINADORA"/>
    <s v="REVISAR Y ACONDICIONAR BOBINADORAS LC#4"/>
    <x v="34"/>
    <n v="4126204"/>
    <s v=""/>
    <n v="3602242"/>
    <x v="4"/>
    <n v="0.53168686048022817"/>
  </r>
  <r>
    <s v="LÍNEA CONVERSIÓN No 4"/>
    <s v="SISTEMA REBOBINADO"/>
    <s v="BOBINADORA"/>
    <s v="ACONDICIONAR DESBONBINADOR L C 4"/>
    <x v="73"/>
    <n v="4061384"/>
    <n v="10081651"/>
    <n v="3586713"/>
    <x v="2"/>
    <n v="0.53437852652789464"/>
  </r>
  <r>
    <s v="LÍNEA CONVERSIÓN No 2"/>
    <s v="SISTEMA REBOBINADO"/>
    <s v="BOBINADORA"/>
    <s v="Revisar tambor convertidora 2"/>
    <x v="74"/>
    <n v="4387357"/>
    <n v="10329339"/>
    <n v="3461794"/>
    <x v="6"/>
    <n v="0.53697644651028953"/>
  </r>
  <r>
    <s v="LÍNEA CONVERSIÓN No 4"/>
    <s v="SISTEMA REBOBINADO"/>
    <s v="BOBINADORA"/>
    <s v="REPONER DRIVES EN BOBINADORA 4B"/>
    <x v="75"/>
    <n v="4121000"/>
    <n v="10145748"/>
    <n v="3437835"/>
    <x v="5"/>
    <n v="0.53955638634572645"/>
  </r>
  <r>
    <s v="LÍNEA CONVERSIÓN No 4"/>
    <s v="SISTEMA REBOBINADO"/>
    <s v="BOBINADORA"/>
    <s v="ACONDICIONAR BOBINADORA 4C"/>
    <x v="76"/>
    <n v="4264176"/>
    <s v=""/>
    <n v="3359551"/>
    <x v="0"/>
    <n v="0.54207757757627772"/>
  </r>
  <r>
    <s v="LÍNEA CONVERSIÓN No 4"/>
    <s v="SISTEMA REBOBINADO"/>
    <s v="BOBINADORA"/>
    <s v="REALIZAR CORRECTIVOS VARIOS EN MOTORREDUCTOR"/>
    <x v="77"/>
    <n v="4269959"/>
    <s v=""/>
    <n v="3350000"/>
    <x v="1"/>
    <n v="0.54459160121287276"/>
  </r>
  <r>
    <s v="LÍNEA CONVERSIÓN No 4"/>
    <s v="SISTEMA REBOBINADO"/>
    <s v="BOBINADORA"/>
    <s v="COMPLETAR ELEMENTOS EN BOBINADORA"/>
    <x v="78"/>
    <n v="4081543"/>
    <s v=""/>
    <n v="3331894"/>
    <x v="2"/>
    <n v="0.54709203711455312"/>
  </r>
  <r>
    <s v="LÍNEA CONVERSIÓN No 2"/>
    <s v="SISTEMA REBOBINADO"/>
    <s v="BOBINADORA"/>
    <s v="FABRICAR 3 RODILLOS PARA BALANCINES LC 2"/>
    <x v="79"/>
    <n v="4373173"/>
    <s v=""/>
    <n v="3331550"/>
    <x v="0"/>
    <n v="0.5495922148597765"/>
  </r>
  <r>
    <s v="LÍNEA CONVERSIÓN No 2"/>
    <s v="SISTEMA REBOBINADO"/>
    <s v="BOBINADORA"/>
    <s v="FABRICAR 6 FLANCHES REDUCTOR BOBINA LC 2"/>
    <x v="80"/>
    <n v="4377227"/>
    <s v=""/>
    <n v="3240000"/>
    <x v="1"/>
    <n v="0.55202368846651317"/>
  </r>
  <r>
    <s v="LÍNEA CONVERSIÓN No 4"/>
    <s v="SISTEMA REBOBINADO"/>
    <s v="BOBINADORA"/>
    <s v="ACONDICIONAR REDUCTOR BOBINADORA 4B"/>
    <x v="81"/>
    <n v="4445575"/>
    <s v=""/>
    <n v="3200176"/>
    <x v="1"/>
    <n v="0.55442527596062197"/>
  </r>
  <r>
    <s v="LÍNEA CONVERSIÓN No 2"/>
    <s v="SISTEMA REBOBINADO"/>
    <s v="BOBINADORA"/>
    <s v="REVISION BOBINADORAS Y DESBOBINADORAS"/>
    <x v="44"/>
    <n v="4229244"/>
    <s v=""/>
    <n v="3200000"/>
    <x v="4"/>
    <n v="0.55682673137468297"/>
  </r>
  <r>
    <s v="LÍNEA CONVERSIÓN No 2"/>
    <s v="SISTEMA REBOBINADO"/>
    <s v="BOBINADORA"/>
    <s v="COMPLETAR BRAZOS Y MOTOREDUCTORES"/>
    <x v="20"/>
    <n v="4341642"/>
    <s v=""/>
    <n v="3161892"/>
    <x v="1"/>
    <n v="0.55919958845658169"/>
  </r>
  <r>
    <s v="LÍNEA CONVERSIÓN No 4"/>
    <s v="SISTEMA REBOBINADO"/>
    <s v="BOBINADORA"/>
    <s v="REALIZAR CORRECTIVOS VARIOS EN MOTORREDUCTOR"/>
    <x v="82"/>
    <n v="4298297"/>
    <s v=""/>
    <n v="3145600"/>
    <x v="1"/>
    <n v="0.56156021912860365"/>
  </r>
  <r>
    <s v="LÍNEA CONVERSIÓN No 2"/>
    <s v="SISTEMA REBOBINADO"/>
    <s v="BOBINADORA"/>
    <s v="REPONER VARIADOR DE VELOCIDAD"/>
    <x v="83"/>
    <n v="4023588"/>
    <n v="10039140"/>
    <n v="3101798"/>
    <x v="5"/>
    <n v="0.56388797837873594"/>
  </r>
  <r>
    <s v="LÍNEA CONVERSIÓN No 2"/>
    <s v="SISTEMA REBOBINADO"/>
    <s v="BOBINADORA"/>
    <s v="COLOCAR MOTOR LC2"/>
    <x v="84"/>
    <n v="4445204"/>
    <n v="10367566"/>
    <n v="3095048"/>
    <x v="1"/>
    <n v="0.56621067205885423"/>
  </r>
  <r>
    <s v="LÍNEA CONVERSIÓN No 2"/>
    <s v="SISTEMA REBOBINADO"/>
    <s v="BOBINADORA"/>
    <s v="CAMBIAR PLATOS EN BOBINADORAS"/>
    <x v="76"/>
    <n v="4264218"/>
    <s v=""/>
    <n v="3090000"/>
    <x v="3"/>
    <n v="0.56852957744305688"/>
  </r>
  <r>
    <s v="LÍNEA CONVERSIÓN No 4"/>
    <s v="SISTEMA REBOBINADO"/>
    <s v="BOBINADORA"/>
    <s v="REVISAR Y REPARAR REDUCTOR INFERIOR"/>
    <x v="85"/>
    <n v="4197081"/>
    <s v=""/>
    <n v="3084891"/>
    <x v="1"/>
    <n v="0.57084464875359997"/>
  </r>
  <r>
    <s v="LÍNEA CONVERSIÓN No 4"/>
    <s v="SISTEMA REBOBINADO"/>
    <s v="BOBINADORA"/>
    <s v="FABRICACION DE 12 PIEZAS"/>
    <x v="53"/>
    <n v="4512129"/>
    <s v=""/>
    <n v="3050000"/>
    <x v="3"/>
    <n v="0.57313353594512684"/>
  </r>
  <r>
    <s v="LÍNEA CONVERSIÓN No 2"/>
    <s v="SISTEMA REBOBINADO"/>
    <s v="DESBOBINADORAS"/>
    <s v="CAMBIAR DEPOSITO DE AIRE U MANTO"/>
    <x v="86"/>
    <n v="4028350"/>
    <n v="10045400"/>
    <n v="3027720"/>
    <x v="8"/>
    <n v="0.57540570300333327"/>
  </r>
  <r>
    <s v="LÍNEA CONVERSIÓN No 4"/>
    <s v="SISTEMA REBOBINADO"/>
    <s v="BOBINADORA"/>
    <s v="ACONDICIONAR PUESTO INFERIOR BOBINADORA"/>
    <x v="87"/>
    <n v="4089676"/>
    <s v=""/>
    <n v="3001812"/>
    <x v="2"/>
    <n v="0.57765842727814365"/>
  </r>
  <r>
    <s v="LÍNEA CONVERSIÓN No 2"/>
    <s v="SISTEMA REBOBINADO"/>
    <s v="BOBINADORA"/>
    <s v="FABRICAR 14 PLATOS EN ALUMINIO"/>
    <x v="88"/>
    <n v="4416832"/>
    <s v=""/>
    <n v="3000000"/>
    <x v="3"/>
    <n v="0.57990979172882584"/>
  </r>
  <r>
    <s v="LÍNEA CONVERSIÓN No 4"/>
    <s v="SISTEMA REBOBINADO"/>
    <s v="BOBINADORA"/>
    <s v="REALIZAR CORRECTIVOS VARIOS EN MOTORREDUCTOR"/>
    <x v="89"/>
    <n v="4305791"/>
    <s v=""/>
    <n v="2984200"/>
    <x v="1"/>
    <n v="0.58214929899340107"/>
  </r>
  <r>
    <s v="LÍNEA CONVERSIÓN No 2"/>
    <s v="SISTEMA REBOBINADO"/>
    <s v="BOBINADORA"/>
    <s v="CAMBIAR MOTOREDUCTOR SUPERIOR COMPLETO"/>
    <x v="90"/>
    <n v="4169334"/>
    <s v=""/>
    <n v="2948720"/>
    <x v="1"/>
    <n v="0.58436218012107288"/>
  </r>
  <r>
    <s v="LÍNEA CONVERSIÓN No 4"/>
    <s v="SISTEMA REBOBINADO"/>
    <s v="BOBINADORA"/>
    <s v="REPARAR REDUCTOR LC # 4  4C"/>
    <x v="91"/>
    <n v="4084098"/>
    <n v="10104596"/>
    <n v="2928159"/>
    <x v="1"/>
    <n v="0.58655963114725451"/>
  </r>
  <r>
    <s v="LÍNEA CONVERSIÓN No 2"/>
    <s v="SISTEMA REBOBINADO"/>
    <s v="BOBINADORA"/>
    <s v="INSTALAR MOTOREDUTOR SC63 NUEVOS"/>
    <x v="92"/>
    <n v="4088181"/>
    <s v=""/>
    <n v="2908272"/>
    <x v="1"/>
    <n v="0.5887421578784926"/>
  </r>
  <r>
    <s v="LÍNEA CONVERSIÓN No 2"/>
    <s v="SISTEMA REBOBINADO"/>
    <s v="DESBOBINADORAS"/>
    <s v="HABILITAR DESBOBINADORA INFERIOR"/>
    <x v="93"/>
    <n v="4383759"/>
    <s v=""/>
    <n v="2880000"/>
    <x v="4"/>
    <n v="0.59090346775114744"/>
  </r>
  <r>
    <s v="LÍNEA CONVERSIÓN No 2"/>
    <s v="SISTEMA REBOBINADO"/>
    <s v="BOBINADORA"/>
    <s v="FABRICAR RODILLO DE ALUMINIO LC # 2"/>
    <x v="94"/>
    <n v="4428783"/>
    <s v=""/>
    <n v="2870000"/>
    <x v="0"/>
    <n v="0.59305727307563338"/>
  </r>
  <r>
    <s v="LÍNEA CONVERSIÓN No 2"/>
    <s v="SISTEMA REBOBINADO"/>
    <s v="BOBINADORA"/>
    <s v="CAMBIAR REDUCTORES EN MAL ESTADO"/>
    <x v="95"/>
    <n v="4144122"/>
    <s v=""/>
    <n v="2801800"/>
    <x v="1"/>
    <n v="0.59515989738160713"/>
  </r>
  <r>
    <s v="LÍNEA CONVERSIÓN No 4"/>
    <s v="SISTEMA REBOBINADO"/>
    <s v="BOBINADORA"/>
    <s v="INSTALAR MOTORREDUCTOR LC 4"/>
    <x v="96"/>
    <n v="4199057"/>
    <s v=""/>
    <n v="2800000"/>
    <x v="1"/>
    <n v="0.59726117086891051"/>
  </r>
  <r>
    <s v="LÍNEA CONVERSIÓN No 4"/>
    <s v="SISTEMA REBOBINADO"/>
    <s v="BOBINADORA"/>
    <s v="REPARAR Y INSTALAR MOTOREDUCTOR"/>
    <x v="97"/>
    <n v="4150261"/>
    <s v=""/>
    <n v="2796059"/>
    <x v="1"/>
    <n v="0.59935948681378048"/>
  </r>
  <r>
    <s v="LÍNEA CONVERSIÓN No 4"/>
    <s v="SISTEMA REBOBINADO"/>
    <s v="BOBINADORA"/>
    <s v="REVISAR REDUCTOR BOBINADORA  4 INFERIOR"/>
    <x v="7"/>
    <n v="4394691"/>
    <n v="10334301"/>
    <n v="2772972"/>
    <x v="1"/>
    <n v="0.60144047700829284"/>
  </r>
  <r>
    <s v="LÍNEA CONVERSIÓN No 4"/>
    <s v="SISTEMA REBOBINADO"/>
    <s v="BOBINADORA"/>
    <s v="CORRECTIVOS EN MOTORREDUCTOR"/>
    <x v="98"/>
    <n v="4259586"/>
    <s v=""/>
    <n v="2735000"/>
    <x v="1"/>
    <n v="0.6034929709324981"/>
  </r>
  <r>
    <s v="LÍNEA CONVERSIÓN No 4"/>
    <s v="SISTEMA REBOBINADO"/>
    <s v="DESBOBINADORAS"/>
    <s v="CAMBIAR CILINDRO NEUMATICO DESBOBINADORA"/>
    <x v="99"/>
    <n v="4339445"/>
    <s v=""/>
    <n v="2734864"/>
    <x v="2"/>
    <n v="0.60554536279484827"/>
  </r>
  <r>
    <s v="LÍNEA CONVERSIÓN No 2"/>
    <s v="SISTEMA REBOBINADO"/>
    <s v="BOBINADORA"/>
    <s v="CAMBIAR MOTOR INFERIOR POR EL SUPERIOR.."/>
    <x v="100"/>
    <n v="4087617"/>
    <n v="10107869"/>
    <n v="2730986"/>
    <x v="1"/>
    <n v="0.60759484439341849"/>
  </r>
  <r>
    <s v="LÍNEA CONVERSIÓN No 4"/>
    <s v="SISTEMA REBOBINADO"/>
    <s v="DESBOBINADORAS"/>
    <s v="CAMBIAR VALVULA CILINDRO DESBOBINAD LC 4"/>
    <x v="49"/>
    <n v="4427197"/>
    <n v="10355966"/>
    <n v="2700735"/>
    <x v="2"/>
    <n v="0.60962162398332287"/>
  </r>
  <r>
    <s v="LÍNEA CONVERSIÓN No 2"/>
    <s v="SISTEMA REBOBINADO"/>
    <s v="BOBINADORA"/>
    <s v="REALIZAR CORRECTIVOS VARIOS"/>
    <x v="101"/>
    <n v="4267647"/>
    <s v=""/>
    <n v="2681798"/>
    <x v="2"/>
    <n v="0.61163419221035975"/>
  </r>
  <r>
    <s v="LÍNEA CONVERSIÓN No 2"/>
    <s v="SISTEMA REBOBINADO"/>
    <s v="BOBINADORA"/>
    <s v="REVISAR BOBINADOR LC 2 MOTORREDUCTOR"/>
    <x v="102"/>
    <n v="4121710"/>
    <n v="10146702"/>
    <n v="2668364"/>
    <x v="1"/>
    <n v="0.61363667882738648"/>
  </r>
  <r>
    <s v="LÍNEA CONVERSIÓN No 4"/>
    <s v="SISTEMA REBOBINADO"/>
    <s v="BOBINADORA"/>
    <s v="ACONDICIONAR MOTOR BOBINADORA 4D SUPERIOR"/>
    <x v="103"/>
    <n v="4109388"/>
    <n v="10132537"/>
    <n v="2642487"/>
    <x v="1"/>
    <n v="0.61561974592511637"/>
  </r>
  <r>
    <s v="LÍNEA CONVERSIÓN No 4"/>
    <s v="SISTEMA REBOBINADO"/>
    <s v="BOBINADORA"/>
    <s v="CAMBIO DE MANZANA EMBOBINADOR LC-4"/>
    <x v="104"/>
    <n v="4537183"/>
    <n v="10437974"/>
    <n v="2625084"/>
    <x v="7"/>
    <n v="0.61758975285766793"/>
  </r>
  <r>
    <s v="LÍNEA CONVERSIÓN No 4"/>
    <s v="SISTEMA REBOBINADO"/>
    <s v="BOBINADORA"/>
    <s v="CAMBIAR MANZANAS BOBINADOR A SUP LC 4"/>
    <x v="105"/>
    <n v="4302008"/>
    <n v="10270546"/>
    <n v="2614818"/>
    <x v="7"/>
    <n v="0.61955205562106919"/>
  </r>
  <r>
    <s v="LÍNEA CONVERSIÓN No 4"/>
    <s v="SISTEMA REBOBINADO"/>
    <s v="BOBINADORA"/>
    <s v="INSTALAR EJES PORTAMANZANA"/>
    <x v="106"/>
    <n v="4077482"/>
    <s v=""/>
    <n v="2544115"/>
    <x v="7"/>
    <n v="0.62146129897755165"/>
  </r>
  <r>
    <s v="LÍNEA CONVERSIÓN No 4"/>
    <s v="SISTEMA REBOBINADO"/>
    <s v="DESBOBINADORAS"/>
    <s v="CORREGIR FUGA DE AIRE BOBINADORA LC # 4"/>
    <x v="107"/>
    <n v="4121636"/>
    <n v="10146534"/>
    <n v="2531109"/>
    <x v="2"/>
    <n v="0.62336078191868549"/>
  </r>
  <r>
    <s v="LÍNEA CONVERSIÓN No 4"/>
    <s v="SISTEMA REBOBINADO"/>
    <s v="BOBINADORA"/>
    <s v="ACONDICIONAR BOBINADORAS Y DESBOBINADORA"/>
    <x v="108"/>
    <n v="4211842"/>
    <n v="10212081"/>
    <n v="2520007"/>
    <x v="4"/>
    <n v="0.62525193331044226"/>
  </r>
  <r>
    <s v="LÍNEA CONVERSIÓN No 4"/>
    <s v="SISTEMA REBOBINADO"/>
    <s v="BOBINADORA"/>
    <s v="LC-4- ACONDICIONAR CONTADOR UNDS"/>
    <x v="109"/>
    <n v="4137851"/>
    <n v="10164556"/>
    <n v="2471478"/>
    <x v="5"/>
    <n v="0.62710666588038999"/>
  </r>
  <r>
    <s v="LÍNEA CONVERSIÓN No 2"/>
    <s v="SISTEMA REBOBINADO"/>
    <s v="BOBINADORA"/>
    <s v="COMPLETAR BRAZOS EN LINEAS DE CONVERSION"/>
    <x v="110"/>
    <n v="4173845"/>
    <s v=""/>
    <n v="2466800"/>
    <x v="4"/>
    <n v="0.62895788782270423"/>
  </r>
  <r>
    <s v="LÍNEA CONVERSIÓN No 4"/>
    <s v="SISTEMA REBOBINADO"/>
    <s v="BOBINADORA"/>
    <s v="CAMBIO DE REDUCTOR EMBOBINADORA LC 4"/>
    <x v="111"/>
    <n v="4245054"/>
    <n v="10226572"/>
    <n v="2455645"/>
    <x v="1"/>
    <n v="0.63080073844153606"/>
  </r>
  <r>
    <s v="LÍNEA CONVERSIÓN No 2"/>
    <s v="SISTEMA REBOBINADO"/>
    <s v="DESBOBINADORAS"/>
    <s v="REVISAR DESBOBINADOR 2C INFERIOR"/>
    <x v="112"/>
    <n v="4147622"/>
    <n v="10174307"/>
    <n v="2441500"/>
    <x v="2"/>
    <n v="0.63263297387698292"/>
  </r>
  <r>
    <s v="LÍNEA CONVERSIÓN No 4"/>
    <s v="SISTEMA REBOBINADO"/>
    <s v="BOBINADORA"/>
    <s v="ACONDICIONAR MOTORREDUCTOR BOBINADORES LC 4"/>
    <x v="113"/>
    <n v="4539227"/>
    <n v="10439139"/>
    <n v="2426938"/>
    <x v="1"/>
    <n v="0.63445428118938618"/>
  </r>
  <r>
    <s v="LÍNEA CONVERSIÓN No 4"/>
    <s v="SISTEMA REBOBINADO"/>
    <s v="BOBINADORA"/>
    <s v="CORREGIR DETALLES EN MOTORREDUCTORES"/>
    <x v="114"/>
    <n v="4490124"/>
    <s v=""/>
    <n v="2408000"/>
    <x v="1"/>
    <n v="0.63626137638846703"/>
  </r>
  <r>
    <s v="LÍNEA CONVERSIÓN No 2"/>
    <s v="SISTEMA REBOBINADO"/>
    <s v="BOBINADORA"/>
    <s v="REVISAR MOTOR BOBINADOR LC2 Y LC4"/>
    <x v="115"/>
    <n v="4537287"/>
    <n v="10438135"/>
    <n v="2395106"/>
    <x v="1"/>
    <n v="0.63805879522313891"/>
  </r>
  <r>
    <s v="LÍNEA CONVERSIÓN No 2"/>
    <s v="SISTEMA REBOBINADO"/>
    <s v="BOBINADORA"/>
    <s v="COMPLETAR BRAZOS, PLATOS, Y MANZANAS"/>
    <x v="116"/>
    <n v="4039787"/>
    <n v="10059990"/>
    <n v="2386776"/>
    <x v="4"/>
    <n v="0.63984996276918604"/>
  </r>
  <r>
    <s v="LÍNEA CONVERSIÓN No 2"/>
    <s v="SISTEMA REBOBINADO"/>
    <s v="BOBINADORA"/>
    <s v="REVISAR MOTOR BOBINADORES 2B"/>
    <x v="117"/>
    <n v="4143935"/>
    <n v="10170999"/>
    <n v="2386589"/>
    <x v="1"/>
    <n v="0.64164098998018237"/>
  </r>
  <r>
    <s v="LÍNEA CONVERSIÓN No 4"/>
    <s v="SISTEMA REBOBINADO"/>
    <s v="BOBINADORA"/>
    <s v="CAMBIAR MOTOREDUCTOR SUPERIOR COMPLETO"/>
    <x v="90"/>
    <n v="4169335"/>
    <s v=""/>
    <n v="2377600"/>
    <x v="1"/>
    <n v="0.64342527135282968"/>
  </r>
  <r>
    <s v="LÍNEA CONVERSIÓN No 2"/>
    <s v="SISTEMA REBOBINADO"/>
    <s v="DESBOBINADORAS"/>
    <s v="CILINDRO NEUMATICO"/>
    <x v="118"/>
    <n v="4291397"/>
    <n v="10263508"/>
    <n v="2373145"/>
    <x v="2"/>
    <n v="0.64520620944926776"/>
  </r>
  <r>
    <s v="LÍNEA CONVERSIÓN No 4"/>
    <s v="SISTEMA REBOBINADO"/>
    <s v="BOBINADORA"/>
    <s v="COMPLETAR Y REVISAR REDUCTORES EN EQUIPOS"/>
    <x v="119"/>
    <n v="4177290"/>
    <s v=""/>
    <n v="2346800"/>
    <x v="1"/>
    <n v="0.64696737681355476"/>
  </r>
  <r>
    <s v="LÍNEA CONVERSIÓN No 4"/>
    <s v="SISTEMA REBOBINADO"/>
    <s v="DESBOBINADORAS"/>
    <s v="ACONDICIONAR DESBOBINADORA 4A"/>
    <x v="120"/>
    <n v="4054424"/>
    <n v="10075304"/>
    <n v="2288171"/>
    <x v="4"/>
    <n v="0.64868454576238199"/>
  </r>
  <r>
    <s v="LÍNEA CONVERSIÓN No 2"/>
    <s v="SISTEMA REBOBINADO"/>
    <s v="BOBINADORA"/>
    <s v="COLOCAR ELEMENTOS FALTANTES"/>
    <x v="121"/>
    <n v="4257374"/>
    <n v="10245018"/>
    <n v="2284289"/>
    <x v="2"/>
    <n v="0.65039880144561013"/>
  </r>
  <r>
    <s v="LÍNEA CONVERSIÓN No 4"/>
    <s v="SISTEMA REBOBINADO"/>
    <s v="BOBINADORA"/>
    <s v="ARREGLAR  DESEMBOBINADOR LC 4"/>
    <x v="122"/>
    <n v="4170355"/>
    <n v="10185568"/>
    <n v="2279169"/>
    <x v="4"/>
    <n v="0.6521092148001757"/>
  </r>
  <r>
    <s v="LÍNEA CONVERSIÓN No 2"/>
    <s v="SISTEMA REBOBINADO"/>
    <s v="DESBOBINADORAS"/>
    <s v="CORRECTIVOS PLAN DE MANTENIMIENTO"/>
    <x v="123"/>
    <n v="4376782"/>
    <s v=""/>
    <n v="2271346"/>
    <x v="0"/>
    <n v="0.65381375734670877"/>
  </r>
  <r>
    <s v="LÍNEA CONVERSIÓN No 2"/>
    <s v="SISTEMA REBOBINADO"/>
    <s v="BOBINADORA"/>
    <s v="ACONDICIONAR CONTADOR PARA UNIDADES"/>
    <x v="124"/>
    <n v="4196519"/>
    <s v=""/>
    <n v="2201497"/>
    <x v="5"/>
    <n v="0.6554658813747366"/>
  </r>
  <r>
    <s v="LÍNEA CONVERSIÓN No 2"/>
    <s v="SISTEMA REBOBINADO"/>
    <s v="DESBOBINADORAS"/>
    <s v="REALIZAR CORRECTIVOS VARIOS EN LINEA"/>
    <x v="125"/>
    <n v="4304554"/>
    <s v=""/>
    <n v="2187990"/>
    <x v="5"/>
    <n v="0.65710786900955265"/>
  </r>
  <r>
    <s v="LÍNEA CONVERSIÓN No 4"/>
    <s v="SISTEMA REBOBINADO"/>
    <s v="BOBINADORA"/>
    <s v="REPARAR DRIVE BOBINADORA #4  DE CONV#4"/>
    <x v="126"/>
    <n v="4033999"/>
    <n v="10052884"/>
    <n v="2184410"/>
    <x v="5"/>
    <n v="0.65874717001612415"/>
  </r>
  <r>
    <s v="LÍNEA CONVERSIÓN No 2"/>
    <s v="SISTEMA REBOBINADO"/>
    <s v="BOBINADORA"/>
    <s v="REALIZAR CORRECTIVOS VARIOS EN EQUIPOS"/>
    <x v="127"/>
    <n v="4281686"/>
    <s v=""/>
    <n v="2170000"/>
    <x v="2"/>
    <n v="0.6603756569687842"/>
  </r>
  <r>
    <s v="LÍNEA CONVERSIÓN No 4"/>
    <s v="SISTEMA REBOBINADO"/>
    <s v="DESBOBINADORAS"/>
    <s v="ACONDICIONAR BRAZO DESEMBOBINADOR LC 4"/>
    <x v="128"/>
    <n v="4111976"/>
    <n v="10135687"/>
    <n v="2163536"/>
    <x v="4"/>
    <n v="0.66199929298150784"/>
  </r>
  <r>
    <s v="LÍNEA CONVERSIÓN No 4"/>
    <s v="SISTEMA REBOBINADO"/>
    <s v="BOBINADORA"/>
    <s v="CAMBIAR EJES PORTAMANZANA Y MANZANAS"/>
    <x v="129"/>
    <n v="4064723"/>
    <n v="10085152"/>
    <n v="2163030"/>
    <x v="7"/>
    <n v="0.66362254926409414"/>
  </r>
  <r>
    <s v="LÍNEA CONVERSIÓN No 4"/>
    <s v="SISTEMA REBOBINADO"/>
    <s v="BOBINADORA"/>
    <s v="REVISAR MOTOR BOBINADOR LC #4D."/>
    <x v="130"/>
    <n v="4048955"/>
    <n v="10069830"/>
    <n v="2153916"/>
    <x v="1"/>
    <n v="0.66523896590147935"/>
  </r>
  <r>
    <s v="LÍNEA CONVERSIÓN No 4"/>
    <s v="SISTEMA REBOBINADO"/>
    <s v="BOBINADORA"/>
    <s v="COLOCAR TORNILLO EN EMBOVINADORA LC-4"/>
    <x v="131"/>
    <n v="4366879"/>
    <n v="10314974"/>
    <n v="2139919"/>
    <x v="4"/>
    <n v="0.6668448784227925"/>
  </r>
  <r>
    <s v="LÍNEA CONVERSIÓN No 4"/>
    <s v="SISTEMA REBOBINADO"/>
    <s v="BOBINADORA"/>
    <s v="REVISAR FALLA MOTORREDUCTOR"/>
    <x v="132"/>
    <n v="4042339"/>
    <n v="10062848"/>
    <n v="2119462"/>
    <x v="1"/>
    <n v="0.66843543888991641"/>
  </r>
  <r>
    <s v="LÍNEA CONVERSIÓN No 4"/>
    <s v="SISTEMA REBOBINADO"/>
    <s v="BOBINADORA"/>
    <s v="REACONDICIONAR MOTORES EN BOBINADORA"/>
    <x v="133"/>
    <n v="4187027"/>
    <n v="10198477"/>
    <n v="2115188"/>
    <x v="1"/>
    <n v="0.67002279191315295"/>
  </r>
  <r>
    <s v="LÍNEA CONVERSIÓN No 2"/>
    <s v="SISTEMA REBOBINADO"/>
    <s v="DESBOBINADORAS"/>
    <s v="CAMBIAR BRAZO PUESTO SUPERIOR"/>
    <x v="33"/>
    <n v="4103510"/>
    <s v=""/>
    <n v="2106786"/>
    <x v="4"/>
    <n v="0.67160383961501791"/>
  </r>
  <r>
    <s v="LÍNEA CONVERSIÓN No 2"/>
    <s v="SISTEMA REBOBINADO"/>
    <s v="BOBINADORA"/>
    <s v="COMPLETAR MOTORREDUCTORES FALTANTES"/>
    <x v="134"/>
    <n v="4317431"/>
    <s v=""/>
    <n v="2105000"/>
    <x v="1"/>
    <n v="0.67318354700457994"/>
  </r>
  <r>
    <s v="LÍNEA CONVERSIÓN No 2"/>
    <s v="SISTEMA REBOBINADO"/>
    <s v="BOBINADORA"/>
    <s v="REVISAR EMBOBI. MOTOR INFERIOR  1 A"/>
    <x v="135"/>
    <n v="4332925"/>
    <n v="10292679"/>
    <n v="2086150"/>
    <x v="1"/>
    <n v="0.67474910832084345"/>
  </r>
  <r>
    <s v="LÍNEA CONVERSIÓN No 4"/>
    <s v="SISTEMA REBOBINADO"/>
    <s v="BOBINADORA"/>
    <s v="CAMBIAR EJE PORTAMANZANA SUPERIOR"/>
    <x v="136"/>
    <n v="4289380"/>
    <s v=""/>
    <n v="2067105"/>
    <x v="7"/>
    <n v="0.67630037722511926"/>
  </r>
  <r>
    <s v="LÍNEA CONVERSIÓN No 2"/>
    <s v="SISTEMA REBOBINADO"/>
    <s v="BOBINADORA"/>
    <s v="NO ARRANCAN LOS MOTORES REVISAR Y AJUSTA"/>
    <x v="137"/>
    <n v="4205781"/>
    <n v="10207079"/>
    <n v="2062991"/>
    <x v="1"/>
    <n v="0.67784855875827832"/>
  </r>
  <r>
    <s v="LÍNEA CONVERSIÓN No 4"/>
    <s v="SISTEMA REBOBINADO"/>
    <s v="BOBINADORA"/>
    <s v="REVISAR REDUCTOR BOBINADORA 4B"/>
    <x v="138"/>
    <n v="4022714"/>
    <n v="10037842"/>
    <n v="2055585"/>
    <x v="1"/>
    <n v="0.67939118242306351"/>
  </r>
  <r>
    <s v="LÍNEA CONVERSIÓN No 4"/>
    <s v="SISTEMA REBOBINADO"/>
    <s v="BOBINADORA"/>
    <s v="FABRICAR ADAPTADORES REDUCTOR BOBINADOR"/>
    <x v="139"/>
    <n v="4311764"/>
    <s v=""/>
    <n v="2055000"/>
    <x v="1"/>
    <n v="0.68093336707178076"/>
  </r>
  <r>
    <s v="LÍNEA CONVERSIÓN No 4"/>
    <s v="SISTEMA REBOBINADO"/>
    <s v="BOBINADORA"/>
    <s v="ACONDICIONAR EMBOBINADORES LC 4"/>
    <x v="140"/>
    <n v="4185487"/>
    <n v="10196255"/>
    <n v="2050000"/>
    <x v="4"/>
    <n v="0.68247179944641356"/>
  </r>
  <r>
    <s v="LÍNEA CONVERSIÓN No 2"/>
    <s v="SISTEMA REBOBINADO"/>
    <s v="BOBINADORA"/>
    <s v="ACONDICIONAR BOBINADORA EN LC #2"/>
    <x v="141"/>
    <n v="4028876"/>
    <n v="10046246"/>
    <n v="2040304"/>
    <x v="4"/>
    <n v="0.68400295541114176"/>
  </r>
  <r>
    <s v="LÍNEA CONVERSIÓN No 2"/>
    <s v="SISTEMA REBOBINADO"/>
    <s v="BOBINADORA"/>
    <s v="CORRECTIVOS PLAN DE MANTENIMIENTO"/>
    <x v="142"/>
    <n v="4310316"/>
    <s v=""/>
    <n v="2017040"/>
    <x v="0"/>
    <n v="0.68551665279500973"/>
  </r>
  <r>
    <s v="LÍNEA CONVERSIÓN No 2"/>
    <s v="SISTEMA REBOBINADO"/>
    <s v="BOBINADORA"/>
    <s v="REVISAR REDUCTOR BOBIN. INFER. LC 2"/>
    <x v="143"/>
    <n v="4523642"/>
    <n v="10425371"/>
    <n v="1990645"/>
    <x v="1"/>
    <n v="0.68701054192398581"/>
  </r>
  <r>
    <s v="LÍNEA CONVERSIÓN No 2"/>
    <s v="SISTEMA REBOBINADO"/>
    <s v="BOBINADORA"/>
    <s v="REVISAR EMBOBINADOR LC 2"/>
    <x v="144"/>
    <n v="4207388"/>
    <n v="10208510"/>
    <n v="1961721"/>
    <x v="7"/>
    <n v="0.68848272489783802"/>
  </r>
  <r>
    <s v="LÍNEA CONVERSIÓN No 4"/>
    <s v="SISTEMA REBOBINADO"/>
    <s v="BOBINADORA"/>
    <s v="FABRICAR 3 RODILLOS ALUMINIO BOBIN LC 4"/>
    <x v="145"/>
    <n v="4415927"/>
    <s v=""/>
    <n v="1950000"/>
    <x v="0"/>
    <n v="0.68994611179078147"/>
  </r>
  <r>
    <s v="LÍNEA CONVERSIÓN No 2"/>
    <s v="SISTEMA REBOBINADO"/>
    <s v="BOBINADORA"/>
    <s v="CAMBIAR ELEMENTOS VARIOS"/>
    <x v="146"/>
    <n v="4200098"/>
    <s v=""/>
    <n v="1932783"/>
    <x v="7"/>
    <n v="0.69139657810314237"/>
  </r>
  <r>
    <s v="LÍNEA CONVERSIÓN No 2"/>
    <s v="SISTEMA REBOBINADO"/>
    <s v="BOBINADORA"/>
    <s v="ACONDICIONAR BOBINADORA 2C"/>
    <x v="147"/>
    <n v="4079363"/>
    <n v="10099997"/>
    <n v="1895012"/>
    <x v="4"/>
    <n v="0.69281869898661441"/>
  </r>
  <r>
    <s v="LÍNEA CONVERSIÓN No 2"/>
    <s v="SISTEMA REBOBINADO"/>
    <s v="BOBINADORA"/>
    <s v="INSTALAR MOTOREDUCTOR EN PUESTOS"/>
    <x v="68"/>
    <n v="4281420"/>
    <s v=""/>
    <n v="1890000"/>
    <x v="1"/>
    <n v="0.69423705859054419"/>
  </r>
  <r>
    <s v="LÍNEA CONVERSIÓN No 4"/>
    <s v="SISTEMA REBOBINADO"/>
    <s v="BOBINADORA"/>
    <s v="SIN CONTADOR DE UNIDADES"/>
    <x v="148"/>
    <n v="4202427"/>
    <n v="10204238"/>
    <n v="1866047"/>
    <x v="5"/>
    <n v="0.69563744255024484"/>
  </r>
  <r>
    <s v="LÍNEA CONVERSIÓN No 2"/>
    <s v="SISTEMA REBOBINADO"/>
    <s v="BOBINADORA"/>
    <s v="COMPLETAR PUESTO DE BOBINADORAS LC2"/>
    <x v="149"/>
    <n v="4399736"/>
    <n v="10337495"/>
    <n v="1833220"/>
    <x v="7"/>
    <n v="0.69701319132967132"/>
  </r>
  <r>
    <s v="LÍNEA CONVERSIÓN No 2"/>
    <s v="SISTEMA REBOBINADO"/>
    <s v="DESBOBINADORAS"/>
    <s v="ACONDICIONAR DESBOBINADORA EN LC #2"/>
    <x v="150"/>
    <n v="4028926"/>
    <n v="10046316"/>
    <n v="1797471"/>
    <x v="3"/>
    <n v="0.69836211209984866"/>
  </r>
  <r>
    <s v="LÍNEA CONVERSIÓN No 4"/>
    <s v="SISTEMA REBOBINADO"/>
    <s v="BOBINADORA"/>
    <s v="INSTALAR ELEMENTOS FALTANTES BOBINAD 4B"/>
    <x v="73"/>
    <n v="4061307"/>
    <n v="10081554"/>
    <n v="1793426"/>
    <x v="3"/>
    <n v="0.69970799728029165"/>
  </r>
  <r>
    <s v="LÍNEA CONVERSIÓN No 2"/>
    <s v="SISTEMA REBOBINADO"/>
    <s v="BOBINADORA"/>
    <s v="CAMBIAR MANZANAS BOBINADOR LC 2"/>
    <x v="151"/>
    <n v="4446426"/>
    <n v="10368310"/>
    <n v="1760215"/>
    <x v="7"/>
    <n v="0.70102895910581087"/>
  </r>
  <r>
    <s v="LÍNEA CONVERSIÓN No 2"/>
    <s v="SISTEMA REBOBINADO"/>
    <s v="BOBINADORA"/>
    <s v="ACONDICIONAR BOBINADORA 2B"/>
    <x v="81"/>
    <n v="4445574"/>
    <s v=""/>
    <n v="1752303"/>
    <x v="4"/>
    <n v="0.70234398333281878"/>
  </r>
  <r>
    <s v="LÍNEA CONVERSIÓN No 4"/>
    <s v="SISTEMA REBOBINADO"/>
    <s v="BOBINADORA"/>
    <s v="CAMBIAR DRIVE BOBINADOR D SUPERIOR LC 4"/>
    <x v="152"/>
    <n v="4286888"/>
    <n v="10260083"/>
    <n v="1750000"/>
    <x v="5"/>
    <n v="0.70365727926238342"/>
  </r>
  <r>
    <s v="LÍNEA CONVERSIÓN No 2"/>
    <s v="SISTEMA REBOBINADO"/>
    <s v="BOBINADORA"/>
    <s v="REVISAR Y ACONDICIONAR BOBINADORA"/>
    <x v="153"/>
    <n v="4176242"/>
    <s v=""/>
    <n v="1733282"/>
    <x v="0"/>
    <n v="0.70495802908831917"/>
  </r>
  <r>
    <s v="LÍNEA CONVERSIÓN No 4"/>
    <s v="SISTEMA REBOBINADO"/>
    <s v="BOBINADORA"/>
    <s v="ACONDICIONAR CONTADOR LC 4"/>
    <x v="154"/>
    <n v="4186925"/>
    <n v="10198252"/>
    <n v="1720817"/>
    <x v="4"/>
    <n v="0.70624942449496231"/>
  </r>
  <r>
    <s v="LÍNEA CONVERSIÓN No 4"/>
    <s v="SISTEMA REBOBINADO"/>
    <s v="BOBINADORA"/>
    <s v="COLOCAR PLATO BOBIN 2A SUP"/>
    <x v="155"/>
    <n v="4291892"/>
    <n v="10263952"/>
    <n v="1686400"/>
    <x v="3"/>
    <n v="0.70751499149817243"/>
  </r>
  <r>
    <s v="LÍNEA CONVERSIÓN No 2"/>
    <s v="SISTEMA REBOBINADO"/>
    <s v="BOBINADORA"/>
    <s v="REVISAR MOTOR BOBINADOR LC 2"/>
    <x v="156"/>
    <n v="4259070"/>
    <n v="10245649"/>
    <n v="1680000"/>
    <x v="1"/>
    <n v="0.70877575559055439"/>
  </r>
  <r>
    <s v="LÍNEA CONVERSIÓN No 4"/>
    <s v="SISTEMA REBOBINADO"/>
    <s v="BOBINADORA"/>
    <s v="COLOCAR CONTADOR DE UNIDADES LC #4"/>
    <x v="157"/>
    <n v="4153932"/>
    <n v="10179738"/>
    <n v="1662311"/>
    <x v="6"/>
    <n v="0.71002324488768032"/>
  </r>
  <r>
    <s v="LÍNEA CONVERSIÓN No 4"/>
    <s v="SISTEMA REBOBINADO"/>
    <s v="DESBOBINADORAS"/>
    <s v="ACONDICIONAR DESBOBINADORA 4B"/>
    <x v="59"/>
    <n v="4035750"/>
    <n v="10055184"/>
    <n v="1661240"/>
    <x v="4"/>
    <n v="0.71126993044769737"/>
  </r>
  <r>
    <s v="LÍNEA CONVERSIÓN No 2"/>
    <s v="SISTEMA REBOBINADO"/>
    <s v="BOBINADORA"/>
    <s v="CORREGIR DETALLER VARIOS POR MANTO PRVEN"/>
    <x v="158"/>
    <n v="4204965"/>
    <s v=""/>
    <n v="1650000"/>
    <x v="2"/>
    <n v="0.71250818089557255"/>
  </r>
  <r>
    <s v="LÍNEA CONVERSIÓN No 4"/>
    <s v="SISTEMA REBOBINADO"/>
    <s v="BOBINADORA"/>
    <s v="REVISAR ELEMENTOS Y MOTORES PARA LC # 4"/>
    <x v="159"/>
    <n v="4432603"/>
    <s v=""/>
    <n v="1600000"/>
    <x v="1"/>
    <n v="0.71370890860260305"/>
  </r>
  <r>
    <s v="LÍNEA CONVERSIÓN No 2"/>
    <s v="SISTEMA REBOBINADO"/>
    <s v="BOBINADORA"/>
    <s v="FABRICAR ELEMENTOS VARIOS PARA LC # 2"/>
    <x v="159"/>
    <n v="4432602"/>
    <s v=""/>
    <n v="1600000"/>
    <x v="3"/>
    <n v="0.71490963630963356"/>
  </r>
  <r>
    <s v="LÍNEA CONVERSIÓN No 2"/>
    <s v="SISTEMA REBOBINADO"/>
    <s v="BOBINADORA"/>
    <s v="CAMBIAR DRIVE EN BOBINADORA"/>
    <x v="160"/>
    <n v="4282997"/>
    <s v=""/>
    <n v="1600000"/>
    <x v="5"/>
    <n v="0.71611036401666406"/>
  </r>
  <r>
    <s v="LÍNEA CONVERSIÓN No 2"/>
    <s v="SISTEMA REBOBINADO"/>
    <s v="BOBINADORA"/>
    <s v="REVISAR DRIVE BOBINADOR LC 2"/>
    <x v="161"/>
    <n v="4269381"/>
    <n v="10253383"/>
    <n v="1600000"/>
    <x v="5"/>
    <n v="0.71731109172369456"/>
  </r>
  <r>
    <s v="LÍNEA CONVERSIÓN No 4"/>
    <s v="SISTEMA REBOBINADO"/>
    <s v="BOBINADORA"/>
    <s v="REVISAR EMBOBINADOR 2C LC 4"/>
    <x v="162"/>
    <n v="4262144"/>
    <n v="10248612"/>
    <n v="1600000"/>
    <x v="7"/>
    <n v="0.71851181943072506"/>
  </r>
  <r>
    <s v="LÍNEA CONVERSIÓN No 2"/>
    <s v="SISTEMA REBOBINADO"/>
    <s v="BOBINADORA"/>
    <s v="CORRECTIVOS MOTORREDUCTOR"/>
    <x v="163"/>
    <n v="4350220"/>
    <s v=""/>
    <n v="1594592"/>
    <x v="1"/>
    <n v="0.71970848867810577"/>
  </r>
  <r>
    <s v="LÍNEA CONVERSIÓN No 4"/>
    <s v="SISTEMA REBOBINADO"/>
    <s v="BOBINADORA"/>
    <s v="HABILITAR LOS 3 BOBINADORES CON MOTORREDUCTORES"/>
    <x v="164"/>
    <n v="4105173"/>
    <n v="10127867"/>
    <n v="1592053"/>
    <x v="1"/>
    <n v="0.72090325252070642"/>
  </r>
  <r>
    <s v="LÍNEA CONVERSIÓN No 2"/>
    <s v="SISTEMA REBOBINADO"/>
    <s v="BOBINADORA"/>
    <s v="REVISAR MOTOR BOBINADOR INFERIOR LC 2"/>
    <x v="165"/>
    <n v="4313143"/>
    <n v="10278398"/>
    <n v="1581103"/>
    <x v="1"/>
    <n v="0.72208979888306202"/>
  </r>
  <r>
    <s v="LÍNEA CONVERSIÓN No 2"/>
    <s v="SISTEMA REBOBINADO"/>
    <s v="BOBINADORA"/>
    <s v="INSTALAR MANZANAS EN BOBINADORA"/>
    <x v="106"/>
    <n v="4077483"/>
    <s v=""/>
    <n v="1559413"/>
    <x v="7"/>
    <n v="0.72326006788043917"/>
  </r>
  <r>
    <s v="LÍNEA CONVERSIÓN No 2"/>
    <s v="SISTEMA REBOBINADO"/>
    <s v="BOBINADORA"/>
    <s v="REVISAR Y CORREGIR DETALLES VARIOS"/>
    <x v="166"/>
    <n v="4229061"/>
    <s v=""/>
    <n v="1550594"/>
    <x v="7"/>
    <n v="0.72442371861678623"/>
  </r>
  <r>
    <s v="LÍNEA CONVERSIÓN No 2"/>
    <s v="SISTEMA REBOBINADO"/>
    <s v="BOBINADORA"/>
    <s v="CAMBIAR CELDAS DE CARGA"/>
    <x v="167"/>
    <n v="4094069"/>
    <s v=""/>
    <n v="1546770"/>
    <x v="0"/>
    <n v="0.72558449961391347"/>
  </r>
  <r>
    <s v="LÍNEA CONVERSIÓN No 4"/>
    <s v="SISTEMA REBOBINADO"/>
    <s v="BOBINADORA"/>
    <s v="CAMBIO DE CILINDROS BALANCIN BOBIN LC 4"/>
    <x v="168"/>
    <n v="4254634"/>
    <n v="10242601"/>
    <n v="1546000"/>
    <x v="2"/>
    <n v="0.7267447027608317"/>
  </r>
  <r>
    <s v="LÍNEA CONVERSIÓN No 2"/>
    <s v="SISTEMA REBOBINADO"/>
    <s v="BOBINADORA"/>
    <s v="CORREGIR DETALLES INSPECCIONES"/>
    <x v="114"/>
    <n v="4490119"/>
    <s v=""/>
    <n v="1544000"/>
    <x v="7"/>
    <n v="0.72790340499811612"/>
  </r>
  <r>
    <s v="LÍNEA CONVERSIÓN No 4"/>
    <s v="SISTEMA REBOBINADO"/>
    <s v="BOBINADORA"/>
    <s v="FABRICAR 4 RODILLOS PARA BALANCIN LC 4"/>
    <x v="169"/>
    <n v="4383489"/>
    <s v=""/>
    <n v="1500000"/>
    <x v="0"/>
    <n v="0.72902908722345716"/>
  </r>
  <r>
    <s v="LÍNEA CONVERSIÓN No 4"/>
    <s v="SISTEMA REBOBINADO"/>
    <s v="BOBINADORA"/>
    <s v="CAMBIAR TAPA SOPORTE REDUCTOR FLENDER"/>
    <x v="170"/>
    <n v="4058865"/>
    <n v="10079557"/>
    <n v="1485299"/>
    <x v="1"/>
    <n v="0.7301437370125351"/>
  </r>
  <r>
    <s v="LÍNEA CONVERSIÓN No 4"/>
    <s v="SISTEMA REBOBINADO"/>
    <s v="BOBINADORA"/>
    <s v="REVISAR Y ORGANIZAR BOBINADORAS"/>
    <x v="171"/>
    <n v="4169944"/>
    <s v=""/>
    <n v="1484000"/>
    <x v="3"/>
    <n v="0.73125741196080585"/>
  </r>
  <r>
    <s v="LÍNEA CONVERSIÓN No 4"/>
    <s v="SISTEMA REBOBINADO"/>
    <s v="DESBOBINADORAS"/>
    <s v="DESMONTAR EJE Y TUERCA DE DESPLAZAMIENTO"/>
    <x v="172"/>
    <n v="4082610"/>
    <n v="10103124"/>
    <n v="1467690"/>
    <x v="4"/>
    <n v="0.73235884699101306"/>
  </r>
  <r>
    <s v="LÍNEA CONVERSIÓN No 4"/>
    <s v="SISTEMA REBOBINADO"/>
    <s v="BOBINADORA"/>
    <s v="REVISAR MOTOR LC #4"/>
    <x v="173"/>
    <n v="4509389"/>
    <n v="10413338"/>
    <n v="1461600"/>
    <x v="1"/>
    <n v="0.73345571175138535"/>
  </r>
  <r>
    <s v="LÍNEA CONVERSIÓN No 4"/>
    <s v="SISTEMA REBOBINADO"/>
    <s v="BOBINADORA"/>
    <s v="ORGANIZAR CABLEADO Y TABLEROS LC4"/>
    <x v="35"/>
    <n v="4463494"/>
    <s v=""/>
    <n v="1451388"/>
    <x v="5"/>
    <n v="0.73454491286716761"/>
  </r>
  <r>
    <s v="LÍNEA CONVERSIÓN No 2"/>
    <s v="SISTEMA REBOBINADO"/>
    <s v="BOBINADORA"/>
    <s v="REVISAR VARIADOR BOBINADOR LC 2"/>
    <x v="174"/>
    <n v="4469310"/>
    <n v="10385967"/>
    <n v="1450000"/>
    <x v="5"/>
    <n v="0.73563307235166397"/>
  </r>
  <r>
    <s v="LÍNEA CONVERSIÓN No 2"/>
    <s v="SISTEMA REBOBINADO"/>
    <s v="BOBINADORA"/>
    <s v="MANTTO A MOTORES Y REDUCTORES BAJADOS"/>
    <x v="175"/>
    <n v="4170900"/>
    <s v=""/>
    <n v="1439390"/>
    <x v="1"/>
    <n v="0.73671326951055316"/>
  </r>
  <r>
    <s v="LÍNEA CONVERSIÓN No 4"/>
    <s v="SISTEMA REBOBINADO"/>
    <s v="BOBINADORA"/>
    <s v="CORRECTIVOS MOTORES"/>
    <x v="176"/>
    <n v="4334199"/>
    <s v=""/>
    <n v="1439200"/>
    <x v="1"/>
    <n v="0.73779332408302711"/>
  </r>
  <r>
    <s v="LÍNEA CONVERSIÓN No 2"/>
    <s v="SISTEMA REBOBINADO"/>
    <s v="BOBINADORA"/>
    <s v="CAMBIAR CELDA DE CARGA EN BOBINADORA"/>
    <x v="177"/>
    <n v="4100887"/>
    <s v=""/>
    <n v="1433979"/>
    <x v="0"/>
    <n v="0.73886946053090208"/>
  </r>
  <r>
    <s v="LÍNEA CONVERSIÓN No 2"/>
    <s v="SISTEMA REBOBINADO"/>
    <s v="BOBINADORA"/>
    <s v="CAMBIAR MANZANAS BOBINADORA 2B"/>
    <x v="178"/>
    <n v="4091571"/>
    <n v="10113679"/>
    <n v="1404522"/>
    <x v="7"/>
    <n v="0.73992349083123576"/>
  </r>
  <r>
    <s v="LÍNEA CONVERSIÓN No 2"/>
    <s v="SISTEMA REBOBINADO"/>
    <s v="BOBINADORA"/>
    <s v="CAMBIAR DRIVE BOBINADOR 2D INFERIOR"/>
    <x v="179"/>
    <n v="4033452"/>
    <n v="10052095"/>
    <n v="1388480"/>
    <x v="5"/>
    <n v="0.74096548233539683"/>
  </r>
  <r>
    <s v="LÍNEA CONVERSIÓN No 4"/>
    <s v="SISTEMA REBOBINADO"/>
    <s v="BOBINADORA"/>
    <s v="REVISAR EMBOBINADOR LC 4"/>
    <x v="180"/>
    <n v="4249429"/>
    <n v="10239302"/>
    <n v="1356000"/>
    <x v="5"/>
    <n v="0.74198309906710513"/>
  </r>
  <r>
    <s v="LÍNEA CONVERSIÓN No 2"/>
    <s v="SISTEMA REBOBINADO"/>
    <s v="BOBINADORA"/>
    <s v="INSTALAR MOTOR Y REDUCTOR FALTANTE"/>
    <x v="181"/>
    <n v="4087713"/>
    <n v="10108680"/>
    <n v="1304098"/>
    <x v="1"/>
    <n v="0.74296176569290706"/>
  </r>
  <r>
    <s v="LÍNEA CONVERSIÓN No 4"/>
    <s v="SISTEMA REBOBINADO"/>
    <s v="BOBINADORA"/>
    <s v="ACONDICIONAR BOBINADORES 4B, Y 4C"/>
    <x v="182"/>
    <n v="4119753"/>
    <n v="10144483"/>
    <n v="1302632"/>
    <x v="4"/>
    <n v="0.74393933215194741"/>
  </r>
  <r>
    <s v="LÍNEA CONVERSIÓN No 2"/>
    <s v="SISTEMA REBOBINADO"/>
    <s v="BOBINADORA"/>
    <s v="REPARAR FUGAS DE AIRE EN LA PLANTA"/>
    <x v="183"/>
    <n v="4521491"/>
    <n v="10423317"/>
    <n v="1296010"/>
    <x v="8"/>
    <n v="0.74491192909919024"/>
  </r>
  <r>
    <s v="LÍNEA CONVERSIÓN No 4"/>
    <s v="SISTEMA REBOBINADO"/>
    <s v="BOBINADORA"/>
    <s v="REVISAR MOTOR BOBINADOR (DRIVE) LC 4"/>
    <x v="184"/>
    <n v="4233738"/>
    <n v="10227988"/>
    <n v="1292067"/>
    <x v="5"/>
    <n v="0.74588156700309005"/>
  </r>
  <r>
    <s v="LÍNEA CONVERSIÓN No 4"/>
    <s v="SISTEMA REBOBINADO"/>
    <s v="DESBOBINADORAS"/>
    <s v="ACONDICIONAR DESBOBINADORA 4A"/>
    <x v="185"/>
    <n v="4048138"/>
    <n v="10068928"/>
    <n v="1288090"/>
    <x v="4"/>
    <n v="0.7468482203481831"/>
  </r>
  <r>
    <s v="LÍNEA CONVERSIÓN No 2"/>
    <s v="SISTEMA REBOBINADO"/>
    <s v="BOBINADORA"/>
    <s v="COMPLETAR ELEMENTOS FALTANTES BOBI 2A"/>
    <x v="186"/>
    <n v="4065112"/>
    <n v="10085358"/>
    <n v="1284324"/>
    <x v="0"/>
    <n v="0.74781204748043573"/>
  </r>
  <r>
    <s v="LÍNEA CONVERSIÓN No 4"/>
    <s v="SISTEMA REBOBINADO"/>
    <s v="BOBINADORA"/>
    <s v="REVISAR MOTORES BOBINADORA 1Y 2 LC 4"/>
    <x v="187"/>
    <n v="4258250"/>
    <n v="10245384"/>
    <n v="1280000"/>
    <x v="1"/>
    <n v="0.74877262964606006"/>
  </r>
  <r>
    <s v="LÍNEA CONVERSIÓN No 2"/>
    <s v="SISTEMA REBOBINADO"/>
    <s v="BOBINADORA"/>
    <s v="CAMBIAR MANZANAS LC 2"/>
    <x v="188"/>
    <n v="4501679"/>
    <n v="10407256"/>
    <n v="1274659"/>
    <x v="7"/>
    <n v="0.74972920363250739"/>
  </r>
  <r>
    <s v="LÍNEA CONVERSIÓN No 2"/>
    <s v="SISTEMA REBOBINADO"/>
    <s v="BOBINADORA"/>
    <s v="instalar contador"/>
    <x v="189"/>
    <n v="4197063"/>
    <n v="10199198"/>
    <n v="1271902"/>
    <x v="5"/>
    <n v="0.75068370861502454"/>
  </r>
  <r>
    <s v="LÍNEA CONVERSIÓN No 4"/>
    <s v="SISTEMA REBOBINADO"/>
    <s v="BOBINADORA"/>
    <s v="LC 4 TIENE UN MOTOR SUELTO EN UN BOBIBAD"/>
    <x v="190"/>
    <n v="4296226"/>
    <n v="10266846"/>
    <n v="1267006"/>
    <x v="1"/>
    <n v="0.75163453937075819"/>
  </r>
  <r>
    <s v="LÍNEA CONVERSIÓN No 2"/>
    <s v="SISTEMA REBOBINADO"/>
    <s v="BOBINADORA"/>
    <s v="REALIZAR CORRECTIVOS EN TABLEROS CONTROL"/>
    <x v="191"/>
    <n v="4209808"/>
    <s v=""/>
    <n v="1252593"/>
    <x v="5"/>
    <n v="0.75257455382121596"/>
  </r>
  <r>
    <s v="LÍNEA CONVERSIÓN No 2"/>
    <s v="SISTEMA REBOBINADO"/>
    <s v="BOBINADORA"/>
    <s v="CAMBIAR EJES PORTAMANZANA Y MANZANAS"/>
    <x v="129"/>
    <n v="4064725"/>
    <n v="10085153"/>
    <n v="1240000"/>
    <x v="7"/>
    <n v="0.75350511779416462"/>
  </r>
  <r>
    <s v="LÍNEA CONVERSIÓN No 2"/>
    <s v="SISTEMA REBOBINADO"/>
    <s v="BOBINADORA"/>
    <s v="CAMBIAR  VALVULA  DEL  CILINDRO BOBI"/>
    <x v="192"/>
    <n v="4128669"/>
    <n v="10154129"/>
    <n v="1230840"/>
    <x v="2"/>
    <n v="0.75442880760099051"/>
  </r>
  <r>
    <s v="LÍNEA CONVERSIÓN No 4"/>
    <s v="SISTEMA REBOBINADO"/>
    <s v="BOBINADORA"/>
    <s v="ACONDICIONAR EMB. CORE 3&quot; LC 4"/>
    <x v="193"/>
    <n v="4265012"/>
    <n v="10250851"/>
    <n v="1218528"/>
    <x v="5"/>
    <n v="0.75534325780811074"/>
  </r>
  <r>
    <s v="LÍNEA CONVERSIÓN No 4"/>
    <s v="SISTEMA REBOBINADO"/>
    <s v="DESBOBINADORAS"/>
    <s v="CAMBIAR CILINDRO EN DESBOBINADORA 4B"/>
    <x v="194"/>
    <n v="4062014"/>
    <n v="10082291"/>
    <n v="1212333"/>
    <x v="2"/>
    <n v="0.75625305894764039"/>
  </r>
  <r>
    <s v="LÍNEA CONVERSIÓN No 2"/>
    <s v="SISTEMA REBOBINADO"/>
    <s v="BOBINADORA"/>
    <s v="COLOCAR RUEDA CENSORA LC2Y CAMBIAR DRIVE"/>
    <x v="195"/>
    <n v="4497499"/>
    <n v="10405333"/>
    <n v="1201290"/>
    <x v="5"/>
    <n v="0.75715457281462706"/>
  </r>
  <r>
    <s v="LÍNEA CONVERSIÓN No 4"/>
    <s v="SISTEMA REBOBINADO"/>
    <s v="BOBINADORA"/>
    <s v="REPARAR RODILLO BALANCIN BOBINADORA"/>
    <x v="56"/>
    <n v="4288611"/>
    <s v=""/>
    <n v="1198400"/>
    <x v="0"/>
    <n v="0.75805391786719289"/>
  </r>
  <r>
    <s v="LÍNEA CONVERSIÓN No 4"/>
    <s v="SISTEMA REBOBINADO"/>
    <s v="BOBINADORA"/>
    <s v="REVISAR REDUCTORES"/>
    <x v="196"/>
    <n v="4267189"/>
    <s v=""/>
    <n v="1187300"/>
    <x v="1"/>
    <n v="0.75894493287129117"/>
  </r>
  <r>
    <s v="LÍNEA CONVERSIÓN No 4"/>
    <s v="SISTEMA REBOBINADO"/>
    <s v="BOBINADORA"/>
    <s v="CAMBIAR MANZ PLATOS Y REVISAR VAST. CILI"/>
    <x v="197"/>
    <n v="4068476"/>
    <n v="10089058"/>
    <n v="1180000"/>
    <x v="7"/>
    <n v="0.75983046955522615"/>
  </r>
  <r>
    <s v="LÍNEA CONVERSIÓN No 4"/>
    <s v="SISTEMA REBOBINADO"/>
    <s v="BOBINADORA"/>
    <s v="revisar cilindro lc4"/>
    <x v="198"/>
    <n v="4496547"/>
    <n v="10404521"/>
    <n v="1174290"/>
    <x v="2"/>
    <n v="0.76071172114215668"/>
  </r>
  <r>
    <s v="LÍNEA CONVERSIÓN No 2"/>
    <s v="SISTEMA REBOBINADO"/>
    <s v="BOBINADORA"/>
    <s v="INSTALAR ELEMENTOS FALTANTES"/>
    <x v="199"/>
    <n v="4106256"/>
    <s v=""/>
    <n v="1155400"/>
    <x v="0"/>
    <n v="0.76157879663759609"/>
  </r>
  <r>
    <s v="LÍNEA CONVERSIÓN No 4"/>
    <s v="SISTEMA REBOBINADO"/>
    <s v="DESBOBINADORAS"/>
    <s v="CAMBIAR TORNILLO BRAZO"/>
    <x v="200"/>
    <n v="4266966"/>
    <n v="10252364"/>
    <n v="1136062"/>
    <x v="4"/>
    <n v="0.76243135983778643"/>
  </r>
  <r>
    <s v="LÍNEA CONVERSIÓN No 4"/>
    <s v="SISTEMA REBOBINADO"/>
    <s v="BOBINADORA"/>
    <s v="CAMBIAR BRAZOS PORTACORES"/>
    <x v="138"/>
    <n v="4022641"/>
    <n v="10037808"/>
    <n v="1131386"/>
    <x v="4"/>
    <n v="0.7632804139112529"/>
  </r>
  <r>
    <s v="LÍNEA CONVERSIÓN No 4"/>
    <s v="SISTEMA REBOBINADO"/>
    <s v="BOBINADORA"/>
    <s v="FABRICAR 7 PLATINAS PARA SENSOR LC # 4"/>
    <x v="31"/>
    <n v="4438634"/>
    <s v=""/>
    <n v="1120000"/>
    <x v="0"/>
    <n v="0.7641209233061742"/>
  </r>
  <r>
    <s v="LÍNEA CONVERSIÓN No 4"/>
    <s v="SISTEMA REBOBINADO"/>
    <s v="BOBINADORA"/>
    <s v="COMPLETAR MOTORES FALTANTES EN LINEA"/>
    <x v="38"/>
    <n v="4237058"/>
    <s v=""/>
    <n v="1120000"/>
    <x v="1"/>
    <n v="0.76496143270109551"/>
  </r>
  <r>
    <s v="LÍNEA CONVERSIÓN No 4"/>
    <s v="SISTEMA REBOBINADO"/>
    <s v="BOBINADORA"/>
    <s v="revisar rodamiento bastago lc 4"/>
    <x v="201"/>
    <n v="4375325"/>
    <n v="10321692"/>
    <n v="1111156"/>
    <x v="0"/>
    <n v="0.76579530507361626"/>
  </r>
  <r>
    <s v="LÍNEA CONVERSIÓN No 4"/>
    <s v="SISTEMA REBOBINADO"/>
    <s v="BOBINADORA"/>
    <s v="COMPLETAR MOTORES EMBOBINADOR LC4- 4B"/>
    <x v="186"/>
    <n v="4065114"/>
    <n v="10085361"/>
    <n v="1104989"/>
    <x v="1"/>
    <n v="0.76662454939128122"/>
  </r>
  <r>
    <s v="LÍNEA CONVERSIÓN No 4"/>
    <s v="SISTEMA REBOBINADO"/>
    <s v="BOBINADORA"/>
    <s v="INSTALAR VENTILADOR DEL DRIVER LC4"/>
    <x v="202"/>
    <n v="4305653"/>
    <n v="10270647"/>
    <n v="1081902"/>
    <x v="5"/>
    <n v="0.76743646795858855"/>
  </r>
  <r>
    <s v="LÍNEA CONVERSIÓN No 4"/>
    <s v="SISTEMA REBOBINADO"/>
    <s v="BOBINADORA"/>
    <s v="SE CAMBIAN CERRADURAS A TABLEROS DE LINE"/>
    <x v="203"/>
    <n v="4329058"/>
    <n v="10289164"/>
    <n v="1081600"/>
    <x v="5"/>
    <n v="0.76824815988854112"/>
  </r>
  <r>
    <s v="LÍNEA CONVERSIÓN No 4"/>
    <s v="SISTEMA REBOBINADO"/>
    <s v="BOBINADORA"/>
    <s v="CAMBIAR EJE Y MANZANA BOBINADORA 4A"/>
    <x v="204"/>
    <n v="4058194"/>
    <n v="10079038"/>
    <n v="1080000"/>
    <x v="7"/>
    <n v="0.76905865109078664"/>
  </r>
  <r>
    <s v="LÍNEA CONVERSIÓN No 4"/>
    <s v="SISTEMA REBOBINADO"/>
    <s v="BOBINADORA"/>
    <s v="NO FUNCIONAN BOBINADORES"/>
    <x v="205"/>
    <n v="4248839"/>
    <n v="10238829"/>
    <n v="1063000"/>
    <x v="5"/>
    <n v="0.76985638456114502"/>
  </r>
  <r>
    <s v="LÍNEA CONVERSIÓN No 4"/>
    <s v="SISTEMA REBOBINADO"/>
    <s v="BOBINADORA"/>
    <s v="CAMBIAR RODILLOS BALANCIN"/>
    <x v="206"/>
    <n v="4173699"/>
    <s v=""/>
    <n v="1062640"/>
    <x v="0"/>
    <n v="0.77065384786776936"/>
  </r>
  <r>
    <s v="LÍNEA CONVERSIÓN No 2"/>
    <s v="SISTEMA REBOBINADO"/>
    <s v="BOBINADORA"/>
    <s v="REVISAR EMBOBINADOR LC2 INFERIOR"/>
    <x v="6"/>
    <n v="4370608"/>
    <n v="10318363"/>
    <n v="1059102"/>
    <x v="5"/>
    <n v="0.77144865606525148"/>
  </r>
  <r>
    <s v="LÍNEA CONVERSIÓN No 2"/>
    <s v="SISTEMA REBOBINADO"/>
    <s v="BOBINADORA"/>
    <s v="REPARACIONES INMEDIATAS EN LC # 2"/>
    <x v="207"/>
    <n v="4131764"/>
    <n v="10157588"/>
    <n v="1047105"/>
    <x v="7"/>
    <n v="0.77223446105629534"/>
  </r>
  <r>
    <s v="LÍNEA CONVERSIÓN No 4"/>
    <s v="SISTEMA REBOBINADO"/>
    <s v="BOBINADORA"/>
    <s v="colocar cilindro bobin 2 superior LC 4"/>
    <x v="208"/>
    <n v="4476806"/>
    <n v="10389786"/>
    <n v="1037114"/>
    <x v="2"/>
    <n v="0.77301276825326359"/>
  </r>
  <r>
    <s v="LÍNEA CONVERSIÓN No 2"/>
    <s v="SISTEMA REBOBINADO"/>
    <s v="BOBINADORA"/>
    <s v="INSTALAR REGULADOR DE PRESION"/>
    <x v="209"/>
    <n v="4317491"/>
    <n v="10281878"/>
    <n v="1025457"/>
    <x v="7"/>
    <n v="0.77378232739843134"/>
  </r>
  <r>
    <s v="LÍNEA CONVERSIÓN No 2"/>
    <s v="SISTEMA REBOBINADO"/>
    <s v="BOBINADORA"/>
    <s v="REVISAR Y ORAGNOZAR BOBINADORAS"/>
    <x v="171"/>
    <n v="4169943"/>
    <s v=""/>
    <n v="1022868"/>
    <x v="4"/>
    <n v="0.7745499436160781"/>
  </r>
  <r>
    <s v="LÍNEA CONVERSIÓN No 4"/>
    <s v="SISTEMA REBOBINADO"/>
    <s v="BOBINADORA"/>
    <s v="REVISAR EMBOB1A SUPERIOR LC 4"/>
    <x v="210"/>
    <n v="4316828"/>
    <n v="10281228"/>
    <n v="1019255"/>
    <x v="5"/>
    <n v="0.77531484844047149"/>
  </r>
  <r>
    <s v="LÍNEA CONVERSIÓN No 2"/>
    <s v="SISTEMA REBOBINADO"/>
    <s v="BOBINADORA"/>
    <s v="REPARAR PLATOS DE ALUMINIO LC # 2"/>
    <x v="211"/>
    <n v="4443951"/>
    <s v=""/>
    <n v="1015000"/>
    <x v="3"/>
    <n v="0.776076560079619"/>
  </r>
  <r>
    <s v="LÍNEA CONVERSIÓN No 4"/>
    <s v="SISTEMA REBOBINADO"/>
    <s v="BOBINADORA"/>
    <s v="ACONDICIONAR REDUCTOR BOBINADOR INF LC 4"/>
    <x v="212"/>
    <n v="4324468"/>
    <n v="10286524"/>
    <n v="1011680"/>
    <x v="1"/>
    <n v="0.77683578020877442"/>
  </r>
  <r>
    <s v="LÍNEA CONVERSIÓN No 2"/>
    <s v="SISTEMA REBOBINADO"/>
    <s v="BOBINADORA"/>
    <s v="REPARAR CILINDROS NEUMATICOS DE BOBINADO"/>
    <x v="213"/>
    <n v="4037709"/>
    <n v="10057483"/>
    <n v="1010899"/>
    <x v="2"/>
    <n v="0.7775944142327178"/>
  </r>
  <r>
    <s v="LÍNEA CONVERSIÓN No 2"/>
    <s v="SISTEMA REBOBINADO"/>
    <s v="BOBINADORA"/>
    <s v="REVISAR OSCILACION DEL BALANCIN"/>
    <x v="214"/>
    <n v="4455206"/>
    <n v="10375355"/>
    <n v="1001075"/>
    <x v="5"/>
    <n v="0.77834567578853997"/>
  </r>
  <r>
    <s v="LÍNEA CONVERSIÓN No 4"/>
    <s v="SISTEMA REBOBINADO"/>
    <s v="BOBINADORA"/>
    <s v="CORRECTIVOS MOTORREDUCTORES BOBINADORAS"/>
    <x v="215"/>
    <n v="4332376"/>
    <s v=""/>
    <n v="998400"/>
    <x v="1"/>
    <n v="0.77909492987772699"/>
  </r>
  <r>
    <s v="LÍNEA CONVERSIÓN No 4"/>
    <s v="SISTEMA REBOBINADO"/>
    <s v="BOBINADORA"/>
    <s v="LC 4 UN BOBINADOR LE FALTA EL MOTOR"/>
    <x v="216"/>
    <n v="4183177"/>
    <n v="10194412"/>
    <n v="990728"/>
    <x v="1"/>
    <n v="0.77983842647755885"/>
  </r>
  <r>
    <s v="LÍNEA CONVERSIÓN No 4"/>
    <s v="SISTEMA REBOBINADO"/>
    <s v="BOBINADORA"/>
    <s v="COLOCAR RODILLO BOBINADOR LC 4"/>
    <x v="217"/>
    <n v="4524022"/>
    <n v="10425725"/>
    <n v="980541"/>
    <x v="0"/>
    <n v="0.78057427819417091"/>
  </r>
  <r>
    <s v="LÍNEA CONVERSIÓN No 2"/>
    <s v="SISTEMA REBOBINADO"/>
    <s v="BOBINADORA"/>
    <s v="ACONDICIONAR MOTOR PUESTO SUPERIOR"/>
    <x v="118"/>
    <n v="4291326"/>
    <s v=""/>
    <n v="978359"/>
    <x v="1"/>
    <n v="0.78130849241837252"/>
  </r>
  <r>
    <s v="LÍNEA CONVERSIÓN No 2"/>
    <s v="SISTEMA REBOBINADO"/>
    <s v="BOBINADORA"/>
    <s v="REVISAR MOTOR BOBINADOR INF.LC 2"/>
    <x v="218"/>
    <n v="4426688"/>
    <n v="10355607"/>
    <n v="972293"/>
    <x v="1"/>
    <n v="0.78203815438365487"/>
  </r>
  <r>
    <s v="LÍNEA CONVERSIÓN No 4"/>
    <s v="SISTEMA REBOBINADO"/>
    <s v="BOBINADORA"/>
    <s v="ARREGLO DE CUENTA PIES LC4"/>
    <x v="219"/>
    <n v="4202773"/>
    <n v="10204395"/>
    <n v="966696"/>
    <x v="5"/>
    <n v="0.78276361605332712"/>
  </r>
  <r>
    <s v="LÍNEA CONVERSIÓN No 2"/>
    <s v="SISTEMA REBOBINADO"/>
    <s v="DESBOBINADORAS"/>
    <s v="CORREGIR DETALLER VARIOS POR MANTO PRVEN"/>
    <x v="158"/>
    <n v="4204970"/>
    <s v=""/>
    <n v="963222"/>
    <x v="2"/>
    <n v="0.78348647064296539"/>
  </r>
  <r>
    <s v="LÍNEA CONVERSIÓN No 2"/>
    <s v="SISTEMA REBOBINADO"/>
    <s v="BOBINADORA"/>
    <s v="ORGANIZAR TABLEROS DE CONTROL LINEA"/>
    <x v="220"/>
    <n v="4280008"/>
    <s v=""/>
    <n v="960000"/>
    <x v="5"/>
    <n v="0.78420690726718367"/>
  </r>
  <r>
    <s v="LÍNEA CONVERSIÓN No 2"/>
    <s v="SISTEMA REBOBINADO"/>
    <s v="BOBINADORA"/>
    <s v="CAMBIAR BRAZO INFERIOR Y FIJAR MOTOR"/>
    <x v="221"/>
    <n v="4241461"/>
    <s v=""/>
    <n v="960000"/>
    <x v="4"/>
    <n v="0.78492734389140195"/>
  </r>
  <r>
    <s v="LÍNEA CONVERSIÓN No 4"/>
    <s v="SISTEMA REBOBINADO"/>
    <s v="BOBINADORA"/>
    <s v="revisar silindro del emb lc 4 partio tor"/>
    <x v="222"/>
    <n v="4293510"/>
    <n v="10264902"/>
    <n v="957447"/>
    <x v="2"/>
    <n v="0.78564586460447272"/>
  </r>
  <r>
    <s v="LÍNEA CONVERSIÓN No 2"/>
    <s v="SISTEMA REBOBINADO"/>
    <s v="BOBINADORA"/>
    <s v="MODULO DE TENSION BOBINADORA LCn° 2"/>
    <x v="223"/>
    <n v="4047387"/>
    <n v="10068154"/>
    <n v="939202"/>
    <x v="5"/>
    <n v="0.78635069326940921"/>
  </r>
  <r>
    <s v="LÍNEA CONVERSIÓN No 2"/>
    <s v="SISTEMA REBOBINADO"/>
    <s v="BOBINADORA"/>
    <s v="COLOCAR TORNILLO MOTOR SUPERIOR  N°2 LC2"/>
    <x v="224"/>
    <n v="4369681"/>
    <n v="10316198"/>
    <n v="903976"/>
    <x v="1"/>
    <n v="0.78702908641296587"/>
  </r>
  <r>
    <s v="LÍNEA CONVERSIÓN No 4"/>
    <s v="SISTEMA REBOBINADO"/>
    <s v="BOBINADORA"/>
    <s v="REVISAR MOTOR SUPERIOR Y BRAZO SUPERIOR"/>
    <x v="225"/>
    <n v="4206564"/>
    <s v=""/>
    <n v="901783"/>
    <x v="4"/>
    <n v="0.78770583380910908"/>
  </r>
  <r>
    <s v="LÍNEA CONVERSIÓN No 2"/>
    <s v="SISTEMA REBOBINADO"/>
    <s v="DESBOBINADORAS"/>
    <s v="REVISAR DESBOBINADOR LC  2"/>
    <x v="0"/>
    <n v="4508174"/>
    <n v="10412195"/>
    <n v="900968"/>
    <x v="2"/>
    <n v="0.78838196958457651"/>
  </r>
  <r>
    <s v="LÍNEA CONVERSIÓN No 4"/>
    <s v="SISTEMA REBOBINADO"/>
    <s v="BOBINADORA"/>
    <s v="TERMINAR DE ACONDICIONAR BOBINADORA"/>
    <x v="226"/>
    <n v="4153285"/>
    <s v=""/>
    <n v="888715"/>
    <x v="7"/>
    <n v="0.78904891003717248"/>
  </r>
  <r>
    <s v="LÍNEA CONVERSIÓN No 4"/>
    <s v="SISTEMA REBOBINADO"/>
    <s v="BOBINADORA"/>
    <s v="INSTALAR MOTOREDUCTOR INFERIOR"/>
    <x v="227"/>
    <n v="4131068"/>
    <s v=""/>
    <n v="884601"/>
    <x v="1"/>
    <n v="0.78971276311865179"/>
  </r>
  <r>
    <s v="LÍNEA CONVERSIÓN No 2"/>
    <s v="SISTEMA REBOBINADO"/>
    <s v="BOBINADORA"/>
    <s v="ACONDICIONAR PUESTOS DE BOBINADO"/>
    <x v="228"/>
    <n v="4428303"/>
    <s v=""/>
    <n v="868400"/>
    <x v="3"/>
    <n v="0.79036445808164257"/>
  </r>
  <r>
    <s v="LÍNEA CONVERSIÓN No 4"/>
    <s v="SISTEMA REBOBINADO"/>
    <s v="BOBINADORA"/>
    <s v="REVISAR BOBINADOR 4BSUPERIOR TORNILLO PA"/>
    <x v="229"/>
    <n v="4228748"/>
    <n v="10224133"/>
    <n v="864208"/>
    <x v="4"/>
    <n v="0.7910130071380409"/>
  </r>
  <r>
    <s v="LÍNEA CONVERSIÓN No 4"/>
    <s v="SISTEMA REBOBINADO"/>
    <s v="BOBINADORA"/>
    <s v="REVISAR BOBINADOR LC 4"/>
    <x v="11"/>
    <n v="4150807"/>
    <n v="10177433"/>
    <n v="859042"/>
    <x v="5"/>
    <n v="0.7916576793448552"/>
  </r>
  <r>
    <s v="LÍNEA CONVERSIÓN No 2"/>
    <s v="SISTEMA REBOBINADO"/>
    <s v="BOBINADORA"/>
    <s v="FIJAR MANOMETROS PRESION EN BOBINADORAS"/>
    <x v="230"/>
    <n v="4176862"/>
    <s v=""/>
    <n v="858940"/>
    <x v="0"/>
    <n v="0.79230227500527817"/>
  </r>
  <r>
    <s v="LÍNEA CONVERSIÓN No 4"/>
    <s v="SISTEMA REBOBINADO"/>
    <s v="BOBINADORA"/>
    <s v="RECONEXION Y CAMBIO DE CONTADOR X UNID"/>
    <x v="231"/>
    <n v="4101263"/>
    <n v="10123673"/>
    <n v="849795"/>
    <x v="5"/>
    <n v="0.79294000775640061"/>
  </r>
  <r>
    <s v="LÍNEA CONVERSIÓN No 2"/>
    <s v="SISTEMA REBOBINADO"/>
    <s v="BOBINADORA"/>
    <s v="LC2. REVISAR MOTOR DE BOBINADORA"/>
    <x v="232"/>
    <n v="4389850"/>
    <n v="10331475"/>
    <n v="848640"/>
    <x v="1"/>
    <n v="0.79357687373220953"/>
  </r>
  <r>
    <s v="LÍNEA CONVERSIÓN No 2"/>
    <s v="SISTEMA REBOBINADO"/>
    <s v="BOBINADORA"/>
    <s v="CAMBIAR RODAMIENTOS RODILLOS BALANCIN"/>
    <x v="233"/>
    <n v="4292510"/>
    <n v="10264161"/>
    <n v="840133"/>
    <x v="0"/>
    <n v="0.79420735558889122"/>
  </r>
  <r>
    <s v="LÍNEA CONVERSIÓN No 4"/>
    <s v="SISTEMA REBOBINADO"/>
    <s v="BOBINADORA"/>
    <s v="CAMBIAR SWICHE , VENTILADOR DEL TABLERO"/>
    <x v="234"/>
    <n v="4107317"/>
    <n v="10130228"/>
    <n v="826348"/>
    <x v="5"/>
    <n v="0.79482749242592199"/>
  </r>
  <r>
    <s v="LÍNEA CONVERSIÓN No 2"/>
    <s v="SISTEMA REBOBINADO"/>
    <s v="BOBINADORA"/>
    <s v="CAMBIAR POTENCIOMETRO Y REVISION"/>
    <x v="235"/>
    <n v="4239840"/>
    <s v=""/>
    <n v="821434"/>
    <x v="5"/>
    <n v="0.79544394152798259"/>
  </r>
  <r>
    <s v="LÍNEA CONVERSIÓN No 2"/>
    <s v="SISTEMA REBOBINADO"/>
    <s v="BOBINADORA"/>
    <s v="REVISAR LC 2"/>
    <x v="236"/>
    <n v="4174164"/>
    <n v="10187721"/>
    <n v="820848"/>
    <x v="5"/>
    <n v="0.79605995086352044"/>
  </r>
  <r>
    <s v="LÍNEA CONVERSIÓN No 2"/>
    <s v="SISTEMA REBOBINADO"/>
    <s v="BOBINADORA"/>
    <s v="REVISAR  TAMBOR DE POR UNDES EN LC  2"/>
    <x v="237"/>
    <n v="4144323"/>
    <n v="10171286"/>
    <n v="819000"/>
    <x v="5"/>
    <n v="0.79667457335855663"/>
  </r>
  <r>
    <s v="LÍNEA CONVERSIÓN No 2"/>
    <s v="SISTEMA REBOBINADO"/>
    <s v="BOBINADORA"/>
    <s v="CAMBIAR POTENCIOMETROS LC2 BOBIN 2D"/>
    <x v="238"/>
    <n v="4060314"/>
    <n v="10080759"/>
    <n v="810539"/>
    <x v="5"/>
    <n v="0.79728284625538715"/>
  </r>
  <r>
    <s v="LÍNEA CONVERSIÓN No 4"/>
    <s v="SISTEMA REBOBINADO"/>
    <s v="BOBINADORA"/>
    <s v="CAMBIAR BRAZO REDUCTOR MOTOR  BOB 4A INF"/>
    <x v="239"/>
    <n v="4052816"/>
    <n v="10073727"/>
    <n v="807303"/>
    <x v="4"/>
    <n v="0.79788869068043011"/>
  </r>
  <r>
    <s v="LÍNEA CONVERSIÓN No 2"/>
    <s v="SISTEMA REBOBINADO"/>
    <s v="BOBINADORA"/>
    <s v="NO ARRANCA"/>
    <x v="240"/>
    <n v="4502036"/>
    <n v="10407587"/>
    <n v="800861"/>
    <x v="5"/>
    <n v="0.7984897006755427"/>
  </r>
  <r>
    <s v="LÍNEA CONVERSIÓN No 2"/>
    <s v="SISTEMA REBOBINADO"/>
    <s v="BOBINADORA"/>
    <s v="CUADRAR SENSOR BALANCIN LC2"/>
    <x v="241"/>
    <n v="4488752"/>
    <n v="10398910"/>
    <n v="800860"/>
    <x v="5"/>
    <n v="0.79909070992020048"/>
  </r>
  <r>
    <s v="LÍNEA CONVERSIÓN No 2"/>
    <s v="SISTEMA REBOBINADO"/>
    <s v="BOBINADORA"/>
    <s v="COLOCAR CONTADOR UNIDADES LC 2"/>
    <x v="242"/>
    <n v="4446098"/>
    <n v="10368311"/>
    <n v="800860"/>
    <x v="6"/>
    <n v="0.7996917191648582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95">
  <r>
    <s v="LÍNEA CONVERSIÓN No 4"/>
    <x v="0"/>
    <s v="BOBINADORA"/>
    <s v="FAVOR REVISAR LC 4"/>
    <x v="0"/>
    <n v="4551006"/>
    <n v="10450032"/>
    <n v="605168"/>
  </r>
  <r>
    <s v="LÍNEA CONVERSIÓN No 2"/>
    <x v="1"/>
    <m/>
    <s v="REVISAR PERFORADO LC #2"/>
    <x v="1"/>
    <n v="4548575"/>
    <n v="10447570"/>
    <n v="1020345"/>
  </r>
  <r>
    <s v="LÍNEA CONVERSIÓN No 2"/>
    <x v="2"/>
    <m/>
    <s v="RECONTRUCCION 14 EJE PORTACORES"/>
    <x v="2"/>
    <n v="4548489"/>
    <m/>
    <n v="1050000"/>
  </r>
  <r>
    <s v="LÍNEA CONVERSIÓN No 4"/>
    <x v="1"/>
    <s v="PEFORADORA"/>
    <s v="REVISAR TABLERO DE PERFORADOS LC 4"/>
    <x v="3"/>
    <n v="4548106"/>
    <n v="10446699"/>
    <n v="151292"/>
  </r>
  <r>
    <s v="LÍNEA CONVERSIÓN No 4"/>
    <x v="1"/>
    <s v="PEFORADORA"/>
    <s v="MONTAJE VENTILACION TABLEROS DE PERFORAC"/>
    <x v="4"/>
    <n v="4541323"/>
    <s v=""/>
    <n v="1100000"/>
  </r>
  <r>
    <s v="LÍNEA CONVERSIÓN No 4"/>
    <x v="0"/>
    <s v="BOBINADORA"/>
    <s v="REVISAR BALANCIN DE LA LC4 NO ESTAVILIZA"/>
    <x v="5"/>
    <n v="4540351"/>
    <n v="10440711"/>
    <n v="151292"/>
  </r>
  <r>
    <s v="LÍNEA CONVERSIÓN No 4"/>
    <x v="1"/>
    <s v="PEFORADORA"/>
    <s v="REVISAR ENFRIAMIENTO BARRA DE PERF.LC 4"/>
    <x v="6"/>
    <n v="4540175"/>
    <n v="10439739"/>
    <n v="302584"/>
  </r>
  <r>
    <s v="LÍNEA CONVERSIÓN No 2"/>
    <x v="0"/>
    <s v="BOBINADORA"/>
    <s v="REVISAR BOBINADOR 2A SUPERIOR"/>
    <x v="7"/>
    <n v="4540110"/>
    <n v="10440054"/>
    <n v="151292"/>
  </r>
  <r>
    <s v="LÍNEA CONVERSIÓN No 4"/>
    <x v="0"/>
    <s v="BOBINADORA"/>
    <s v="REVISAR BOBINADOR 4D SUPERIOR LC 4"/>
    <x v="8"/>
    <n v="4540106"/>
    <n v="10440070"/>
    <n v="415516"/>
  </r>
  <r>
    <s v="LÍNEA CONVERSIÓN No 2"/>
    <x v="1"/>
    <s v="PEFORADORA"/>
    <s v="REVISAR TABLERO DE PERFORADOS LC 2"/>
    <x v="9"/>
    <n v="4539300"/>
    <n v="10438965"/>
    <n v="378230"/>
  </r>
  <r>
    <s v="LÍNEA CONVERSIÓN No 4"/>
    <x v="0"/>
    <s v="BOBINADORA"/>
    <s v="ACONDICIONAR MOTORREDUCTOR BOBINADORES LC 4"/>
    <x v="9"/>
    <n v="4539227"/>
    <n v="10439139"/>
    <n v="2426938"/>
  </r>
  <r>
    <s v="LÍNEA CONVERSIÓN No 4"/>
    <x v="0"/>
    <s v="BOBINADORA"/>
    <s v="REVISAR AMBOBINADOR SUPERIOR LC 4"/>
    <x v="10"/>
    <n v="4539212"/>
    <n v="10439159"/>
    <n v="302584"/>
  </r>
  <r>
    <s v="LÍNEA CONVERSIÓN No 4"/>
    <x v="1"/>
    <s v="PEFORADORA"/>
    <s v="Cambiar Fusible LC4"/>
    <x v="11"/>
    <n v="4537502"/>
    <n v="10438348"/>
    <n v="151292"/>
  </r>
  <r>
    <s v="LÍNEA CONVERSIÓN No 4"/>
    <x v="0"/>
    <s v="BOBINADORA"/>
    <s v="ACONDICIONAR MOTOR Y REDUCTOR SUELTOS"/>
    <x v="11"/>
    <n v="4537454"/>
    <n v="10438281"/>
    <n v="264761"/>
  </r>
  <r>
    <s v="LÍNEA CONVERSIÓN No 2"/>
    <x v="0"/>
    <s v="BOBINADORA"/>
    <s v="Cambiar Manzana LC 2"/>
    <x v="11"/>
    <n v="4537545"/>
    <n v="10438351"/>
    <n v="149779"/>
  </r>
  <r>
    <s v="LÍNEA CONVERSIÓN No 2"/>
    <x v="3"/>
    <s v="TENSIONADORA"/>
    <s v="REVISAR LC 2"/>
    <x v="11"/>
    <n v="4537449"/>
    <n v="10438124"/>
    <n v="151292"/>
  </r>
  <r>
    <s v="LÍNEA CONVERSIÓN No 2"/>
    <x v="0"/>
    <s v="BOBINADORA"/>
    <s v="REVISAR BOBINADOR SUPERIOR LC 2"/>
    <x v="12"/>
    <n v="4537445"/>
    <n v="10438277"/>
    <n v="593065"/>
  </r>
  <r>
    <s v="LÍNEA CONVERSIÓN No 4"/>
    <x v="0"/>
    <s v="BOBINADORA"/>
    <s v="CAMBIO DE MANZANA EMBOBINADOR LC-4"/>
    <x v="13"/>
    <n v="4537183"/>
    <n v="10437974"/>
    <n v="2625084"/>
  </r>
  <r>
    <s v="LÍNEA CONVERSIÓN No 2"/>
    <x v="3"/>
    <s v=""/>
    <s v="REVISAR HALADAOR LC-2"/>
    <x v="13"/>
    <n v="4537206"/>
    <n v="10437960"/>
    <n v="5710564"/>
  </r>
  <r>
    <s v="LÍNEA CONVERSIÓN No 4"/>
    <x v="0"/>
    <s v="BOBINADORA"/>
    <s v="REVISAR BOBINADOR INFERIOR LC 4"/>
    <x v="14"/>
    <n v="4536902"/>
    <n v="10436990"/>
    <n v="529522"/>
  </r>
  <r>
    <s v="LÍNEA CONVERSIÓN No 4"/>
    <x v="0"/>
    <s v="BOBINADORA"/>
    <s v="REVISAR MOTOR BOBINADOR SUPERIOR LC 4"/>
    <x v="15"/>
    <n v="4536896"/>
    <n v="10436989"/>
    <n v="226938"/>
  </r>
  <r>
    <s v="LÍNEA CONVERSIÓN No 4"/>
    <x v="0"/>
    <s v="BOBINADORA"/>
    <s v="REVISAR BOBONADOR 4A INFERIOR"/>
    <x v="15"/>
    <n v="4536874"/>
    <n v="10437547"/>
    <n v="151292"/>
  </r>
  <r>
    <s v="LÍNEA CONVERSIÓN No 4"/>
    <x v="0"/>
    <s v="BOBINADORA"/>
    <s v="HABILITAR SISTEMA POR UNIDADES LC4"/>
    <x v="16"/>
    <n v="4535419"/>
    <n v="10435748"/>
    <n v="6593423"/>
  </r>
  <r>
    <s v="LÍNEA CONVERSIÓN No 2"/>
    <x v="0"/>
    <s v="BOBINADORA"/>
    <s v="REVISAR BOBINADOR SUPERIOR LC 2"/>
    <x v="17"/>
    <n v="4535304"/>
    <n v="10435241"/>
    <n v="405463"/>
  </r>
  <r>
    <s v="LÍNEA CONVERSIÓN No 4"/>
    <x v="1"/>
    <s v="PEFORADORA"/>
    <s v="REVISAR BOBINAS PERFORADOS LC 4"/>
    <x v="18"/>
    <n v="4534787"/>
    <n v="10435085"/>
    <n v="314388"/>
  </r>
  <r>
    <s v="LÍNEA CONVERSIÓN No 4"/>
    <x v="0"/>
    <s v="BOBINADORA"/>
    <s v="CAMBIAR MANZANAS BOBINADORES LC 4"/>
    <x v="18"/>
    <n v="4534785"/>
    <n v="10435079"/>
    <n v="303613"/>
  </r>
  <r>
    <s v="LÍNEA CONVERSIÓN No 2"/>
    <x v="0"/>
    <s v="BOBINADORA"/>
    <s v="REVISAR BOBINADOR SUPERIOR LC 2"/>
    <x v="18"/>
    <n v="4535024"/>
    <n v="10435088"/>
    <n v="151292"/>
  </r>
  <r>
    <s v="LÍNEA CONVERSIÓN No 2"/>
    <x v="0"/>
    <s v="BOBINADORA"/>
    <s v="cambiar los platos  de lc 2"/>
    <x v="19"/>
    <n v="4534589"/>
    <n v="10434631"/>
    <n v="288968"/>
  </r>
  <r>
    <s v="LÍNEA CONVERSIÓN No 4"/>
    <x v="1"/>
    <s v=""/>
    <s v="CAMBIO DE FUSIBLES DE PERFORADORA LC-4"/>
    <x v="20"/>
    <n v="4534310"/>
    <n v="10434007"/>
    <n v="151292"/>
  </r>
  <r>
    <s v="LÍNEA CONVERSIÓN No 4"/>
    <x v="1"/>
    <s v="PEFORADORA"/>
    <s v="REVISAR PERFORADO NO CAE"/>
    <x v="21"/>
    <n v="4534103"/>
    <n v="10434122"/>
    <n v="75646"/>
  </r>
  <r>
    <s v="LÍNEA CONVERSIÓN No 2"/>
    <x v="0"/>
    <s v="BOBINADORA"/>
    <s v="REVISAR MOTOR BOBINADOR LC2 Y LC4"/>
    <x v="21"/>
    <n v="4537287"/>
    <n v="10438135"/>
    <n v="2395106"/>
  </r>
  <r>
    <s v="LÍNEA CONVERSIÓN No 2"/>
    <x v="0"/>
    <s v="BOBINADORA"/>
    <s v="REVISAR BOBINADOR LC 2"/>
    <x v="22"/>
    <n v="4533939"/>
    <n v="10433855"/>
    <n v="543138"/>
  </r>
  <r>
    <s v="LÍNEA CONVERSIÓN No 4"/>
    <x v="0"/>
    <s v="BOBINADORA"/>
    <s v="REVISAR BOBINADORES LC 4"/>
    <x v="22"/>
    <n v="4533940"/>
    <n v="10433824"/>
    <n v="151292"/>
  </r>
  <r>
    <s v="LÍNEA CONVERSIÓN No 4"/>
    <x v="1"/>
    <s v="PEFORADORA"/>
    <s v="Revisar Perforado Lc 4"/>
    <x v="23"/>
    <n v="4533918"/>
    <n v="10433813"/>
    <n v="151292"/>
  </r>
  <r>
    <s v="LÍNEA CONVERSIÓN No 2"/>
    <x v="0"/>
    <s v="BOBINADORA"/>
    <s v="cambiar los platos lc 2"/>
    <x v="23"/>
    <n v="4533909"/>
    <n v="10433426"/>
    <n v="131624"/>
  </r>
  <r>
    <s v="LÍNEA CONVERSIÓN No 2"/>
    <x v="0"/>
    <s v="BOBINADORA"/>
    <s v="CAMBIAR MANZANAS BOBINADORES LC 2"/>
    <x v="24"/>
    <n v="4533902"/>
    <n v="10433615"/>
    <n v="428156"/>
  </r>
  <r>
    <s v="LÍNEA CONVERSIÓN No 2"/>
    <x v="0"/>
    <s v="BOBINADORA"/>
    <s v="CAMBIAR MANZANA LC2"/>
    <x v="24"/>
    <n v="4533905"/>
    <n v="10433795"/>
    <n v="151292"/>
  </r>
  <r>
    <s v="LÍNEA CONVERSIÓN No 2"/>
    <x v="0"/>
    <s v="BOBINADORA"/>
    <s v="HABILITAR MOTORREDUCTOR PUESTO DE BOBINADO"/>
    <x v="25"/>
    <n v="4533481"/>
    <s v=""/>
    <n v="32221694"/>
  </r>
  <r>
    <s v="LÍNEA CONVERSIÓN No 4"/>
    <x v="1"/>
    <s v=""/>
    <s v="REVISAR PERFORADORES  LC 4"/>
    <x v="26"/>
    <n v="4533472"/>
    <n v="10433205"/>
    <n v="157969"/>
  </r>
  <r>
    <s v="LÍNEA CONVERSIÓN No 2"/>
    <x v="4"/>
    <s v=""/>
    <s v="DESCONECTAR PRECORTADORA DE LC 2"/>
    <x v="26"/>
    <n v="4533361"/>
    <n v="10433040"/>
    <n v="151292"/>
  </r>
  <r>
    <s v="LÍNEA CONVERSIÓN No 2"/>
    <x v="3"/>
    <s v="TENSIONADORA"/>
    <s v="REVISAR TENSIONADORA LC 2"/>
    <x v="26"/>
    <n v="4533363"/>
    <n v="10433076"/>
    <n v="75646"/>
  </r>
  <r>
    <s v="LÍNEA CONVERSIÓN No 2"/>
    <x v="3"/>
    <s v="MOTOR"/>
    <s v="REVISAR HALADOR LC2"/>
    <x v="27"/>
    <n v="4533310"/>
    <n v="10433080"/>
    <n v="151292"/>
  </r>
  <r>
    <s v="LÍNEA CONVERSIÓN No 2"/>
    <x v="4"/>
    <s v=""/>
    <s v="Instalación de precortadora a LC2"/>
    <x v="28"/>
    <n v="4533282"/>
    <n v="10432668"/>
    <n v="651510"/>
  </r>
  <r>
    <s v="LÍNEA CONVERSIÓN No 2"/>
    <x v="4"/>
    <s v=""/>
    <s v="Cambiar Cuchillas LC2"/>
    <x v="29"/>
    <n v="4533067"/>
    <n v="10432679"/>
    <n v="4438988"/>
  </r>
  <r>
    <s v="LÍNEA CONVERSIÓN No 2"/>
    <x v="3"/>
    <s v="TENSIONADORA"/>
    <s v="CAMBIO DE PRODUCTO TRASLADO PRECORTADORA"/>
    <x v="29"/>
    <n v="4533065"/>
    <n v="10432674"/>
    <n v="453876"/>
  </r>
  <r>
    <s v="LÍNEA CONVERSIÓN No 4"/>
    <x v="0"/>
    <s v="DESBOBINADORAS"/>
    <s v="Revisar unidad de aire convertidora 4"/>
    <x v="30"/>
    <n v="4532402"/>
    <n v="10432012"/>
    <n v="151292"/>
  </r>
  <r>
    <s v="LÍNEA CONVERSIÓN No 2"/>
    <x v="1"/>
    <s v="PEFORADORA"/>
    <s v="Cambiar Bobina C2"/>
    <x v="31"/>
    <n v="4532228"/>
    <n v="10431707"/>
    <n v="151292"/>
  </r>
  <r>
    <s v="LÍNEA CONVERSIÓN No 2"/>
    <x v="0"/>
    <s v="BOBINADORA"/>
    <s v="INSTALR BRAZO SOPORTE BOBINADORA 2B INF"/>
    <x v="32"/>
    <n v="4531768"/>
    <n v="10431176"/>
    <n v="151292"/>
  </r>
  <r>
    <s v="LÍNEA CONVERSIÓN No 2"/>
    <x v="3"/>
    <s v=""/>
    <s v="REVISAR HALADOR"/>
    <x v="33"/>
    <n v="4531692"/>
    <n v="10431091"/>
    <n v="605168"/>
  </r>
  <r>
    <s v="LÍNEA CONVERSIÓN No 2"/>
    <x v="0"/>
    <s v="BOBINADORA"/>
    <s v="REVISAR EMBOBINADOR DE LC 2 EJE SE SALIO"/>
    <x v="34"/>
    <n v="4531550"/>
    <n v="10430619"/>
    <n v="108930"/>
  </r>
  <r>
    <s v="LÍNEA CONVERSIÓN No 2"/>
    <x v="3"/>
    <s v="TENSIONADORA"/>
    <s v="CAMBIO DE CUCHILLA LC-2"/>
    <x v="35"/>
    <n v="4531028"/>
    <n v="10430371"/>
    <n v="22592"/>
  </r>
  <r>
    <s v="LÍNEA CONVERSIÓN No 4"/>
    <x v="1"/>
    <s v="PEFORADORA"/>
    <s v="REVISAR MANGUERA DE REFRIGERACION PERF"/>
    <x v="36"/>
    <n v="4530954"/>
    <n v="10430470"/>
    <n v="151292"/>
  </r>
  <r>
    <s v="LÍNEA CONVERSIÓN No 4"/>
    <x v="1"/>
    <s v="PEFORADORA"/>
    <s v="REVISAR BARRA  ENFRIAMIENTO PERFORADO C4"/>
    <x v="37"/>
    <n v="4530631"/>
    <n v="10429891"/>
    <n v="56480"/>
  </r>
  <r>
    <s v="LÍNEA CONVERSIÓN No 2"/>
    <x v="0"/>
    <s v="BOBINADORA"/>
    <s v="FUGA DE AIRE A PRESION"/>
    <x v="38"/>
    <n v="4529666"/>
    <n v="10428723"/>
    <n v="291883"/>
  </r>
  <r>
    <s v="LÍNEA CONVERSIÓN No 4"/>
    <x v="1"/>
    <s v="PEFORADORA"/>
    <s v="REVISAR RUEDA SENSORA PERFORADOS LC 4"/>
    <x v="39"/>
    <n v="4529540"/>
    <n v="10428476"/>
    <n v="200215"/>
  </r>
  <r>
    <s v="LÍNEA CONVERSIÓN No 2"/>
    <x v="0"/>
    <s v="BOBINADORA"/>
    <s v="Revisar Fuga de aire C2"/>
    <x v="40"/>
    <n v="4529283"/>
    <n v="10427898"/>
    <n v="200215"/>
  </r>
  <r>
    <s v="LÍNEA CONVERSIÓN No 4"/>
    <x v="1"/>
    <s v="PEFORADORA"/>
    <s v="CORREGIR FUGA DE AGUA BARRA PERFO LC #4"/>
    <x v="41"/>
    <n v="4528169"/>
    <n v="10426625"/>
    <n v="400430"/>
  </r>
  <r>
    <s v="LÍNEA CONVERSIÓN No 4"/>
    <x v="1"/>
    <s v="PEFORADORA"/>
    <s v="revisar perforador no cae lc 4"/>
    <x v="42"/>
    <n v="4527996"/>
    <n v="10426890"/>
    <n v="123788"/>
  </r>
  <r>
    <s v="LÍNEA CONVERSIÓN No 4"/>
    <x v="0"/>
    <s v="DESBOBINADORAS"/>
    <s v="REVISAR EMBOBINADOR LC-4"/>
    <x v="43"/>
    <n v="4527670"/>
    <n v="10426525"/>
    <n v="520559"/>
  </r>
  <r>
    <s v="LÍNEA CONVERSIÓN No 4"/>
    <x v="0"/>
    <s v="BOBINADORA"/>
    <s v="CONFIGURACION DRIVES LC 10 Y LC 4"/>
    <x v="44"/>
    <n v="4527597"/>
    <n v="10426498"/>
    <n v="600645"/>
  </r>
  <r>
    <s v="LÍNEA CONVERSIÓN No 4"/>
    <x v="1"/>
    <s v="PEFORADORA"/>
    <s v="REVISAR SISTMA DE ENFRIAMIENTO PERF LC#4"/>
    <x v="45"/>
    <n v="4527383"/>
    <n v="10426169"/>
    <n v="400430"/>
  </r>
  <r>
    <s v="LÍNEA CONVERSIÓN No 2"/>
    <x v="1"/>
    <s v="PEFORADORA"/>
    <s v="COLOCAR MANGUERRA LC 2"/>
    <x v="46"/>
    <n v="4524080"/>
    <n v="10425892"/>
    <n v="400430"/>
  </r>
  <r>
    <s v="LÍNEA CONVERSIÓN No 4"/>
    <x v="0"/>
    <s v="BOBINADORA"/>
    <s v="REVISAR BOBINADORA 4A INF NO CONTROLA"/>
    <x v="47"/>
    <n v="4524036"/>
    <n v="10425824"/>
    <n v="600645"/>
  </r>
  <r>
    <s v="LÍNEA CONVERSIÓN No 4"/>
    <x v="0"/>
    <s v="BOBINADORA"/>
    <s v="COLOCAR RODILLO BOBINADOR LC 4"/>
    <x v="48"/>
    <n v="4524022"/>
    <n v="10425725"/>
    <n v="980541"/>
  </r>
  <r>
    <s v="LÍNEA CONVERSIÓN No 4"/>
    <x v="0"/>
    <s v="DESBOBINADORAS"/>
    <s v="CORREGIR FUGAS DE AIRE EN DESBOBINADORAS"/>
    <x v="48"/>
    <n v="4524021"/>
    <n v="10425734"/>
    <n v="100108"/>
  </r>
  <r>
    <s v="LÍNEA CONVERSIÓN No 2"/>
    <x v="0"/>
    <s v="BOBINADORA"/>
    <s v="REVISAR REDUCTOR BOBIN. INFER. LC 2"/>
    <x v="49"/>
    <n v="4523642"/>
    <n v="10425371"/>
    <n v="1990645"/>
  </r>
  <r>
    <s v="LÍNEA CONVERSIÓN No 2"/>
    <x v="0"/>
    <s v="BOBINADORA"/>
    <s v="ACONDICIONAR EMBOBINADOR LC-2"/>
    <x v="50"/>
    <n v="4522621"/>
    <n v="10423975"/>
    <n v="407363"/>
  </r>
  <r>
    <s v="LÍNEA CONVERSIÓN No 4"/>
    <x v="0"/>
    <s v="BOBINADORA"/>
    <s v="CORREGIR FUGAS DE ACEITE EN BOBINADORA 4"/>
    <x v="51"/>
    <n v="4521656"/>
    <s v=""/>
    <n v="541069"/>
  </r>
  <r>
    <s v="LÍNEA CONVERSIÓN No 2"/>
    <x v="0"/>
    <s v="BOBINADORA"/>
    <s v="REPARAR FUGAS DE AIRE EN LA PLANTA"/>
    <x v="52"/>
    <n v="4521491"/>
    <n v="10423317"/>
    <n v="1296010"/>
  </r>
  <r>
    <s v="LÍNEA CONVERSIÓN No 2"/>
    <x v="5"/>
    <s v=""/>
    <s v="CORREGIR FUGAS DE AIRE"/>
    <x v="53"/>
    <n v="4520549"/>
    <s v=""/>
    <n v="12995330"/>
  </r>
  <r>
    <s v="LÍNEA CONVERSIÓN No 4"/>
    <x v="1"/>
    <s v="PEFORADORA"/>
    <s v="REVISAR Y REPARAR PERFORADORA LC4"/>
    <x v="53"/>
    <n v="4520528"/>
    <n v="10422317"/>
    <n v="350376"/>
  </r>
  <r>
    <s v="LÍNEA CONVERSIÓN No 4"/>
    <x v="1"/>
    <s v=""/>
    <s v="REVISAR SISTEMA PERFORADO, FALTA DE VENT"/>
    <x v="54"/>
    <n v="4520252"/>
    <n v="10421942"/>
    <n v="94720"/>
  </r>
  <r>
    <s v="LÍNEA CONVERSIÓN No 4"/>
    <x v="0"/>
    <s v="DESBOBINADORAS"/>
    <s v="CORREGIR FUGA DESBOBINADORES LC 4"/>
    <x v="55"/>
    <n v="4519659"/>
    <n v="10421143"/>
    <n v="600645"/>
  </r>
  <r>
    <s v="LÍNEA CONVERSIÓN No 4"/>
    <x v="0"/>
    <s v="DESBOBINADORAS"/>
    <s v="REVISAR CILINDRO DESBOBINADOR LC 4"/>
    <x v="56"/>
    <n v="4518262"/>
    <n v="10420390"/>
    <n v="350376"/>
  </r>
  <r>
    <s v="LÍNEA CONVERSIÓN No 2"/>
    <x v="1"/>
    <s v="PEFORADORA"/>
    <s v="REVISAR PERFORADORES LC #2"/>
    <x v="57"/>
    <n v="4518255"/>
    <n v="10420367"/>
    <n v="400430"/>
  </r>
  <r>
    <s v="LÍNEA CONVERSIÓN No 2"/>
    <x v="0"/>
    <s v="BOBINADORA"/>
    <s v="CAMBIAR TOTNILLOS BOBINA 2A"/>
    <x v="58"/>
    <n v="4518114"/>
    <n v="10420048"/>
    <n v="300323"/>
  </r>
  <r>
    <s v="LÍNEA CONVERSIÓN No 2"/>
    <x v="3"/>
    <s v="TENSIONADORA"/>
    <s v="REVISAR TENSIONADORA"/>
    <x v="59"/>
    <n v="4516555"/>
    <n v="10419968"/>
    <n v="350376"/>
  </r>
  <r>
    <s v="LÍNEA CONVERSIÓN No 2"/>
    <x v="1"/>
    <s v="PEFORADORA"/>
    <s v="REVISAR SISTEMA ELECTRICO DE PERFORADORA"/>
    <x v="60"/>
    <n v="4515280"/>
    <s v=""/>
    <n v="400430"/>
  </r>
  <r>
    <s v="LÍNEA CONVERSIÓN No 2"/>
    <x v="0"/>
    <s v="BOBINADORA"/>
    <s v="CAMBIO DE MANGUERA LC 2"/>
    <x v="61"/>
    <n v="4515006"/>
    <n v="10417432"/>
    <n v="300323"/>
  </r>
  <r>
    <s v="LÍNEA CONVERSIÓN No 4"/>
    <x v="1"/>
    <s v="PEFORADORA"/>
    <s v="REVISAR ENFRIAMIENTO  LC 4"/>
    <x v="62"/>
    <n v="4514955"/>
    <n v="10417948"/>
    <n v="400430"/>
  </r>
  <r>
    <s v="LÍNEA CONVERSIÓN No 2"/>
    <x v="1"/>
    <s v="PEFORADORA"/>
    <s v="REVISAR LC #    2"/>
    <x v="63"/>
    <n v="4514575"/>
    <n v="10417528"/>
    <n v="200215"/>
  </r>
  <r>
    <s v="LÍNEA CONVERSIÓN No 2"/>
    <x v="3"/>
    <s v="TENSIONADORA"/>
    <s v="REVISAR HALADOR LC-2"/>
    <x v="64"/>
    <n v="4514141"/>
    <n v="10416888"/>
    <n v="400430"/>
  </r>
  <r>
    <s v="LÍNEA CONVERSIÓN No 2"/>
    <x v="1"/>
    <s v="PEFORADORA"/>
    <s v="CAMBIAR MODULO LC 2"/>
    <x v="65"/>
    <n v="4513941"/>
    <n v="10416861"/>
    <n v="100108"/>
  </r>
  <r>
    <s v="LÍNEA CONVERSIÓN No 4"/>
    <x v="0"/>
    <s v="BOBINADORA"/>
    <s v="REVISAR BOTO DE PARO LC 4"/>
    <x v="65"/>
    <n v="4513942"/>
    <n v="10417000"/>
    <n v="100108"/>
  </r>
  <r>
    <s v="LÍNEA CONVERSIÓN No 2"/>
    <x v="1"/>
    <s v="PEFORADORA"/>
    <s v="Acondicionamiento barra de perforado LC2"/>
    <x v="66"/>
    <n v="4513515"/>
    <n v="10416283"/>
    <n v="400430"/>
  </r>
  <r>
    <s v="LÍNEA CONVERSIÓN No 2"/>
    <x v="1"/>
    <s v="PEFORADORA"/>
    <s v="REVISAR PERFORADO EN LC2"/>
    <x v="67"/>
    <n v="4513510"/>
    <n v="10416295"/>
    <n v="400430"/>
  </r>
  <r>
    <s v="LÍNEA CONVERSIÓN No 2"/>
    <x v="3"/>
    <s v="MOTOR"/>
    <s v="Revisar halador lc#2"/>
    <x v="68"/>
    <n v="4513331"/>
    <n v="10416378"/>
    <n v="600645"/>
  </r>
  <r>
    <s v="LÍNEA CONVERSIÓN No 2"/>
    <x v="0"/>
    <s v="BOBINADORA"/>
    <s v="problema electrico convertidora #2"/>
    <x v="69"/>
    <n v="4513325"/>
    <n v="10416383"/>
    <n v="400430"/>
  </r>
  <r>
    <s v="LÍNEA CONVERSIÓN No 2"/>
    <x v="1"/>
    <s v="PEFORADORA"/>
    <s v="recalentamiento linea de perforado lc2"/>
    <x v="70"/>
    <n v="4512599"/>
    <n v="10415712"/>
    <n v="400430"/>
  </r>
  <r>
    <s v="LÍNEA CONVERSIÓN No 2"/>
    <x v="0"/>
    <s v="BOBINADORA"/>
    <s v="REPARACION DE 5 CILINDROS NEUMATICOS"/>
    <x v="71"/>
    <n v="4512132"/>
    <s v=""/>
    <n v="4695000"/>
  </r>
  <r>
    <s v="LÍNEA CONVERSIÓN No 4"/>
    <x v="0"/>
    <s v="BOBINADORA"/>
    <s v="FABRICACION DE 12 PIEZAS"/>
    <x v="71"/>
    <n v="4512129"/>
    <s v=""/>
    <n v="3050000"/>
  </r>
  <r>
    <s v="LÍNEA CONVERSIÓN No 2"/>
    <x v="2"/>
    <s v=""/>
    <s v="FABRICACION DE SOPORTE PARA RODILLO"/>
    <x v="71"/>
    <n v="4512134"/>
    <s v=""/>
    <n v="360000"/>
  </r>
  <r>
    <s v="LÍNEA CONVERSIÓN No 2"/>
    <x v="0"/>
    <s v="BOBINADORA"/>
    <s v="PLATO SIN TORNILLO"/>
    <x v="72"/>
    <n v="4511915"/>
    <n v="10414762"/>
    <n v="102110"/>
  </r>
  <r>
    <s v="LÍNEA CONVERSIÓN No 2"/>
    <x v="0"/>
    <s v="BOBINADORA"/>
    <s v="REVISAR EMBOBINADOR LC-2"/>
    <x v="73"/>
    <n v="4510962"/>
    <n v="10413976"/>
    <n v="200215"/>
  </r>
  <r>
    <s v="LÍNEA CONVERSIÓN No 4"/>
    <x v="1"/>
    <s v="PEFORADORA"/>
    <s v="REVISAR TABLERO PERFORADOS LC 4"/>
    <x v="74"/>
    <n v="4510628"/>
    <n v="10412934"/>
    <n v="200215"/>
  </r>
  <r>
    <s v="LÍNEA CONVERSIÓN No 4"/>
    <x v="0"/>
    <s v="BOBINADORA"/>
    <s v="REVISAR MOTOR LC #4"/>
    <x v="75"/>
    <n v="4509389"/>
    <n v="10413338"/>
    <n v="1461600"/>
  </r>
  <r>
    <s v="LÍNEA CONVERSIÓN No 4"/>
    <x v="1"/>
    <s v="PEFORADORA"/>
    <s v="revisar lc 4 se dispara no arranca"/>
    <x v="76"/>
    <n v="4509326"/>
    <n v="10413214"/>
    <n v="99030"/>
  </r>
  <r>
    <s v="LÍNEA CONVERSIÓN No 2"/>
    <x v="0"/>
    <s v="BOBINADORA"/>
    <s v="REVISAR BOBINADOR LC 2"/>
    <x v="76"/>
    <n v="4509260"/>
    <n v="10413121"/>
    <n v="500538"/>
  </r>
  <r>
    <s v="LÍNEA CONVERSIÓN No 2"/>
    <x v="0"/>
    <s v="BOBINADORA"/>
    <s v="revisar potenciometro lc 2 se dispara"/>
    <x v="76"/>
    <n v="4509329"/>
    <n v="10413219"/>
    <n v="198060"/>
  </r>
  <r>
    <s v="LÍNEA CONVERSIÓN No 4"/>
    <x v="3"/>
    <s v="TENSIONADORA"/>
    <s v="revisar lc 4 se dispara no arranca"/>
    <x v="77"/>
    <n v="4509045"/>
    <n v="10413015"/>
    <n v="20022"/>
  </r>
  <r>
    <s v="LÍNEA CONVERSIÓN No 2"/>
    <x v="0"/>
    <s v="BOBINADORA"/>
    <s v="REVISAR BOBINADOR LC 2"/>
    <x v="78"/>
    <n v="4508852"/>
    <n v="10412785"/>
    <n v="90097"/>
  </r>
  <r>
    <s v="LÍNEA CONVERSIÓN No 2"/>
    <x v="0"/>
    <s v="BOBINADORA"/>
    <s v="REVISAR BALANCIN BOBINADOR LC 2"/>
    <x v="79"/>
    <n v="4508676"/>
    <n v="10412533"/>
    <n v="200215"/>
  </r>
  <r>
    <s v="LÍNEA CONVERSIÓN No 4"/>
    <x v="1"/>
    <s v="PEFORADORA"/>
    <s v="CONECTAR PERFORADORES TABLERO LC 4"/>
    <x v="80"/>
    <n v="4508571"/>
    <n v="10412372"/>
    <n v="400430"/>
  </r>
  <r>
    <s v="LÍNEA CONVERSIÓN No 2"/>
    <x v="0"/>
    <s v="BOBINADORA"/>
    <s v="COMPLETAR LÍNEAS DE CONVERSIÓN 2 Y 4"/>
    <x v="81"/>
    <n v="4508183"/>
    <s v=""/>
    <n v="51210760"/>
  </r>
  <r>
    <s v="LÍNEA CONVERSIÓN No 2"/>
    <x v="0"/>
    <s v="DESBOBINADORAS"/>
    <s v="REVISAR DESBOBINADOR LC  2"/>
    <x v="81"/>
    <n v="4508174"/>
    <n v="10412195"/>
    <n v="900968"/>
  </r>
  <r>
    <s v="LÍNEA CONVERSIÓN No 2"/>
    <x v="0"/>
    <s v="BOBINADORA"/>
    <s v="revisar embobinadora lc 2"/>
    <x v="81"/>
    <n v="4508162"/>
    <n v="10412193"/>
    <n v="400431"/>
  </r>
  <r>
    <s v="LÍNEA CONVERSIÓN No 4"/>
    <x v="0"/>
    <s v="DESBOBINADORAS"/>
    <s v="REVISAR DESBOBINADOR LC 4"/>
    <x v="81"/>
    <n v="4508169"/>
    <n v="10412196"/>
    <n v="200215"/>
  </r>
  <r>
    <s v="LÍNEA CONVERSIÓN No 4"/>
    <x v="1"/>
    <s v="PEFORADORA"/>
    <s v="revisar fusible lc 4 se estan quemando"/>
    <x v="82"/>
    <n v="4507945"/>
    <n v="10412054"/>
    <n v="100108"/>
  </r>
  <r>
    <s v="LÍNEA CONVERSIÓN No 4"/>
    <x v="0"/>
    <s v="BOBINADORA"/>
    <s v="CAMBIAR MANZANAS BIBINADORA 4A SUPERIOR"/>
    <x v="82"/>
    <n v="4507947"/>
    <n v="10412041"/>
    <n v="200215"/>
  </r>
  <r>
    <s v="LÍNEA CONVERSIÓN No 4"/>
    <x v="1"/>
    <s v="PEFORADORA"/>
    <s v="REVISAR BARRA DE PERFORADO 1/4"/>
    <x v="83"/>
    <n v="4507888"/>
    <n v="10412036"/>
    <n v="160172"/>
  </r>
  <r>
    <s v="LÍNEA CONVERSIÓN No 4"/>
    <x v="0"/>
    <s v="BOBINADORA"/>
    <s v="CAMBIAR MANZANAS BOBIN. LC 4"/>
    <x v="84"/>
    <n v="4507767"/>
    <n v="10411720"/>
    <n v="200215"/>
  </r>
  <r>
    <s v="LÍNEA CONVERSIÓN No 2"/>
    <x v="0"/>
    <s v="BOBINADORA"/>
    <s v="REVISAR BALANCIN BOBINADOR LC 2"/>
    <x v="85"/>
    <n v="4507334"/>
    <n v="10411275"/>
    <n v="100108"/>
  </r>
  <r>
    <s v="LÍNEA CONVERSIÓN No 2"/>
    <x v="0"/>
    <s v="DESBOBINADORAS"/>
    <s v="FIJAR UNIDAD DE MANTENIMIENTO"/>
    <x v="86"/>
    <n v="4507134"/>
    <s v=""/>
    <n v="200215"/>
  </r>
  <r>
    <s v="LÍNEA CONVERSIÓN No 2"/>
    <x v="0"/>
    <s v="BOBINADORA"/>
    <s v="COLOCAR TUERCA ALOS CILINDROS LC2"/>
    <x v="87"/>
    <n v="4506688"/>
    <n v="10410586"/>
    <n v="200215"/>
  </r>
  <r>
    <s v="LÍNEA CONVERSIÓN No 2"/>
    <x v="0"/>
    <s v="BOBINADORA"/>
    <s v="REVISAR EXTRACTOR SE DISPARA"/>
    <x v="88"/>
    <n v="4503707"/>
    <n v="10409271"/>
    <n v="320344"/>
  </r>
  <r>
    <s v="LÍNEA CONVERSIÓN No 4"/>
    <x v="3"/>
    <s v="TENSIONADORA"/>
    <s v="CORREGIR FUGA DE AIRE HALLADOR LC 4"/>
    <x v="89"/>
    <n v="4503483"/>
    <n v="10409129"/>
    <n v="140151"/>
  </r>
  <r>
    <s v="LÍNEA CONVERSIÓN No 2"/>
    <x v="0"/>
    <s v="BOBINADORA"/>
    <s v="REVISAR BALANCIN 2D SUOPERIOR"/>
    <x v="90"/>
    <n v="4503150"/>
    <n v="10408473"/>
    <n v="150161"/>
  </r>
  <r>
    <s v="LÍNEA CONVERSIÓN No 2"/>
    <x v="0"/>
    <s v="BOBINADORA"/>
    <s v="NO ARRANCA"/>
    <x v="91"/>
    <n v="4502036"/>
    <n v="10407587"/>
    <n v="800861"/>
  </r>
  <r>
    <s v="LÍNEA CONVERSIÓN No 2"/>
    <x v="0"/>
    <s v="BOBINADORA"/>
    <s v="CAMBIAR TORNILLO BALANCIN BOBIN.LC 2"/>
    <x v="92"/>
    <n v="4501757"/>
    <n v="10407345"/>
    <n v="626453"/>
  </r>
  <r>
    <s v="LÍNEA CONVERSIÓN No 2"/>
    <x v="0"/>
    <s v="BOBINADORA"/>
    <s v="CAMBIAR MANZANAS LC 2"/>
    <x v="93"/>
    <n v="4501679"/>
    <n v="10407256"/>
    <n v="1274659"/>
  </r>
  <r>
    <s v="LÍNEA CONVERSIÓN No 2"/>
    <x v="3"/>
    <s v="TENSIONADORA"/>
    <s v="REPARAR RODILLO CROMADO TENSIONADORA 2"/>
    <x v="94"/>
    <n v="4501303"/>
    <s v=""/>
    <n v="920000"/>
  </r>
  <r>
    <s v="LÍNEA CONVERSIÓN No 2"/>
    <x v="0"/>
    <s v="BOBINADORA"/>
    <s v="REVIS. BINADORA NO CONTROLA LA VELOCIDAD"/>
    <x v="95"/>
    <n v="4500832"/>
    <n v="10406653"/>
    <n v="350376"/>
  </r>
  <r>
    <s v="LÍNEA CONVERSIÓN No 2"/>
    <x v="0"/>
    <s v="BOBINADORA"/>
    <s v="CAMBIAR MOTOR SUPERIOR A INFERIOR LC2"/>
    <x v="96"/>
    <n v="4500718"/>
    <n v="10406566"/>
    <n v="400430"/>
  </r>
  <r>
    <s v="LÍNEA CONVERSIÓN No 2"/>
    <x v="0"/>
    <s v="BOBINADORA"/>
    <s v="colocar manzana embobinadora lc2"/>
    <x v="96"/>
    <n v="4500714"/>
    <n v="10406374"/>
    <n v="140151"/>
  </r>
  <r>
    <s v="LÍNEA CONVERSIÓN No 2"/>
    <x v="0"/>
    <s v="BOBINADORA"/>
    <s v="CAMBIO DE MANZANA LC 2"/>
    <x v="97"/>
    <n v="4498445"/>
    <n v="10406270"/>
    <n v="400430"/>
  </r>
  <r>
    <s v="LÍNEA CONVERSIÓN No 4"/>
    <x v="5"/>
    <s v=""/>
    <s v="CORREGIR FUGA DE AGUA  LC 4 SE CORRIGE F"/>
    <x v="98"/>
    <n v="4498109"/>
    <n v="10405971"/>
    <n v="136146"/>
  </r>
  <r>
    <s v="LÍNEA CONVERSIÓN No 2"/>
    <x v="0"/>
    <s v="BOBINADORA"/>
    <s v="REVISAR BOBINADORA 2D SUP EN LC2"/>
    <x v="99"/>
    <n v="4498006"/>
    <n v="10405859"/>
    <n v="400430"/>
  </r>
  <r>
    <s v="LÍNEA CONVERSIÓN No 4"/>
    <x v="1"/>
    <s v=""/>
    <s v="COLOCAR ENCODER ESTA SUELTO"/>
    <x v="100"/>
    <n v="4497891"/>
    <n v="10405393"/>
    <n v="1973387"/>
  </r>
  <r>
    <s v="LÍNEA CONVERSIÓN No 2"/>
    <x v="1"/>
    <s v="PEFORADORA"/>
    <s v="NO CAEN PERFORADOS"/>
    <x v="101"/>
    <n v="4497868"/>
    <n v="10405334"/>
    <n v="170183"/>
  </r>
  <r>
    <s v="LÍNEA CONVERSIÓN No 2"/>
    <x v="0"/>
    <s v="BOBINADORA"/>
    <s v="COLOCAR RUEDA CENSORA LC2Y CAMBIAR DRIVE"/>
    <x v="102"/>
    <n v="4497499"/>
    <n v="10405333"/>
    <n v="1201290"/>
  </r>
  <r>
    <s v="LÍNEA CONVERSIÓN No 4"/>
    <x v="0"/>
    <s v="BOBINADORA"/>
    <s v="revisar cilindro lc4"/>
    <x v="103"/>
    <n v="4496547"/>
    <n v="10404521"/>
    <n v="1174290"/>
  </r>
  <r>
    <s v="LÍNEA CONVERSIÓN No 4"/>
    <x v="3"/>
    <s v="TENSIONADORA"/>
    <s v="INSTALAR MANGUERA TENCIONADORA LC#4"/>
    <x v="104"/>
    <n v="4496104"/>
    <n v="10404177"/>
    <n v="411479"/>
  </r>
  <r>
    <s v="LÍNEA CONVERSIÓN No 2"/>
    <x v="1"/>
    <s v="PANEL DE CONTROL"/>
    <s v="REPARAR TARJETAS RELE PERFORADORA LC # 2"/>
    <x v="105"/>
    <n v="4494976"/>
    <s v=""/>
    <n v="975000"/>
  </r>
  <r>
    <s v="LÍNEA CONVERSIÓN No 2"/>
    <x v="1"/>
    <s v="PEFORADORA"/>
    <s v="organizar tablero de perforado lc 2"/>
    <x v="106"/>
    <n v="4491412"/>
    <n v="10400748"/>
    <n v="1661341"/>
  </r>
  <r>
    <s v="LÍNEA CONVERSIÓN No 2"/>
    <x v="1"/>
    <s v="PEFORADORA"/>
    <s v="Colocar Rueda sensora C2"/>
    <x v="106"/>
    <n v="4491574"/>
    <n v="10400651"/>
    <n v="200215"/>
  </r>
  <r>
    <s v="LÍNEA CONVERSIÓN No 2"/>
    <x v="3"/>
    <s v="TENSIONADORA"/>
    <s v="INSTALAR CUERDA DE SEGURIDAD"/>
    <x v="107"/>
    <n v="4491093"/>
    <s v=""/>
    <n v="800860"/>
  </r>
  <r>
    <s v="LÍNEA CONVERSIÓN No 4"/>
    <x v="0"/>
    <s v="BOBINADORA"/>
    <s v="CORREGIR DETALLES EN MOTORREDUCTORES"/>
    <x v="108"/>
    <n v="4490124"/>
    <s v=""/>
    <n v="2408000"/>
  </r>
  <r>
    <s v="LÍNEA CONVERSIÓN No 2"/>
    <x v="0"/>
    <s v="BOBINADORA"/>
    <s v="CORREGIR DETALLES INSPECCIONES"/>
    <x v="108"/>
    <n v="4490119"/>
    <s v=""/>
    <n v="1544000"/>
  </r>
  <r>
    <s v="LÍNEA CONVERSIÓN No 2"/>
    <x v="0"/>
    <s v="BOBINADORA"/>
    <s v="REVISAR EMBOBINADORES POR VARIACION LC2"/>
    <x v="109"/>
    <n v="4489217"/>
    <s v=""/>
    <n v="500538"/>
  </r>
  <r>
    <s v="LÍNEA CONVERSIÓN No 2"/>
    <x v="0"/>
    <s v="BOBINADORA"/>
    <s v="CUADRAR SENSOR BALANCIN LC2"/>
    <x v="110"/>
    <n v="4488752"/>
    <n v="10398910"/>
    <n v="800860"/>
  </r>
  <r>
    <s v="LÍNEA CONVERSIÓN No 2"/>
    <x v="0"/>
    <s v="BOBINADORA"/>
    <s v="REVISAR BOBINADOR 2C SUP"/>
    <x v="111"/>
    <n v="4488739"/>
    <n v="10398887"/>
    <n v="300323"/>
  </r>
  <r>
    <s v="LÍNEA CONVERSIÓN No 2"/>
    <x v="0"/>
    <s v="BOBINADORA"/>
    <s v="REVISAR DRIVE EMBOBINADOR LC#2"/>
    <x v="111"/>
    <n v="4488704"/>
    <n v="10398865"/>
    <n v="109834"/>
  </r>
  <r>
    <s v="LÍNEA CONVERSIÓN No 2"/>
    <x v="3"/>
    <s v="TENSIONADORA"/>
    <s v="REVISA LC 2 SE PARA Y SIGUE ANDANDO"/>
    <x v="112"/>
    <n v="4488529"/>
    <n v="10398226"/>
    <n v="1801935"/>
  </r>
  <r>
    <s v="LÍNEA CONVERSIÓN No 2"/>
    <x v="0"/>
    <s v="BOBINADORA"/>
    <s v="REVISAR SENSOR BALANCIN BOBINADORA LC 2"/>
    <x v="113"/>
    <n v="4487861"/>
    <n v="10397974"/>
    <n v="200215"/>
  </r>
  <r>
    <s v="LÍNEA CONVERSIÓN No 2"/>
    <x v="0"/>
    <s v="BOBINADORA"/>
    <s v="REVISAR Y FIJAR DRIVE EN BOB 2D SUP"/>
    <x v="114"/>
    <n v="4487699"/>
    <s v=""/>
    <n v="500538"/>
  </r>
  <r>
    <s v="LÍNEA CONVERSIÓN No 2"/>
    <x v="0"/>
    <s v="BOBINADORA"/>
    <s v="REPARAR FLANCHE DE REDUCTOS CV 2"/>
    <x v="115"/>
    <n v="4485103"/>
    <n v="10395932"/>
    <n v="460495"/>
  </r>
  <r>
    <s v="LÍNEA CONVERSIÓN No 4"/>
    <x v="1"/>
    <s v="PEFORADORA"/>
    <s v="REVISAR TABLERO DE PERFORADO"/>
    <x v="116"/>
    <n v="4483912"/>
    <n v="10394531"/>
    <n v="200215"/>
  </r>
  <r>
    <s v="LÍNEA CONVERSIÓN No 4"/>
    <x v="0"/>
    <s v="BOBINADORA"/>
    <s v="INSTALAR CILINDRO 4C SUPEROR"/>
    <x v="117"/>
    <n v="4482334"/>
    <n v="10393686"/>
    <n v="516555"/>
  </r>
  <r>
    <s v="LÍNEA CONVERSIÓN No 2"/>
    <x v="1"/>
    <s v="PERFORADORA"/>
    <s v="Cambiar Fusibles C2"/>
    <x v="118"/>
    <n v="4480257"/>
    <n v="10389365"/>
    <n v="800860"/>
  </r>
  <r>
    <s v="LÍNEA CONVERSIÓN No 2"/>
    <x v="0"/>
    <s v="BOBINADORA"/>
    <s v="REVISAR LOS DRAY SE ESTAN DISPARANDO C2"/>
    <x v="118"/>
    <n v="4480253"/>
    <n v="10389678"/>
    <n v="800860"/>
  </r>
  <r>
    <s v="LÍNEA CONVERSIÓN No 2"/>
    <x v="0"/>
    <s v="BOBINADORA"/>
    <s v="REVISAR BOBINADOR LC #2"/>
    <x v="119"/>
    <n v="4480105"/>
    <n v="10392899"/>
    <n v="223356"/>
  </r>
  <r>
    <s v="LÍNEA CONVERSIÓN No 2"/>
    <x v="0"/>
    <s v="BOBINADORA"/>
    <s v="REVISAR CILINDRO DE LC2 ESTA MALO"/>
    <x v="119"/>
    <n v="4480248"/>
    <n v="10392921"/>
    <n v="200215"/>
  </r>
  <r>
    <s v="LÍNEA CONVERSIÓN No 2"/>
    <x v="0"/>
    <s v="BOBINADORA"/>
    <s v="REPARAR BRAZO BOB. 2C INFERIOR"/>
    <x v="120"/>
    <n v="4479873"/>
    <n v="10392534"/>
    <n v="431424"/>
  </r>
  <r>
    <s v="LÍNEA CONVERSIÓN No 2"/>
    <x v="0"/>
    <s v="BOBINADORA"/>
    <s v="REVISAR Y CUADRAR SENSORES BALANCINES"/>
    <x v="121"/>
    <n v="4478892"/>
    <s v=""/>
    <n v="300323"/>
  </r>
  <r>
    <s v="LÍNEA CONVERSIÓN No 4"/>
    <x v="0"/>
    <s v="BOBINADORA"/>
    <s v="Revisar Bobinador inf C4"/>
    <x v="122"/>
    <n v="4478475"/>
    <n v="10391116"/>
    <n v="200215"/>
  </r>
  <r>
    <s v="LÍNEA CONVERSIÓN No 4"/>
    <x v="1"/>
    <s v="PEFORADORA"/>
    <s v="LC4 RUEDA SENSORA CON PROBLEMAS DE SEÑAL"/>
    <x v="123"/>
    <n v="4478138"/>
    <n v="10391068"/>
    <n v="1871045"/>
  </r>
  <r>
    <s v="LÍNEA CONVERSIÓN No 2"/>
    <x v="1"/>
    <s v="PEFORADORA"/>
    <s v="FABRICAR BARRAS PARA PERFORADORA LC # 2"/>
    <x v="124"/>
    <n v="4477954"/>
    <s v=""/>
    <n v="4030000"/>
  </r>
  <r>
    <s v="LÍNEA CONVERSIÓN No 4"/>
    <x v="0"/>
    <s v="DESBOBINADORAS"/>
    <s v="COLOCAR TORNILLOS DESEMBOBINADOR LC 4"/>
    <x v="125"/>
    <n v="4477448"/>
    <n v="10390551"/>
    <n v="600645"/>
  </r>
  <r>
    <s v="LÍNEA CONVERSIÓN No 2"/>
    <x v="3"/>
    <s v="TENSIONADORA"/>
    <s v="ACONDICIONAR PRECORTADORA"/>
    <x v="126"/>
    <n v="4477447"/>
    <n v="10390540"/>
    <n v="3081011"/>
  </r>
  <r>
    <s v="LÍNEA CONVERSIÓN No 2"/>
    <x v="1"/>
    <s v="PEFORADORA"/>
    <s v="Colocar Barra de Perforado de 1/2 C2"/>
    <x v="127"/>
    <n v="4477416"/>
    <n v="10390300"/>
    <n v="1201290"/>
  </r>
  <r>
    <s v="LÍNEA CONVERSIÓN No 4"/>
    <x v="0"/>
    <s v="BOBINADORA"/>
    <s v="colocar cilindro bobin 2 superior LC 4"/>
    <x v="128"/>
    <n v="4476806"/>
    <n v="10389786"/>
    <n v="1037114"/>
  </r>
  <r>
    <s v="LÍNEA CONVERSIÓN No 4"/>
    <x v="1"/>
    <s v="PEFORADORA"/>
    <s v="REVISAR PERFORADO LC 4"/>
    <x v="129"/>
    <n v="4476788"/>
    <n v="10389763"/>
    <n v="200215"/>
  </r>
  <r>
    <s v="LÍNEA CONVERSIÓN No 2"/>
    <x v="1"/>
    <s v="PEFORADORA"/>
    <s v="REVISAR BARRA DE PERFORADO ESTA FLOJA C2"/>
    <x v="130"/>
    <n v="4476634"/>
    <n v="10389594"/>
    <n v="1201290"/>
  </r>
  <r>
    <s v="LÍNEA CONVERSIÓN No 2"/>
    <x v="0"/>
    <s v="BOBINADORA"/>
    <s v="COLOCAR BALANCIN LC 2 NO TIENE"/>
    <x v="130"/>
    <n v="4476639"/>
    <n v="10389679"/>
    <n v="400430"/>
  </r>
  <r>
    <s v="LÍNEA CONVERSIÓN No 2"/>
    <x v="3"/>
    <s v="TENSIONADORA"/>
    <s v="REVISAR TENSIONADORA LC#2, CON EJE DE SA"/>
    <x v="131"/>
    <n v="4476389"/>
    <n v="10389498"/>
    <n v="951022"/>
  </r>
  <r>
    <s v="LÍNEA CONVERSIÓN No 4"/>
    <x v="0"/>
    <s v="DESBOBINADORAS"/>
    <s v="REVISAR BOBINADOR 4D FALTA CILINDRO"/>
    <x v="132"/>
    <n v="4473670"/>
    <n v="10389146"/>
    <n v="200215"/>
  </r>
  <r>
    <s v="LÍNEA CONVERSIÓN No 2"/>
    <x v="0"/>
    <s v="BOBINADORA"/>
    <s v="REVISAR MOTOR BOBINADORA NO ARRANCA LC3"/>
    <x v="133"/>
    <n v="4470488"/>
    <n v="10386294"/>
    <n v="453887"/>
  </r>
  <r>
    <s v="LÍNEA CONVERSIÓN No 2"/>
    <x v="0"/>
    <s v="BOBINADORA"/>
    <s v="REVISAR VARIADOR BOBINADOR LC 2"/>
    <x v="134"/>
    <n v="4469310"/>
    <n v="10385967"/>
    <n v="1450000"/>
  </r>
  <r>
    <s v="LÍNEA CONVERSIÓN No 2"/>
    <x v="0"/>
    <s v="DESBOBINADORAS"/>
    <s v="INSPECCIÓN ELEMENTOS FALTANTES DESBOBINA"/>
    <x v="135"/>
    <n v="4468191"/>
    <s v=""/>
    <n v="3989000"/>
  </r>
  <r>
    <s v="LÍNEA CONVERSIÓN No 2"/>
    <x v="0"/>
    <s v="BOBINADORA"/>
    <s v="INSPECCIÓN DE TABLEROS ELECTRICOS"/>
    <x v="135"/>
    <n v="4468199"/>
    <s v=""/>
    <n v="100108"/>
  </r>
  <r>
    <s v="LÍNEA CONVERSIÓN No 4"/>
    <x v="0"/>
    <s v="BOBINADORA"/>
    <s v="INSPECCIÓN DE TABLEROS ELECTRICOS"/>
    <x v="135"/>
    <n v="4468198"/>
    <s v=""/>
    <n v="100108"/>
  </r>
  <r>
    <s v="LÍNEA CONVERSIÓN No 4"/>
    <x v="0"/>
    <s v="DESBOBINADORAS"/>
    <s v="INSPECCIÓN ELEMENTOS FALTANTES DESBOBINA"/>
    <x v="135"/>
    <n v="4468193"/>
    <s v=""/>
    <n v="50054"/>
  </r>
  <r>
    <s v="LÍNEA CONVERSIÓN No 2"/>
    <x v="0"/>
    <s v="BOBINADORA"/>
    <s v="REPARAR MOTOR ELECTRICO BOBINADORA LC 2"/>
    <x v="136"/>
    <n v="4468052"/>
    <s v=""/>
    <n v="533400"/>
  </r>
  <r>
    <s v="LÍNEA CONVERSIÓN No 4"/>
    <x v="0"/>
    <s v="BOBINADORA"/>
    <s v="ORGANIZAR MANGUERAS AIRE BOBINADORAS"/>
    <x v="137"/>
    <n v="4466789"/>
    <s v=""/>
    <n v="100108"/>
  </r>
  <r>
    <s v="LÍNEA CONVERSIÓN No 4"/>
    <x v="0"/>
    <s v="DESBOBINADORAS"/>
    <s v="ORGANIZAR MANGUERAS AIRE DESBOBINADORAS"/>
    <x v="137"/>
    <n v="4466800"/>
    <s v=""/>
    <n v="100108"/>
  </r>
  <r>
    <s v="LÍNEA CONVERSIÓN No 2"/>
    <x v="0"/>
    <s v="DESBOBINADORAS"/>
    <s v="ORGANIZAR MANGUERAS AIRE DESBOBINADORAS"/>
    <x v="137"/>
    <n v="4466787"/>
    <s v=""/>
    <n v="100108"/>
  </r>
  <r>
    <s v="LÍNEA CONVERSIÓN No 2"/>
    <x v="0"/>
    <s v="BOBINADORA"/>
    <s v="ORGNIZAR MANGUERAS ACOMETIDA AIRE BOB"/>
    <x v="137"/>
    <n v="4466785"/>
    <s v=""/>
    <n v="100108"/>
  </r>
  <r>
    <s v="LÍNEA CONVERSIÓN No 2"/>
    <x v="0"/>
    <s v="BOBINADORA"/>
    <s v="REVISAR BOBINADORES LC #2"/>
    <x v="138"/>
    <n v="4466522"/>
    <n v="10383223"/>
    <n v="500538"/>
  </r>
  <r>
    <s v="LÍNEA CONVERSIÓN No 2"/>
    <x v="0"/>
    <s v="BOBINADORA"/>
    <s v="REALIZAR INFORME VENTILADORES LC2"/>
    <x v="138"/>
    <n v="4466659"/>
    <s v=""/>
    <n v="250269"/>
  </r>
  <r>
    <s v="LÍNEA CONVERSIÓN No 4"/>
    <x v="0"/>
    <s v="BOBINADORA"/>
    <s v="REALIZAR INFORME VENTILADORES LC4"/>
    <x v="138"/>
    <n v="4466661"/>
    <s v=""/>
    <n v="50054"/>
  </r>
  <r>
    <s v="LÍNEA CONVERSIÓN No 4"/>
    <x v="0"/>
    <s v="BOBINADORA"/>
    <s v="HABILITAR MOTORREDUCTORES BOBINADORAS LC 4"/>
    <x v="139"/>
    <n v="4464860"/>
    <s v=""/>
    <n v="10241472"/>
  </r>
  <r>
    <s v="LÍNEA CONVERSIÓN No 4"/>
    <x v="0"/>
    <s v="BOBINADORA"/>
    <s v="LC 4.UN BOBINADOR CON MOTOR DISPARADO"/>
    <x v="140"/>
    <n v="4464675"/>
    <n v="10381703"/>
    <n v="700753"/>
  </r>
  <r>
    <s v="LÍNEA CONVERSIÓN No 2"/>
    <x v="1"/>
    <s v="PEFORADORA"/>
    <s v="Conectar Bobina perforado #20"/>
    <x v="141"/>
    <n v="4463911"/>
    <n v="10380725"/>
    <n v="100108"/>
  </r>
  <r>
    <s v="LÍNEA CONVERSIÓN No 2"/>
    <x v="0"/>
    <s v="BOBINADORA"/>
    <s v="ORGANIZAR CABLEADO Y TABLEROS LC2"/>
    <x v="142"/>
    <n v="4463490"/>
    <s v=""/>
    <n v="6181947"/>
  </r>
  <r>
    <s v="LÍNEA CONVERSIÓN No 4"/>
    <x v="0"/>
    <s v="BOBINADORA"/>
    <s v="ORGANIZAR CABLEADO Y TABLEROS LC4"/>
    <x v="142"/>
    <n v="4463494"/>
    <s v=""/>
    <n v="1451388"/>
  </r>
  <r>
    <s v="LÍNEA CONVERSIÓN No 2"/>
    <x v="4"/>
    <s v=""/>
    <s v="REVISAR PRECORTADORA LC #2"/>
    <x v="143"/>
    <n v="4463174"/>
    <n v="10380874"/>
    <n v="1201290"/>
  </r>
  <r>
    <s v="LÍNEA CONVERSIÓN No 2"/>
    <x v="4"/>
    <s v=""/>
    <s v="REVISAR PRECORTADORA LC #2"/>
    <x v="143"/>
    <n v="4463173"/>
    <n v="10381101"/>
    <n v="600645"/>
  </r>
  <r>
    <s v="LÍNEA CONVERSIÓN No 2"/>
    <x v="4"/>
    <s v=""/>
    <s v="Adecuar Precortadora C2"/>
    <x v="144"/>
    <n v="4462917"/>
    <n v="10380660"/>
    <n v="4559000"/>
  </r>
  <r>
    <s v="LÍNEA CONVERSIÓN No 2"/>
    <x v="0"/>
    <s v="BOBINADORA"/>
    <s v="CAMBIAR MANZANAS BOBINADOR LC 2"/>
    <x v="145"/>
    <n v="4462217"/>
    <n v="10378800"/>
    <n v="400430"/>
  </r>
  <r>
    <s v="LÍNEA CONVERSIÓN No 2"/>
    <x v="0"/>
    <s v="BOBINADORA"/>
    <s v="ACOND. E INSTALAR PLATO EN BOBINADORAS"/>
    <x v="146"/>
    <n v="4461344"/>
    <n v="10379726"/>
    <n v="466501"/>
  </r>
  <r>
    <s v="LÍNEA CONVERSIÓN No 2"/>
    <x v="0"/>
    <s v="BOBINADORA"/>
    <s v="LC02 QUITAR MANZANAS GRANDES"/>
    <x v="147"/>
    <n v="4459207"/>
    <n v="10377721"/>
    <n v="114123"/>
  </r>
  <r>
    <s v="LÍNEA CONVERSIÓN No 2"/>
    <x v="0"/>
    <s v="BOBINADORA"/>
    <s v="REVISAR BALANCINE LC 2 NO ESTABILISAN"/>
    <x v="148"/>
    <n v="4457869"/>
    <n v="10377014"/>
    <n v="350376"/>
  </r>
  <r>
    <s v="LÍNEA CONVERSIÓN No 4"/>
    <x v="0"/>
    <s v="BOBINADORA"/>
    <s v="CAMBIAR MANZANAS CV 4"/>
    <x v="149"/>
    <n v="4455637"/>
    <n v="10375654"/>
    <n v="200215"/>
  </r>
  <r>
    <s v="LÍNEA CONVERSIÓN No 2"/>
    <x v="0"/>
    <s v="BOBINADORA"/>
    <s v="REVISAR CILINDRO DESARMADO"/>
    <x v="150"/>
    <n v="4455391"/>
    <n v="10375534"/>
    <n v="266286"/>
  </r>
  <r>
    <s v="LÍNEA CONVERSIÓN No 2"/>
    <x v="0"/>
    <s v="BOBINADORA"/>
    <s v="CAMBIAR MANZANA Y MOTOR"/>
    <x v="151"/>
    <n v="4455381"/>
    <n v="10375527"/>
    <n v="200215"/>
  </r>
  <r>
    <s v="LÍNEA CONVERSIÓN No 2"/>
    <x v="0"/>
    <s v="BOBINADORA"/>
    <s v="REVISAR OSCILACION DEL BALANCIN"/>
    <x v="152"/>
    <n v="4455206"/>
    <n v="10375355"/>
    <n v="1001075"/>
  </r>
  <r>
    <s v="LÍNEA CONVERSIÓN No 2"/>
    <x v="0"/>
    <s v="BOBINADORA"/>
    <s v="CAMBIAR MANZANAS BOBINADOR LC 2"/>
    <x v="153"/>
    <n v="4454926"/>
    <n v="10375007"/>
    <n v="102885"/>
  </r>
  <r>
    <s v="LÍNEA CONVERSIÓN No 2"/>
    <x v="1"/>
    <s v="PEFORADORA"/>
    <s v="revisar fuga de agua lc 2"/>
    <x v="154"/>
    <n v="4453495"/>
    <n v="10373604"/>
    <n v="200215"/>
  </r>
  <r>
    <s v="LÍNEA CONVERSIÓN No 2"/>
    <x v="0"/>
    <s v="BOBINADORA"/>
    <s v="INSTALAR DRIVE BOBINADORA 2C Y 2D"/>
    <x v="155"/>
    <n v="4451700"/>
    <s v=""/>
    <n v="5022529"/>
  </r>
  <r>
    <s v="LÍNEA CONVERSIÓN No 4"/>
    <x v="1"/>
    <s v="PEFORADORA"/>
    <s v="REVISAR TABLERO DE PERFORADO LC 4"/>
    <x v="156"/>
    <n v="4450499"/>
    <n v="10370740"/>
    <n v="150161"/>
  </r>
  <r>
    <s v="LÍNEA CONVERSIÓN No 2"/>
    <x v="3"/>
    <s v="TENSIONADORA"/>
    <s v="FALLA EN EL CONTROL PARA STAR"/>
    <x v="157"/>
    <n v="4450013"/>
    <n v="10371740"/>
    <n v="400430"/>
  </r>
  <r>
    <s v="LÍNEA CONVERSIÓN No 2"/>
    <x v="0"/>
    <s v="BOBINADORA"/>
    <s v="REVISAR CILINDRO BOBINADOR EN LC #2"/>
    <x v="158"/>
    <n v="4448818"/>
    <n v="10370778"/>
    <n v="500538"/>
  </r>
  <r>
    <s v="LÍNEA CONVERSIÓN No 2"/>
    <x v="0"/>
    <s v="BOBINADORA"/>
    <s v="REVISAR BALANCIN EN LC # 2"/>
    <x v="158"/>
    <n v="4448765"/>
    <n v="10370748"/>
    <n v="100108"/>
  </r>
  <r>
    <s v="LÍNEA CONVERSIÓN No 2"/>
    <x v="1"/>
    <s v="PEFORADORA"/>
    <s v="REVISAR TABLERO DE PERFORADO LC 2"/>
    <x v="159"/>
    <n v="4448606"/>
    <n v="10370610"/>
    <n v="200216"/>
  </r>
  <r>
    <s v="LÍNEA CONVERSIÓN No 2"/>
    <x v="0"/>
    <s v="BOBINADORA"/>
    <s v="revisar embobinador lc2"/>
    <x v="160"/>
    <n v="4448452"/>
    <n v="10370576"/>
    <n v="300323"/>
  </r>
  <r>
    <s v="LÍNEA CONVERSIÓN No 2"/>
    <x v="1"/>
    <s v="PEFORADORA"/>
    <s v="FABRICAR SOPORTE CUENTA METROS LC # 2"/>
    <x v="161"/>
    <n v="4448356"/>
    <s v=""/>
    <n v="250000"/>
  </r>
  <r>
    <s v="LÍNEA CONVERSIÓN No 2"/>
    <x v="1"/>
    <s v="PEFORADORA"/>
    <s v="REVISAR  FUGA DE AGUA SIST PERFO"/>
    <x v="161"/>
    <n v="4448409"/>
    <n v="10370187"/>
    <n v="200215"/>
  </r>
  <r>
    <s v="LÍNEA CONVERSIÓN No 2"/>
    <x v="1"/>
    <s v="PEFORADORA"/>
    <s v="REVISAR MANGUERA DE ENFRIAMIENTO LC2"/>
    <x v="162"/>
    <n v="4447756"/>
    <n v="10369580"/>
    <n v="200215"/>
  </r>
  <r>
    <s v="LÍNEA CONVERSIÓN No 2"/>
    <x v="0"/>
    <s v="BOBINADORA"/>
    <s v="CAMBIAR MANZANAS BOBINADOR LC 2"/>
    <x v="163"/>
    <n v="4446426"/>
    <n v="10368310"/>
    <n v="1760215"/>
  </r>
  <r>
    <s v="LÍNEA CONVERSIÓN No 2"/>
    <x v="0"/>
    <s v="BOBINADORA"/>
    <s v="TORNILLO CILINDRO BOBINADORA PARTIDO"/>
    <x v="164"/>
    <n v="4446109"/>
    <n v="10368315"/>
    <n v="400430"/>
  </r>
  <r>
    <s v="LÍNEA CONVERSIÓN No 2"/>
    <x v="0"/>
    <s v="BOBINADORA"/>
    <s v="COLOCAR CONTADOR UNIDADES LC 2"/>
    <x v="165"/>
    <n v="4446098"/>
    <n v="10368311"/>
    <n v="800860"/>
  </r>
  <r>
    <s v="LÍNEA CONVERSIÓN No 4"/>
    <x v="0"/>
    <s v="BOBINADORA"/>
    <s v="ACONDICIONAR REDUCTOR BOBINADORA 4B"/>
    <x v="166"/>
    <n v="4445575"/>
    <s v=""/>
    <n v="3200176"/>
  </r>
  <r>
    <s v="LÍNEA CONVERSIÓN No 2"/>
    <x v="0"/>
    <s v="BOBINADORA"/>
    <s v="ACONDICIONAR BOBINADORA 2B"/>
    <x v="166"/>
    <n v="4445574"/>
    <s v=""/>
    <n v="1752303"/>
  </r>
  <r>
    <s v="LÍNEA CONVERSIÓN No 2"/>
    <x v="0"/>
    <s v="DESBOBINADORAS"/>
    <s v="SUMINISTRO DE TORNILLERIA PARA LC # 2"/>
    <x v="166"/>
    <n v="4445567"/>
    <s v=""/>
    <n v="360000"/>
  </r>
  <r>
    <s v="LÍNEA CONVERSIÓN No 2"/>
    <x v="0"/>
    <s v="BOBINADORA"/>
    <s v="COLOCAR MOTOR LC2"/>
    <x v="167"/>
    <n v="4445204"/>
    <n v="10367566"/>
    <n v="3095048"/>
  </r>
  <r>
    <s v="LÍNEA CONVERSIÓN No 2"/>
    <x v="0"/>
    <s v="BOBINADORA"/>
    <s v="REPARAR PLATOS DE ALUMINIO LC # 2"/>
    <x v="168"/>
    <n v="4443951"/>
    <s v=""/>
    <n v="1015000"/>
  </r>
  <r>
    <s v="LÍNEA CONVERSIÓN No 2"/>
    <x v="0"/>
    <s v="DESBOBINADORAS"/>
    <s v="FABRICAR SOPORTE ESCUALIZABLE PARA LC 2"/>
    <x v="168"/>
    <n v="4443947"/>
    <s v=""/>
    <n v="340000"/>
  </r>
  <r>
    <s v="LÍNEA CONVERSIÓN No 4"/>
    <x v="0"/>
    <s v="DESBOBINADORAS"/>
    <s v="REPARAR BRAZOS PORTA ROLLOS LC4"/>
    <x v="169"/>
    <n v="4440653"/>
    <n v="10365432"/>
    <n v="126955"/>
  </r>
  <r>
    <s v="LÍNEA CONVERSIÓN No 4"/>
    <x v="0"/>
    <s v="BOBINADORA"/>
    <s v="CAMBIAR PLATO  DE EMBOBINADORA LC4"/>
    <x v="170"/>
    <n v="4440065"/>
    <n v="10365107"/>
    <n v="200215"/>
  </r>
  <r>
    <s v="LÍNEA CONVERSIÓN No 4"/>
    <x v="0"/>
    <s v="DESBOBINADORAS"/>
    <s v="COLOCAR VALVULA CILINDRO DESBOBINADOR C4"/>
    <x v="171"/>
    <n v="4439190"/>
    <n v="10364458"/>
    <n v="5683042"/>
  </r>
  <r>
    <s v="LÍNEA CONVERSIÓN No 2"/>
    <x v="1"/>
    <s v="PEFORADORA"/>
    <s v="REVISAR RUDA CENSORA LC2"/>
    <x v="172"/>
    <n v="4439022"/>
    <n v="10364393"/>
    <n v="200215"/>
  </r>
  <r>
    <s v="LÍNEA CONVERSIÓN No 2"/>
    <x v="0"/>
    <s v="BOBINADORA"/>
    <s v="REVISAR FUGA DE AIRE BOBIN2B INF"/>
    <x v="173"/>
    <n v="4438936"/>
    <n v="10364293"/>
    <n v="200215"/>
  </r>
  <r>
    <s v="LÍNEA CONVERSIÓN No 2"/>
    <x v="3"/>
    <s v="TENSIONADORA"/>
    <s v="REVISAR RODILLO HALLADOR LC2"/>
    <x v="173"/>
    <n v="4438934"/>
    <n v="10364394"/>
    <n v="3780430"/>
  </r>
  <r>
    <s v="LÍNEA CONVERSIÓN No 2"/>
    <x v="0"/>
    <s v="BOBINADORA"/>
    <s v="FABRICAR 6 BRAZOS PORTA CILINDROS LC # 2"/>
    <x v="174"/>
    <n v="4438631"/>
    <s v=""/>
    <n v="7280000"/>
  </r>
  <r>
    <s v="LÍNEA CONVERSIÓN No 4"/>
    <x v="0"/>
    <s v="BOBINADORA"/>
    <s v="FABRICAR 7 PLATINAS PARA SENSOR LC # 4"/>
    <x v="174"/>
    <n v="4438634"/>
    <s v=""/>
    <n v="1120000"/>
  </r>
  <r>
    <s v="LÍNEA CONVERSIÓN No 4"/>
    <x v="0"/>
    <s v="BOBINADORA"/>
    <s v="FABRICAR 2 CAJAS EN MADERA PARA MOTOREDU"/>
    <x v="175"/>
    <n v="4438513"/>
    <s v=""/>
    <n v="480000"/>
  </r>
  <r>
    <s v="LÍNEA CONVERSIÓN No 2"/>
    <x v="1"/>
    <s v="PEFORADORA"/>
    <s v="FABRICAR SOPORTES BOBINA PERFORADORA # 2"/>
    <x v="176"/>
    <n v="4435590"/>
    <s v=""/>
    <n v="1500000"/>
  </r>
  <r>
    <s v="LÍNEA CONVERSIÓN No 4"/>
    <x v="1"/>
    <s v="PEFORADORA"/>
    <s v="MODIFICAR SOPORTES PERFORADORA LC # 4"/>
    <x v="176"/>
    <n v="4435596"/>
    <s v=""/>
    <n v="1423202"/>
  </r>
  <r>
    <s v="LÍNEA CONVERSIÓN No 4"/>
    <x v="0"/>
    <s v="BOBINADORA"/>
    <s v="ACONDICIONAR LC# 4 PARA CUADRE DE REF,"/>
    <x v="177"/>
    <n v="4434789"/>
    <n v="10361354"/>
    <n v="250269"/>
  </r>
  <r>
    <s v="LÍNEA CONVERSIÓN No 4"/>
    <x v="0"/>
    <s v="BOBINADORA"/>
    <s v="FABRICAR 12 BRIDAS BRAZO MOTOR LC # 4"/>
    <x v="178"/>
    <n v="4434440"/>
    <s v=""/>
    <n v="4770000"/>
  </r>
  <r>
    <s v="LÍNEA CONVERSIÓN No 2"/>
    <x v="0"/>
    <s v="BOBINADORA"/>
    <s v="LC2. MONTAR CONTADOR"/>
    <x v="179"/>
    <n v="4434178"/>
    <n v="10360884"/>
    <n v="100108"/>
  </r>
  <r>
    <s v="LÍNEA CONVERSIÓN No 4"/>
    <x v="0"/>
    <s v="BOBINADORA"/>
    <s v="REVISAR MOTOR LC4"/>
    <x v="180"/>
    <n v="4433048"/>
    <n v="10358966"/>
    <n v="200215"/>
  </r>
  <r>
    <s v="LÍNEA CONVERSIÓN No 4"/>
    <x v="0"/>
    <s v="BOBINADORA"/>
    <s v="REVISAR ELEMENTOS Y MOTORES PARA LC # 4"/>
    <x v="181"/>
    <n v="4432603"/>
    <s v=""/>
    <n v="1600000"/>
  </r>
  <r>
    <s v="LÍNEA CONVERSIÓN No 2"/>
    <x v="0"/>
    <s v="BOBINADORA"/>
    <s v="FABRICAR ELEMENTOS VARIOS PARA LC # 2"/>
    <x v="181"/>
    <n v="4432602"/>
    <s v=""/>
    <n v="1600000"/>
  </r>
  <r>
    <s v="LÍNEA CONVERSIÓN No 2"/>
    <x v="1"/>
    <s v="PEFORADORA"/>
    <s v="REVISAR RODILLO GUIA LC4"/>
    <x v="182"/>
    <n v="4432095"/>
    <n v="10359000"/>
    <n v="349640"/>
  </r>
  <r>
    <s v="LÍNEA CONVERSIÓN No 4"/>
    <x v="1"/>
    <s v="PEFORADORA"/>
    <s v="COLOCAR BORNES TABLERO PERFORADO"/>
    <x v="183"/>
    <n v="4430222"/>
    <n v="10356935"/>
    <n v="174820"/>
  </r>
  <r>
    <s v="LÍNEA CONVERSIÓN No 2"/>
    <x v="0"/>
    <s v="BOBINADORA"/>
    <s v="REMPLAZAR BRAZO PORTARROLLOS"/>
    <x v="184"/>
    <n v="4429844"/>
    <n v="10358184"/>
    <n v="594745"/>
  </r>
  <r>
    <s v="LÍNEA CONVERSIÓN No 2"/>
    <x v="1"/>
    <s v=""/>
    <s v="REVISAR PERFORADO EN LC2"/>
    <x v="185"/>
    <n v="4429468"/>
    <n v="10357825"/>
    <n v="629352"/>
  </r>
  <r>
    <s v="LÍNEA CONVERSIÓN No 2"/>
    <x v="0"/>
    <s v="BOBINADORA"/>
    <s v="REVISAR REDUCTOR DE EMBOBINADOR LC2"/>
    <x v="185"/>
    <n v="4429411"/>
    <n v="10357749"/>
    <n v="480755"/>
  </r>
  <r>
    <s v="LÍNEA CONVERSIÓN No 2"/>
    <x v="0"/>
    <s v="BOBINADORA"/>
    <s v="COLOCAR MANZANAS A EMBOBINADOR LC#2"/>
    <x v="186"/>
    <n v="4429392"/>
    <n v="10357601"/>
    <n v="174820"/>
  </r>
  <r>
    <s v="LÍNEA CONVERSIÓN No 2"/>
    <x v="0"/>
    <s v="BOBINADORA"/>
    <s v="FABRICAR RODILLO DE ALUMINIO LC # 2"/>
    <x v="187"/>
    <n v="4428783"/>
    <s v=""/>
    <n v="2870000"/>
  </r>
  <r>
    <s v="LÍNEA CONVERSIÓN No 2"/>
    <x v="0"/>
    <s v="BOBINADORA"/>
    <s v="REPARAR 2 BRAZOS PORTA CORE LC # 2"/>
    <x v="187"/>
    <n v="4428773"/>
    <s v=""/>
    <n v="360000"/>
  </r>
  <r>
    <s v="LÍNEA CONVERSIÓN No 2"/>
    <x v="0"/>
    <s v="BOBINADORA"/>
    <s v="CUADRAR MAQUINA PARA CAMBIO LC #2"/>
    <x v="187"/>
    <n v="4428879"/>
    <n v="10357353"/>
    <n v="174820"/>
  </r>
  <r>
    <s v="LÍNEA CONVERSIÓN No 4"/>
    <x v="2"/>
    <s v=""/>
    <s v="FABRICAR RODILLO DE ALUMINIO LC # 4"/>
    <x v="187"/>
    <n v="4428781"/>
    <s v=""/>
    <n v="3280000"/>
  </r>
  <r>
    <s v="LÍNEA CONVERSIÓN No 2"/>
    <x v="0"/>
    <s v="BOBINADORA"/>
    <s v="ACONDICIONAR PUESTOS DE BOBINADO"/>
    <x v="188"/>
    <n v="4428303"/>
    <s v=""/>
    <n v="868400"/>
  </r>
  <r>
    <s v="LÍNEA CONVERSIÓN No 2"/>
    <x v="0"/>
    <s v="BOBINADORA"/>
    <s v="REVISAR MOTOR BOBINADOR LC 2"/>
    <x v="189"/>
    <n v="4427538"/>
    <n v="10356195"/>
    <n v="174820"/>
  </r>
  <r>
    <s v="LÍNEA CONVERSIÓN No 2"/>
    <x v="0"/>
    <s v="BOBINADORA"/>
    <s v="REVISAR MOTOR BOBINADOR LC 2"/>
    <x v="189"/>
    <n v="4427537"/>
    <n v="10356095"/>
    <n v="174820"/>
  </r>
  <r>
    <s v="LÍNEA CONVERSIÓN No 2"/>
    <x v="0"/>
    <s v="BOBINADORA"/>
    <s v="CORREGIR FUGAS DE AIRE"/>
    <x v="190"/>
    <n v="4427207"/>
    <s v=""/>
    <n v="5166347"/>
  </r>
  <r>
    <s v="LÍNEA CONVERSIÓN No 4"/>
    <x v="0"/>
    <s v="DESBOBINADORAS"/>
    <s v="CAMBIAR VALVULA CILINDRO DESBOBINAD LC 4"/>
    <x v="190"/>
    <n v="4427197"/>
    <n v="10355966"/>
    <n v="2700735"/>
  </r>
  <r>
    <s v="LÍNEA CONVERSIÓN No 4"/>
    <x v="0"/>
    <s v="BOBINADORA"/>
    <s v="REVISAR TABLERO DE PERFORADOS LC 4"/>
    <x v="190"/>
    <n v="4427190"/>
    <n v="10355962"/>
    <n v="49181"/>
  </r>
  <r>
    <s v="LÍNEA CONVERSIÓN No 4"/>
    <x v="0"/>
    <s v="BOBINADORA"/>
    <s v="REVISAR DESBOBI 4BSUP. 4C INF.4D SUP"/>
    <x v="191"/>
    <n v="4427107"/>
    <n v="10355910"/>
    <n v="7972864"/>
  </r>
  <r>
    <s v="LÍNEA CONVERSIÓN No 2"/>
    <x v="0"/>
    <s v="BOBINADORA"/>
    <s v="REVISAR MOTOR BOBINADOR INF.LC 2"/>
    <x v="192"/>
    <n v="4426688"/>
    <n v="10355607"/>
    <n v="972293"/>
  </r>
  <r>
    <s v="LÍNEA CONVERSIÓN No 2"/>
    <x v="1"/>
    <s v="PEFORADORA"/>
    <s v="REPARAR RELE ESTADO SOLIDO PERFORADORA 2"/>
    <x v="193"/>
    <n v="4424637"/>
    <s v=""/>
    <n v="1400000"/>
  </r>
  <r>
    <s v="LÍNEA CONVERSIÓN No 4"/>
    <x v="5"/>
    <s v=""/>
    <s v="CORREGIR FUGAS DE AIRE EN LÍNEA DE CONV"/>
    <x v="194"/>
    <n v="4424107"/>
    <s v=""/>
    <n v="6056855"/>
  </r>
  <r>
    <s v="LÍNEA CONVERSIÓN No 4"/>
    <x v="1"/>
    <s v="PANEL DE CONTROL"/>
    <s v="INSTALAR PANTALLA HMI PERFORADORA LC4"/>
    <x v="194"/>
    <n v="4424105"/>
    <s v=""/>
    <n v="12553189"/>
  </r>
  <r>
    <s v="LÍNEA CONVERSIÓN No 2"/>
    <x v="0"/>
    <s v="BOBINADORA"/>
    <s v="REVISAR BOBINADOR INF LC2"/>
    <x v="195"/>
    <n v="4423978"/>
    <n v="10352054"/>
    <n v="333906"/>
  </r>
  <r>
    <s v="LÍNEA CONVERSIÓN No 2"/>
    <x v="0"/>
    <s v="BOBINADORA"/>
    <s v="COLOCAR PLATOS"/>
    <x v="196"/>
    <n v="4423121"/>
    <n v="10352187"/>
    <n v="174820"/>
  </r>
  <r>
    <s v="LÍNEA CONVERSIÓN No 2"/>
    <x v="0"/>
    <s v="BOBINADORA"/>
    <s v="COLOCAR PLATOS 2B"/>
    <x v="197"/>
    <n v="4422279"/>
    <n v="10353005"/>
    <n v="224023"/>
  </r>
  <r>
    <s v="LÍNEA CONVERSIÓN No 2"/>
    <x v="0"/>
    <s v="BOBINADORA"/>
    <s v="FABRICACION DE 13 PLATOS PARA MOTORES CO"/>
    <x v="198"/>
    <n v="4421983"/>
    <s v=""/>
    <n v="11380000"/>
  </r>
  <r>
    <s v="LÍNEA CONVERSIÓN No 2"/>
    <x v="0"/>
    <s v="BOBINADORA"/>
    <s v="ACONDICIONAR  BOBINADORES LC#2"/>
    <x v="199"/>
    <n v="4421135"/>
    <n v="10352034"/>
    <n v="174820"/>
  </r>
  <r>
    <s v="LÍNEA CONVERSIÓN No 4"/>
    <x v="0"/>
    <s v="BOBINADORA"/>
    <s v="CROMADO Y NIQUELADO DE 4 BARRAS LC#4"/>
    <x v="200"/>
    <n v="4420491"/>
    <s v=""/>
    <n v="3940000"/>
  </r>
  <r>
    <s v="LÍNEA CONVERSIÓN No 2"/>
    <x v="1"/>
    <s v="PEFORADORA"/>
    <s v="LC2. INSTALAR PANTALLA"/>
    <x v="201"/>
    <n v="4420119"/>
    <n v="10350820"/>
    <n v="174820"/>
  </r>
  <r>
    <s v="LÍNEA CONVERSIÓN No 2"/>
    <x v="1"/>
    <s v="PEFORADORA"/>
    <s v="Cambiar Módulo de la Casita C15"/>
    <x v="202"/>
    <n v="4420063"/>
    <n v="10350825"/>
    <n v="97899"/>
  </r>
  <r>
    <s v="LÍNEA CONVERSIÓN No 2"/>
    <x v="2"/>
    <s v=""/>
    <s v="FABRICAR DOS (2) EJES EN 4140 MORETIADO"/>
    <x v="203"/>
    <n v="4417566"/>
    <s v=""/>
    <n v="1440000"/>
  </r>
  <r>
    <s v="LÍNEA CONVERSIÓN No 2"/>
    <x v="0"/>
    <s v="BOBINADORA"/>
    <s v="FABRICAR 14 PLATOS EN ALUMINIO"/>
    <x v="204"/>
    <n v="4416832"/>
    <s v=""/>
    <n v="3000000"/>
  </r>
  <r>
    <s v="LÍNEA CONVERSIÓN No 2"/>
    <x v="1"/>
    <s v="PEFORADORA"/>
    <s v="ACONDIOCIONAR PERFORADORA"/>
    <x v="205"/>
    <n v="4415884"/>
    <s v=""/>
    <n v="434663"/>
  </r>
  <r>
    <s v="LÍNEA CONVERSIÓN No 4"/>
    <x v="0"/>
    <s v="BOBINADORA"/>
    <s v="FABRICAR 3 RODILLOS ALUMINIO BOBIN LC 4"/>
    <x v="205"/>
    <n v="4415927"/>
    <s v=""/>
    <n v="1950000"/>
  </r>
  <r>
    <s v="LÍNEA CONVERSIÓN No 4"/>
    <x v="0"/>
    <s v="BOBINADORA"/>
    <s v="REVISAR RODILLO BALANCIN BOBINADOR LC 4"/>
    <x v="205"/>
    <n v="4415846"/>
    <n v="10349068"/>
    <n v="169069"/>
  </r>
  <r>
    <s v="LÍNEA CONVERSIÓN No 2"/>
    <x v="0"/>
    <s v="BOBINADORA"/>
    <s v="REPARAR MOTOR ELECTRICO BOBINADORA LC 2"/>
    <x v="206"/>
    <n v="4415504"/>
    <s v=""/>
    <n v="654876"/>
  </r>
  <r>
    <s v="LÍNEA CONVERSIÓN No 2"/>
    <x v="0"/>
    <s v="BOBINADORA"/>
    <s v="ACONDIONAR PUESTO DE TRABAJO EN CONV02"/>
    <x v="207"/>
    <n v="4414306"/>
    <s v=""/>
    <n v="690824"/>
  </r>
  <r>
    <s v="LÍNEA CONVERSIÓN No 4"/>
    <x v="0"/>
    <s v="DESBOBINADORAS"/>
    <s v="COLOCAR TORNILLOS SILINDRO LC4"/>
    <x v="207"/>
    <n v="4414286"/>
    <n v="10348636"/>
    <n v="131115"/>
  </r>
  <r>
    <s v="LÍNEA CONVERSIÓN No 2"/>
    <x v="4"/>
    <s v=""/>
    <s v="CAMBIAR CILINDRO PRECORTADORA LC 2"/>
    <x v="208"/>
    <n v="4413611"/>
    <n v="10348376"/>
    <n v="684900"/>
  </r>
  <r>
    <s v="LÍNEA CONVERSIÓN No 2"/>
    <x v="4"/>
    <s v=""/>
    <s v="acondicionar precortadora lc 2"/>
    <x v="209"/>
    <n v="4413580"/>
    <n v="10348280"/>
    <n v="1136330"/>
  </r>
  <r>
    <s v="LÍNEA CONVERSIÓN No 2"/>
    <x v="0"/>
    <s v="BOBINADORA"/>
    <s v="REVISAR BOBINADORES LC 2"/>
    <x v="210"/>
    <n v="4412951"/>
    <n v="10346829"/>
    <n v="174820"/>
  </r>
  <r>
    <s v="LÍNEA CONVERSIÓN No 2"/>
    <x v="0"/>
    <s v="DESBOBINADORAS"/>
    <s v="REVISAR DESBOBINADORES LC 2"/>
    <x v="210"/>
    <n v="4412952"/>
    <n v="10346830"/>
    <n v="174820"/>
  </r>
  <r>
    <s v="LÍNEA CONVERSIÓN No 2"/>
    <x v="1"/>
    <s v=""/>
    <s v="ACONDICIONAR UNIDAD PERFORADO LC 2"/>
    <x v="211"/>
    <n v="4412820"/>
    <n v="10347342"/>
    <n v="629352"/>
  </r>
  <r>
    <s v="LÍNEA CONVERSIÓN No 2"/>
    <x v="0"/>
    <s v="BOBINADORA"/>
    <s v="ASEGURAR MOTOR BOBINADOR SUPERIOR LC 2"/>
    <x v="212"/>
    <n v="4412744"/>
    <n v="10347511"/>
    <n v="395093"/>
  </r>
  <r>
    <s v="LÍNEA CONVERSIÓN No 4"/>
    <x v="0"/>
    <s v="BOBINADORA"/>
    <s v="CORREGIR FUGA CILINDRO 4A INFERIOR"/>
    <x v="213"/>
    <n v="4412709"/>
    <n v="10347200"/>
    <n v="309590"/>
  </r>
  <r>
    <s v="LÍNEA CONVERSIÓN No 2"/>
    <x v="1"/>
    <s v="PEFORADORA"/>
    <s v="RETIRAR PRECORTADORA DE LC2"/>
    <x v="214"/>
    <n v="4412331"/>
    <n v="10347202"/>
    <n v="139856"/>
  </r>
  <r>
    <s v="LÍNEA CONVERSIÓN No 4"/>
    <x v="0"/>
    <s v="BOBINADORA"/>
    <s v="CAMBIAR MANZANA DESB 4B INFERIOR"/>
    <x v="214"/>
    <n v="4412418"/>
    <n v="10347280"/>
    <n v="174820"/>
  </r>
  <r>
    <s v="LÍNEA CONVERSIÓN No 2"/>
    <x v="4"/>
    <s v=""/>
    <s v="ACONDICIONAR PRECORTADORA LC2"/>
    <x v="215"/>
    <n v="4411967"/>
    <n v="10346808"/>
    <n v="1573380"/>
  </r>
  <r>
    <s v="LÍNEA CONVERSIÓN No 2"/>
    <x v="4"/>
    <s v=""/>
    <s v="CAMBIAR CUCHILLAS PRECORTADORA LC#2"/>
    <x v="215"/>
    <n v="4411972"/>
    <n v="10346930"/>
    <n v="730748"/>
  </r>
  <r>
    <s v="LÍNEA CONVERSIÓN No 2"/>
    <x v="0"/>
    <s v="BOBINADORA"/>
    <s v="REPARAR MOTOR ELECTRICO BOBINADORA LC 2"/>
    <x v="216"/>
    <n v="4410988"/>
    <s v=""/>
    <n v="453921"/>
  </r>
  <r>
    <s v="LÍNEA CONVERSIÓN No 2"/>
    <x v="0"/>
    <s v="DESBOBINADORAS"/>
    <s v="correjir fuga de aire lc#2"/>
    <x v="217"/>
    <n v="4410781"/>
    <n v="10345444"/>
    <n v="131115"/>
  </r>
  <r>
    <s v="LÍNEA CONVERSIÓN No 2"/>
    <x v="0"/>
    <s v="BOBINADORA"/>
    <s v="Cambiar tornillo Cilindro Bpbina C2"/>
    <x v="218"/>
    <n v="4409254"/>
    <n v="10344876"/>
    <n v="174820"/>
  </r>
  <r>
    <s v="LÍNEA CONVERSIÓN No 2"/>
    <x v="1"/>
    <s v="PEFORADORA"/>
    <s v="CAMBIAR CUCHILLAS LC &quot;#2"/>
    <x v="219"/>
    <n v="4407556"/>
    <n v="10343362"/>
    <n v="174820"/>
  </r>
  <r>
    <s v="LÍNEA CONVERSIÓN No 2"/>
    <x v="1"/>
    <s v="PEFORADORA"/>
    <s v="REVISAR TABLERO DE PERFORADO"/>
    <x v="220"/>
    <n v="4406025"/>
    <n v="10343010"/>
    <n v="444360"/>
  </r>
  <r>
    <s v="LÍNEA CONVERSIÓN No 2"/>
    <x v="0"/>
    <s v="BOBINADORA"/>
    <s v="CAMBIAR CILINDRO Y RODAMIENTO AL BRAZO"/>
    <x v="220"/>
    <n v="4406029"/>
    <n v="10343018"/>
    <n v="548755"/>
  </r>
  <r>
    <s v="LÍNEA CONVERSIÓN No 2"/>
    <x v="0"/>
    <s v="DESBOBINADORAS"/>
    <s v="REVISAR DESBOBINADOR 2B INFERIOR"/>
    <x v="221"/>
    <n v="4405754"/>
    <n v="10342926"/>
    <n v="265527"/>
  </r>
  <r>
    <s v="LÍNEA CONVERSIÓN No 2"/>
    <x v="0"/>
    <s v="BOBINADORA"/>
    <s v="REPARAR REDUCTORES BOBINADORAS DE CONV 2"/>
    <x v="222"/>
    <n v="4403921"/>
    <s v=""/>
    <n v="15908489"/>
  </r>
  <r>
    <s v="LÍNEA CONVERSIÓN No 4"/>
    <x v="0"/>
    <s v="BOBINADORA"/>
    <s v="REPARAR REDUCTORES BOBINADORAS DE CONV 4"/>
    <x v="222"/>
    <n v="4403922"/>
    <s v=""/>
    <n v="5172086"/>
  </r>
  <r>
    <s v="LÍNEA CONVERSIÓN No 2"/>
    <x v="0"/>
    <s v="BOBINADORA"/>
    <s v="COLOCAR PLATOS ALOS BOBINADORES A"/>
    <x v="223"/>
    <n v="4403629"/>
    <n v="10341068"/>
    <n v="276500"/>
  </r>
  <r>
    <s v="LÍNEA CONVERSIÓN No 4"/>
    <x v="1"/>
    <s v="PEFORADORA"/>
    <s v="AJUSTAR Y ALINEAR RODILLOS GUIAS"/>
    <x v="224"/>
    <n v="4403028"/>
    <n v="10340482"/>
    <n v="262230"/>
  </r>
  <r>
    <s v="LÍNEA CONVERSIÓN No 2"/>
    <x v="0"/>
    <s v="DESBOBINADORAS"/>
    <s v="INSTALAR MANZANAS EN DESBOBINADORA"/>
    <x v="224"/>
    <n v="4403030"/>
    <n v="10340495"/>
    <n v="3771115"/>
  </r>
  <r>
    <s v="LÍNEA CONVERSIÓN No 2"/>
    <x v="1"/>
    <s v=""/>
    <s v="REVISAR TABLERO DE PERFORADOS LC 2"/>
    <x v="225"/>
    <n v="4402930"/>
    <n v="10340355"/>
    <n v="174820"/>
  </r>
  <r>
    <s v="LÍNEA CONVERSIÓN No 4"/>
    <x v="0"/>
    <s v="BOBINADORA"/>
    <s v="REPARAR 8 PLATOS BOB EN ALUMINIO LC # 4"/>
    <x v="225"/>
    <n v="4402934"/>
    <s v=""/>
    <n v="5212302"/>
  </r>
  <r>
    <s v="LÍNEA CONVERSIÓN No 2"/>
    <x v="0"/>
    <s v="BOBINADORA"/>
    <s v="REVISAR EMBOBINADOR LC2"/>
    <x v="226"/>
    <n v="4402902"/>
    <n v="10340346"/>
    <n v="699280"/>
  </r>
  <r>
    <s v="LÍNEA CONVERSIÓN No 2"/>
    <x v="0"/>
    <s v="BOBINADORA"/>
    <s v="acondicionar lc2"/>
    <x v="227"/>
    <n v="4402852"/>
    <n v="10340269"/>
    <n v="393345"/>
  </r>
  <r>
    <s v="LÍNEA CONVERSIÓN No 4"/>
    <x v="1"/>
    <s v="PEFORADORA"/>
    <s v="REVISAR SISTEMA TREFRIGERACION PERFORADO"/>
    <x v="228"/>
    <n v="4400905"/>
    <n v="10339064"/>
    <n v="174820"/>
  </r>
  <r>
    <s v="LÍNEA CONVERSIÓN No 4"/>
    <x v="1"/>
    <s v="PEFORADORA"/>
    <s v="REVISAR TABLERO DE PERFORADOS LC 4"/>
    <x v="229"/>
    <n v="4400543"/>
    <n v="10338805"/>
    <n v="2338484"/>
  </r>
  <r>
    <s v="LÍNEA CONVERSIÓN No 2"/>
    <x v="1"/>
    <s v="PEFORADORA"/>
    <s v="REVISAR TABLERO DE PERFORADOS LC2"/>
    <x v="230"/>
    <n v="4400185"/>
    <n v="10338467"/>
    <n v="262230"/>
  </r>
  <r>
    <s v="LÍNEA CONVERSIÓN No 2"/>
    <x v="0"/>
    <s v="BOBINADORA"/>
    <s v="COMPLETAR PUESTO DE BOBINADORAS LC2"/>
    <x v="231"/>
    <n v="4399736"/>
    <n v="10337495"/>
    <n v="1833220"/>
  </r>
  <r>
    <s v="LÍNEA CONVERSIÓN No 4"/>
    <x v="0"/>
    <s v="BOBINADORA"/>
    <s v="REVISAR EMBOBI 4B DE LA COV 4"/>
    <x v="232"/>
    <n v="4398992"/>
    <n v="10337611"/>
    <n v="174820"/>
  </r>
  <r>
    <s v="LÍNEA CONVERSIÓN No 2"/>
    <x v="0"/>
    <s v="DESBOBINADORAS"/>
    <s v="AMPLIAR DIAM AGUJERO ACOPLE LC 2"/>
    <x v="232"/>
    <n v="4399010"/>
    <s v=""/>
    <n v="120000"/>
  </r>
  <r>
    <s v="LÍNEA CONVERSIÓN No 4"/>
    <x v="0"/>
    <s v="BOBINADORA"/>
    <s v="REVISAR MOTOR BOBINADOR INFERIOR LC 4"/>
    <x v="233"/>
    <n v="4398009"/>
    <n v="10336139"/>
    <n v="67891"/>
  </r>
  <r>
    <s v="LÍNEA CONVERSIÓN No 4"/>
    <x v="0"/>
    <s v="BOBINADORA"/>
    <s v="REVISAR BOBINADOR INF N#7 LC 4"/>
    <x v="234"/>
    <n v="4397581"/>
    <n v="10336397"/>
    <n v="248764"/>
  </r>
  <r>
    <s v="LÍNEA CONVERSIÓN No 2"/>
    <x v="0"/>
    <s v="DESBOBINADORAS"/>
    <s v="REVISAR CILINDRO DESBOBINADOR INF.LC 2"/>
    <x v="235"/>
    <n v="4397381"/>
    <n v="10336448"/>
    <n v="140874"/>
  </r>
  <r>
    <s v="LÍNEA CONVERSIÓN No 2"/>
    <x v="1"/>
    <s v="PEFORADORA"/>
    <s v="HABILITAR PUESTO DE PERFORADO"/>
    <x v="236"/>
    <n v="4397010"/>
    <s v=""/>
    <n v="4766"/>
  </r>
  <r>
    <s v="LÍNEA CONVERSIÓN No 2"/>
    <x v="0"/>
    <s v="BOBINADORA"/>
    <s v="REPARAR MOTOR DE BOBINADORA LC2"/>
    <x v="237"/>
    <n v="4396121"/>
    <s v=""/>
    <n v="295546"/>
  </r>
  <r>
    <s v="LÍNEA CONVERSIÓN No 4"/>
    <x v="0"/>
    <s v="BOBINADORA"/>
    <s v="CORREGIR FUGA DE AIRER  BOBINADOR 1 LC4"/>
    <x v="238"/>
    <n v="4395919"/>
    <n v="10335310"/>
    <n v="169728"/>
  </r>
  <r>
    <s v="LÍNEA CONVERSIÓN No 2"/>
    <x v="0"/>
    <s v="BOBINADORA"/>
    <s v="REPARAR REDUCTORES DE LAS EMBOBINADORAS"/>
    <x v="239"/>
    <n v="4395764"/>
    <s v=""/>
    <n v="5453929"/>
  </r>
  <r>
    <s v="LÍNEA CONVERSIÓN No 4"/>
    <x v="0"/>
    <s v="BOBINADORA"/>
    <s v="RECONSTRUIR 8 BRAZOS BOBINADORAS LC # 4"/>
    <x v="240"/>
    <n v="4395666"/>
    <s v=""/>
    <n v="10685000"/>
  </r>
  <r>
    <s v="LÍNEA CONVERSIÓN No 2"/>
    <x v="0"/>
    <s v="BOBINADORA"/>
    <s v="FABRICAR 2 BRAZOS P/CILINDRO BOBINADORAS"/>
    <x v="240"/>
    <n v="4395670"/>
    <s v=""/>
    <n v="8731865"/>
  </r>
  <r>
    <s v="LÍNEA CONVERSIÓN No 2"/>
    <x v="0"/>
    <s v="BOBINADORA"/>
    <s v="FABRICAR 4 FLANCHES REDUCTOR BOBINADORAS"/>
    <x v="240"/>
    <n v="4395667"/>
    <s v=""/>
    <n v="7260000"/>
  </r>
  <r>
    <s v="LÍNEA CONVERSIÓN No 4"/>
    <x v="0"/>
    <s v="BOBINADORA"/>
    <s v="FABRICAR 2 BRAZOS P/REDUCTOR BOBINADORAS"/>
    <x v="240"/>
    <n v="4395671"/>
    <s v=""/>
    <n v="6920000"/>
  </r>
  <r>
    <s v="LÍNEA CONVERSIÓN No 2"/>
    <x v="0"/>
    <s v="BOBINADORA"/>
    <s v="FAVOR REVISAR C2"/>
    <x v="241"/>
    <n v="4395482"/>
    <n v="10333752"/>
    <n v="339456"/>
  </r>
  <r>
    <s v="LÍNEA CONVERSIÓN No 4"/>
    <x v="0"/>
    <s v="BOBINADORA"/>
    <s v="INSTALAR MOTOREDUCTORES EN BOBINADORAS"/>
    <x v="242"/>
    <n v="4394560"/>
    <s v=""/>
    <n v="14943065"/>
  </r>
  <r>
    <s v="LÍNEA CONVERSIÓN No 4"/>
    <x v="0"/>
    <s v="BOBINADORA"/>
    <s v="REVISAR REDUCTOR BOBINADORA  4 INFERIOR"/>
    <x v="242"/>
    <n v="4394691"/>
    <n v="10334301"/>
    <n v="2772972"/>
  </r>
  <r>
    <s v="LÍNEA CONVERSIÓN No 2"/>
    <x v="0"/>
    <s v="BOBINADORA"/>
    <s v="ACONDICIONAR BOBINADORES LC#2"/>
    <x v="243"/>
    <n v="4393073"/>
    <n v="10333914"/>
    <n v="169728"/>
  </r>
  <r>
    <s v="LÍNEA CONVERSIÓN No 2"/>
    <x v="0"/>
    <s v="BOBINADORA"/>
    <s v="Colocar platillo bobinador sup C2"/>
    <x v="243"/>
    <n v="4393078"/>
    <n v="10334157"/>
    <n v="84864"/>
  </r>
  <r>
    <s v="LÍNEA CONVERSIÓN No 4"/>
    <x v="1"/>
    <s v="PEFORADORA"/>
    <s v="FABRICAR TOPES DE CAUCHO PERFORADORA 4"/>
    <x v="244"/>
    <n v="4392000"/>
    <s v=""/>
    <n v="190000"/>
  </r>
  <r>
    <s v="LÍNEA CONVERSIÓN No 2"/>
    <x v="0"/>
    <s v="BOBINADORA"/>
    <s v="REPARAR MOTOR ELECTRICO BOBINADORA LC 2"/>
    <x v="244"/>
    <n v="4391989"/>
    <s v=""/>
    <n v="140795"/>
  </r>
  <r>
    <s v="LÍNEA CONVERSIÓN No 4"/>
    <x v="0"/>
    <s v="BOBINADORA"/>
    <s v="REVISAR BOBINADOR SUPERIOR LC 4"/>
    <x v="245"/>
    <n v="4391388"/>
    <n v="10332859"/>
    <n v="493056"/>
  </r>
  <r>
    <s v="LÍNEA CONVERSIÓN No 2"/>
    <x v="0"/>
    <s v="DESBOBINADORAS"/>
    <s v="COLOCAR MANZANA DESEN OBINADORLC2"/>
    <x v="246"/>
    <n v="4390338"/>
    <n v="10332397"/>
    <n v="177364"/>
  </r>
  <r>
    <s v="LÍNEA CONVERSIÓN No 4"/>
    <x v="0"/>
    <s v="BOBINADORA"/>
    <s v="FABRICAR 2 BRAZOS SOPORTES BOBINADO LC 4"/>
    <x v="247"/>
    <n v="4390046"/>
    <s v=""/>
    <n v="4325000"/>
  </r>
  <r>
    <s v="LÍNEA CONVERSIÓN No 2"/>
    <x v="0"/>
    <s v="BOBINADORA"/>
    <s v="LC2. REVISAR MOTOR DE BOBINADORA"/>
    <x v="248"/>
    <n v="4389850"/>
    <n v="10331475"/>
    <n v="848640"/>
  </r>
  <r>
    <s v="LÍNEA CONVERSIÓN No 2"/>
    <x v="0"/>
    <s v="BOBINADORA"/>
    <s v="REPARAR 8 BRAZOS SOPORTES BOBINAD LC # 2"/>
    <x v="249"/>
    <n v="4388817"/>
    <s v=""/>
    <n v="7955000"/>
  </r>
  <r>
    <s v="LÍNEA CONVERSIÓN No 4"/>
    <x v="0"/>
    <s v="BOBINADORA"/>
    <s v="REPARAR FLANCHES REDUCTORES BOBINAD LC 4"/>
    <x v="249"/>
    <n v="4388807"/>
    <s v=""/>
    <n v="5050000"/>
  </r>
  <r>
    <s v="LÍNEA CONVERSIÓN No 2"/>
    <x v="0"/>
    <s v="BOBINADORA"/>
    <s v="FABRICAR 2 LEVAS PARA SENSOR BOBI LC # 2"/>
    <x v="249"/>
    <n v="4388815"/>
    <s v=""/>
    <n v="320000"/>
  </r>
  <r>
    <s v="LÍNEA CONVERSIÓN No 2"/>
    <x v="0"/>
    <s v="BOBINADORA"/>
    <s v="REVISAR PORTABOBINA ROSCA AISLADA"/>
    <x v="250"/>
    <n v="4387692"/>
    <n v="10330628"/>
    <n v="254592"/>
  </r>
  <r>
    <s v="LÍNEA CONVERSIÓN No 2"/>
    <x v="0"/>
    <s v="BOBINADORA"/>
    <s v="REVISAR DECEMBOBINADORA LC2"/>
    <x v="251"/>
    <n v="4387579"/>
    <n v="10330456"/>
    <n v="110764"/>
  </r>
  <r>
    <s v="LÍNEA CONVERSIÓN No 2"/>
    <x v="0"/>
    <s v="BOBINADORA"/>
    <s v="Revisar tambor convertidora 2"/>
    <x v="252"/>
    <n v="4387357"/>
    <n v="10329339"/>
    <n v="3461794"/>
  </r>
  <r>
    <s v="LÍNEA CONVERSIÓN No 2"/>
    <x v="0"/>
    <s v="BOBINADORA"/>
    <s v="REVISAR MOTOR BOBINADOR LC 2"/>
    <x v="252"/>
    <n v="4387384"/>
    <n v="10328829"/>
    <n v="200279"/>
  </r>
  <r>
    <s v="LÍNEA CONVERSIÓN No 2"/>
    <x v="0"/>
    <s v="BOBINADORA"/>
    <s v="REVISAR CILINDRO BALANCIN LC 2"/>
    <x v="252"/>
    <n v="4387319"/>
    <n v="10329973"/>
    <n v="169728"/>
  </r>
  <r>
    <s v="LÍNEA CONVERSIÓN No 2"/>
    <x v="3"/>
    <s v="TENSIONADORA"/>
    <s v="AJUSTAR CORREA DEL MOTOR LC 2"/>
    <x v="252"/>
    <n v="4387322"/>
    <n v="10329993"/>
    <n v="127296"/>
  </r>
  <r>
    <s v="LÍNEA CONVERSIÓN No 2"/>
    <x v="0"/>
    <s v="BOBINADORA"/>
    <s v="REVISAR REDUCTOR MOTOR BOBINADOR LC 2"/>
    <x v="253"/>
    <n v="4386811"/>
    <n v="10329296"/>
    <n v="4144728"/>
  </r>
  <r>
    <s v="LÍNEA CONVERSIÓN No 2"/>
    <x v="0"/>
    <s v="BOBINADORA"/>
    <s v="CAMBIAR MANZANAS BOBINADOR LC 2"/>
    <x v="253"/>
    <n v="4386810"/>
    <n v="10329288"/>
    <n v="169728"/>
  </r>
  <r>
    <s v="LÍNEA CONVERSIÓN No 2"/>
    <x v="1"/>
    <s v="PEFORADORA"/>
    <s v="FAVOR REVISAR LC 2"/>
    <x v="254"/>
    <n v="4386795"/>
    <n v="10329268"/>
    <n v="509184"/>
  </r>
  <r>
    <s v="LÍNEA CONVERSIÓN No 4"/>
    <x v="0"/>
    <s v="BOBINADORA"/>
    <s v="COLOCAR BOBINADOR LC 4"/>
    <x v="255"/>
    <n v="4386046"/>
    <n v="10329230"/>
    <n v="254592"/>
  </r>
  <r>
    <s v="LÍNEA CONVERSIÓN No 4"/>
    <x v="0"/>
    <s v="BOBINADORA"/>
    <s v="REVISAR BOBINADOR LC 4"/>
    <x v="256"/>
    <n v="4385725"/>
    <n v="10328546"/>
    <n v="178214"/>
  </r>
  <r>
    <s v="LÍNEA CONVERSIÓN No 2"/>
    <x v="0"/>
    <s v="BOBINADORA"/>
    <s v="COLOCAR MANZANA MOTOR #INFERIOR LC 2"/>
    <x v="257"/>
    <n v="4385328"/>
    <n v="10327931"/>
    <n v="169728"/>
  </r>
  <r>
    <s v="LÍNEA CONVERSIÓN No 2"/>
    <x v="0"/>
    <s v="BOBINADORA"/>
    <s v="REVISAR EMBOBINADOR LC2"/>
    <x v="257"/>
    <n v="4385390"/>
    <n v="10328846"/>
    <n v="169728"/>
  </r>
  <r>
    <s v="LÍNEA CONVERSIÓN No 4"/>
    <x v="1"/>
    <s v="PEFORADORA"/>
    <s v="REVISAR TABLERO DE PERFORADOS LC 4"/>
    <x v="258"/>
    <n v="4385111"/>
    <n v="10327544"/>
    <n v="347942"/>
  </r>
  <r>
    <s v="LÍNEA CONVERSIÓN No 4"/>
    <x v="0"/>
    <s v="BOBINADORA"/>
    <s v="REVISAR BOBINADOR INFERIOR LC 4"/>
    <x v="259"/>
    <n v="4383954"/>
    <n v="10327866"/>
    <n v="388677"/>
  </r>
  <r>
    <s v="LÍNEA CONVERSIÓN No 4"/>
    <x v="0"/>
    <s v="BOBINADORA"/>
    <s v="REVISAR BOBINADOR SUPERIOR LC 4"/>
    <x v="260"/>
    <n v="4383832"/>
    <n v="10327865"/>
    <n v="373402"/>
  </r>
  <r>
    <s v="LÍNEA CONVERSIÓN No 4"/>
    <x v="1"/>
    <s v="PEFORADORA"/>
    <s v="REVISAR PERFORADO ELECTRICAMENTE LC4"/>
    <x v="261"/>
    <n v="4383707"/>
    <n v="10327796"/>
    <n v="83167"/>
  </r>
  <r>
    <s v="LÍNEA CONVERSIÓN No 2"/>
    <x v="0"/>
    <s v="DESBOBINADORAS"/>
    <s v="HABILITAR DESBOBINADORA INFERIOR"/>
    <x v="261"/>
    <n v="4383759"/>
    <s v=""/>
    <n v="2880000"/>
  </r>
  <r>
    <s v="LÍNEA CONVERSIÓN No 4"/>
    <x v="0"/>
    <s v="BOBINADORA"/>
    <s v="FABRICAR 4 RODILLOS PARA BALANCIN LC 4"/>
    <x v="262"/>
    <n v="4383489"/>
    <s v=""/>
    <n v="1500000"/>
  </r>
  <r>
    <s v="LÍNEA CONVERSIÓN No 4"/>
    <x v="0"/>
    <s v="DESBOBINADORAS"/>
    <s v="FABRICAR RODILLO Y SOPORTE DESBOBI LC 4"/>
    <x v="262"/>
    <n v="4383486"/>
    <s v=""/>
    <n v="680000"/>
  </r>
  <r>
    <s v="LÍNEA CONVERSIÓN No 2"/>
    <x v="0"/>
    <s v="BOBINADORA"/>
    <s v="FAVOR MONTAR MANZANA C 2"/>
    <x v="263"/>
    <n v="4383428"/>
    <n v="10327338"/>
    <n v="169728"/>
  </r>
  <r>
    <s v="LÍNEA CONVERSIÓN No 2"/>
    <x v="0"/>
    <s v="BOBINADORA"/>
    <s v="ACONDICIONAR MOTORREDUCTOR LC  2"/>
    <x v="264"/>
    <n v="4380859"/>
    <n v="10325657"/>
    <n v="759210"/>
  </r>
  <r>
    <s v="LÍNEA CONVERSIÓN No 2"/>
    <x v="1"/>
    <s v="PEFORADORA"/>
    <s v="REVISAR FUCIBLE LC2"/>
    <x v="265"/>
    <n v="4380643"/>
    <n v="10325590"/>
    <n v="220786"/>
  </r>
  <r>
    <s v="LÍNEA CONVERSIÓN No 2"/>
    <x v="1"/>
    <s v="PEFORADORA"/>
    <s v="FAVOR REVISAR FUGA DE AGUA LC 2"/>
    <x v="266"/>
    <n v="4380367"/>
    <n v="10325121"/>
    <n v="169728"/>
  </r>
  <r>
    <s v="LÍNEA CONVERSIÓN No 2"/>
    <x v="0"/>
    <s v="BOBINADORA"/>
    <s v="FAVOR REVISAR LC 2 EMBOVINADORES 1 Y 2"/>
    <x v="267"/>
    <n v="4379578"/>
    <n v="10322123"/>
    <n v="17670"/>
  </r>
  <r>
    <s v="LÍNEA CONVERSIÓN No 4"/>
    <x v="1"/>
    <s v="PEFORADORA"/>
    <s v="REVISAR PERFORADORA LC4, ELECTRICO"/>
    <x v="268"/>
    <n v="4379480"/>
    <n v="10323515"/>
    <n v="339456"/>
  </r>
  <r>
    <s v="LÍNEA CONVERSIÓN No 2"/>
    <x v="0"/>
    <s v="BOBINADORA"/>
    <s v="ACONDICIONAR BOBINADORES LC 2"/>
    <x v="268"/>
    <n v="4379489"/>
    <n v="10323686"/>
    <n v="339456"/>
  </r>
  <r>
    <s v="LÍNEA CONVERSIÓN No 4"/>
    <x v="0"/>
    <s v="BOBINADORA"/>
    <s v="REVISAR MOTOR BOBINADOR LC 4"/>
    <x v="269"/>
    <n v="4377866"/>
    <n v="10323204"/>
    <n v="339456"/>
  </r>
  <r>
    <s v="LÍNEA CONVERSIÓN No 2"/>
    <x v="0"/>
    <s v="BOBINADORA"/>
    <s v="REVIASAR BOBINADOR 2B INFERIOR"/>
    <x v="270"/>
    <n v="4377714"/>
    <n v="10323729"/>
    <n v="254592"/>
  </r>
  <r>
    <s v="LÍNEA CONVERSIÓN No 4"/>
    <x v="0"/>
    <s v="DESBOBINADORAS"/>
    <s v="CAMBIAR TORNILLOS BRAZO DESB LC 4"/>
    <x v="271"/>
    <n v="4377364"/>
    <n v="10323203"/>
    <n v="349805"/>
  </r>
  <r>
    <s v="LÍNEA CONVERSIÓN No 2"/>
    <x v="0"/>
    <s v="BOBINADORA"/>
    <s v="FABRICAR 6 FLANCHES REDUCTOR BOBINA LC 2"/>
    <x v="272"/>
    <n v="4377227"/>
    <s v=""/>
    <n v="3240000"/>
  </r>
  <r>
    <s v="LÍNEA CONVERSIÓN No 2"/>
    <x v="0"/>
    <s v="BOBINADORA"/>
    <s v="ASEGURAR MOTOR BOBINADOR INF. LC 2"/>
    <x v="272"/>
    <n v="4377246"/>
    <n v="10321639"/>
    <n v="16337"/>
  </r>
  <r>
    <s v="LÍNEA CONVERSIÓN No 4"/>
    <x v="0"/>
    <s v="DESBOBINADORAS"/>
    <s v="REVISAR CILINDRO POR FUGA DE AIRE"/>
    <x v="273"/>
    <n v="4376869"/>
    <n v="10323234"/>
    <n v="169728"/>
  </r>
  <r>
    <s v="LÍNEA CONVERSIÓN No 2"/>
    <x v="0"/>
    <s v="DESBOBINADORAS"/>
    <s v="CORRECTIVOS PLAN DE MANTENIMIENTO"/>
    <x v="274"/>
    <n v="4376782"/>
    <s v=""/>
    <n v="2271346"/>
  </r>
  <r>
    <s v="LÍNEA CONVERSIÓN No 2"/>
    <x v="0"/>
    <s v="BOBINADORA"/>
    <s v="demontar tambor lc#2"/>
    <x v="275"/>
    <n v="4376187"/>
    <n v="10308377"/>
    <n v="181609"/>
  </r>
  <r>
    <s v="LÍNEA CONVERSIÓN No 2"/>
    <x v="0"/>
    <s v="BOBINADORA"/>
    <s v="REVISAR BRAZO BOBINADOR LC 2"/>
    <x v="275"/>
    <n v="4376075"/>
    <n v="10322551"/>
    <n v="9767"/>
  </r>
  <r>
    <s v="LÍNEA CONVERSIÓN No 2"/>
    <x v="0"/>
    <s v="BOBINADORA"/>
    <s v="REVISAR LC 2"/>
    <x v="276"/>
    <n v="4375387"/>
    <n v="10321822"/>
    <n v="74020"/>
  </r>
  <r>
    <s v="LÍNEA CONVERSIÓN No 4"/>
    <x v="0"/>
    <s v="BOBINADORA"/>
    <s v="revisar rodamiento bastago lc 4"/>
    <x v="277"/>
    <n v="4375325"/>
    <n v="10321692"/>
    <n v="1111156"/>
  </r>
  <r>
    <s v="LÍNEA CONVERSIÓN No 4"/>
    <x v="1"/>
    <s v="PEFORADORA"/>
    <s v="COLOCAR TUBOS DE PERFORADO LC4"/>
    <x v="278"/>
    <n v="4374786"/>
    <n v="10321443"/>
    <n v="254592"/>
  </r>
  <r>
    <s v="LÍNEA CONVERSIÓN No 4"/>
    <x v="0"/>
    <s v="BOBINADORA"/>
    <s v="REVISAR POTENCIOMETRO LC 4"/>
    <x v="279"/>
    <n v="4374012"/>
    <n v="10320483"/>
    <n v="127296"/>
  </r>
  <r>
    <s v="LÍNEA CONVERSIÓN No 2"/>
    <x v="0"/>
    <s v="BOBINADORA"/>
    <s v="FABRICAR 3 RODILLOS PARA BALANCINES LC 2"/>
    <x v="280"/>
    <n v="4373173"/>
    <s v=""/>
    <n v="3331550"/>
  </r>
  <r>
    <s v="LÍNEA CONVERSIÓN No 2"/>
    <x v="0"/>
    <s v="BOBINADORA"/>
    <s v="REPARAR REDUCTOR BOBINADORA CV 2"/>
    <x v="281"/>
    <n v="4372830"/>
    <n v="10319918"/>
    <n v="488296"/>
  </r>
  <r>
    <s v="LÍNEA CONVERSIÓN No 4"/>
    <x v="0"/>
    <s v="BOBINADORA"/>
    <s v="REVISAR BOBINADOR SE DESARMO"/>
    <x v="282"/>
    <n v="4372107"/>
    <n v="10317458"/>
    <n v="352599"/>
  </r>
  <r>
    <s v="LÍNEA CONVERSIÓN No 2"/>
    <x v="0"/>
    <s v="BOBINADORA"/>
    <s v="LC2. REVISION MOTOR DE BOBINADORA"/>
    <x v="283"/>
    <n v="4371455"/>
    <n v="10318854"/>
    <n v="242711"/>
  </r>
  <r>
    <s v="LÍNEA CONVERSIÓN No 4"/>
    <x v="0"/>
    <s v="BOBINADORA"/>
    <s v="CORRECTIVOS MOTORREDUCTORES"/>
    <x v="284"/>
    <n v="4370992"/>
    <s v=""/>
    <n v="14594364"/>
  </r>
  <r>
    <s v="LÍNEA CONVERSIÓN No 4"/>
    <x v="0"/>
    <s v="BOBINADORA"/>
    <s v="REVISAR MOTOR BOBINADOR LC 4"/>
    <x v="284"/>
    <n v="4371116"/>
    <n v="10318694"/>
    <n v="169728"/>
  </r>
  <r>
    <s v="LÍNEA CONVERSIÓN No 4"/>
    <x v="0"/>
    <s v="BOBINADORA"/>
    <s v="COMPLETAR MOTOREDUCTORES BOBINADORAS"/>
    <x v="285"/>
    <n v="4370630"/>
    <s v=""/>
    <n v="15516454"/>
  </r>
  <r>
    <s v="LÍNEA CONVERSIÓN No 2"/>
    <x v="0"/>
    <s v="BOBINADORA"/>
    <s v="REVISAR EMBOBINADOR LC2 INFERIOR"/>
    <x v="285"/>
    <n v="4370608"/>
    <n v="10318363"/>
    <n v="1059102"/>
  </r>
  <r>
    <s v="LÍNEA CONVERSIÓN No 4"/>
    <x v="0"/>
    <s v="DESBOBINADORAS"/>
    <s v="ACONDICIONAR BRAZO BOBIN SUPERIOR LC 4"/>
    <x v="285"/>
    <n v="4370723"/>
    <n v="10318377"/>
    <n v="113718"/>
  </r>
  <r>
    <s v="LÍNEA CONVERSIÓN No 2"/>
    <x v="0"/>
    <s v="BOBINADORA"/>
    <s v="COLOCAR TORNILLOS LC2"/>
    <x v="286"/>
    <n v="4370446"/>
    <n v="10318290"/>
    <n v="339456"/>
  </r>
  <r>
    <s v="LÍNEA CONVERSIÓN No 2"/>
    <x v="0"/>
    <s v="BOBINADORA"/>
    <s v="REVISAR BOBINADOR 2D INFERIOR NO REGULA"/>
    <x v="287"/>
    <n v="4370056"/>
    <n v="10317755"/>
    <n v="695884"/>
  </r>
  <r>
    <s v="LÍNEA CONVERSIÓN No 2"/>
    <x v="0"/>
    <s v="BOBINADORA"/>
    <s v="REVISAR BOBINADOR LC 2"/>
    <x v="287"/>
    <n v="4370057"/>
    <n v="10317685"/>
    <n v="169728"/>
  </r>
  <r>
    <s v="LÍNEA CONVERSIÓN No 2"/>
    <x v="0"/>
    <s v="BOBINADORA"/>
    <s v="COLOCAR TORNILLO MOTOR SUPERIOR  N°2 LC2"/>
    <x v="288"/>
    <n v="4369681"/>
    <n v="10316198"/>
    <n v="903976"/>
  </r>
  <r>
    <s v="LÍNEA CONVERSIÓN No 2"/>
    <x v="0"/>
    <s v="BOBINADORA"/>
    <s v="ACONDICIONAR BOBINADORA DE LC 2"/>
    <x v="288"/>
    <n v="4369715"/>
    <n v="10317637"/>
    <n v="509184"/>
  </r>
  <r>
    <s v="LÍNEA CONVERSIÓN No 2"/>
    <x v="0"/>
    <s v="BOBINADORA"/>
    <s v="Cambiar Bobinador lc 2 instalar tambor"/>
    <x v="288"/>
    <n v="4369708"/>
    <n v="10314671"/>
    <n v="169728"/>
  </r>
  <r>
    <s v="LÍNEA CONVERSIÓN No 4"/>
    <x v="0"/>
    <s v="BOBINADORA"/>
    <s v="REVISAR MOTOR BOBINADOR SUP LC 4 NO ARRA"/>
    <x v="289"/>
    <n v="4369515"/>
    <n v="10317406"/>
    <n v="254592"/>
  </r>
  <r>
    <s v="LÍNEA CONVERSIÓN No 2"/>
    <x v="0"/>
    <s v="BOBINADORA"/>
    <s v="CAMBIO DE MANZANA LC 2"/>
    <x v="289"/>
    <n v="4369478"/>
    <n v="10317488"/>
    <n v="137480"/>
  </r>
  <r>
    <s v="LÍNEA CONVERSIÓN No 4"/>
    <x v="0"/>
    <s v="DESBOBINADORAS"/>
    <s v="COLOCAR CILINDRO DESBOBINADOR LC 4 INF"/>
    <x v="289"/>
    <n v="4369499"/>
    <n v="10317493"/>
    <n v="86561"/>
  </r>
  <r>
    <s v="LÍNEA CONVERSIÓN No 2"/>
    <x v="0"/>
    <s v="BOBINADORA"/>
    <s v="REVISAR FUGA EN BALANCIN CONV # 2"/>
    <x v="290"/>
    <n v="4367089"/>
    <n v="10315238"/>
    <n v="372852"/>
  </r>
  <r>
    <s v="LÍNEA CONVERSIÓN No 2"/>
    <x v="1"/>
    <s v="PERFORADORA"/>
    <s v="CAMBIAR FUSIBLES LC2"/>
    <x v="291"/>
    <n v="4367035"/>
    <n v="10315168"/>
    <n v="496990"/>
  </r>
  <r>
    <s v="LÍNEA CONVERSIÓN No 4"/>
    <x v="0"/>
    <s v="BOBINADORA"/>
    <s v="COLOCAR TORNILLO EN EMBOVINADORA LC-4"/>
    <x v="292"/>
    <n v="4366879"/>
    <n v="10314974"/>
    <n v="2139919"/>
  </r>
  <r>
    <s v="LÍNEA CONVERSIÓN No 2"/>
    <x v="0"/>
    <s v="BOBINADORA"/>
    <s v="ABILITAR MOTOR DE LA EMBOBINADORA LC-2"/>
    <x v="293"/>
    <n v="4366772"/>
    <n v="10313968"/>
    <n v="169728"/>
  </r>
  <r>
    <s v="LÍNEA CONVERSIÓN No 2"/>
    <x v="0"/>
    <s v="BOBINADORA"/>
    <s v="CAMBIAR MANZANA A BOBINADOR LC2"/>
    <x v="293"/>
    <n v="4366829"/>
    <n v="10314815"/>
    <n v="127296"/>
  </r>
  <r>
    <s v="LÍNEA CONVERSIÓN No 2"/>
    <x v="0"/>
    <s v="BOBINADORA"/>
    <s v="FABRICAR BRAZOS SOPORTES BOBINADORAS"/>
    <x v="294"/>
    <n v="4365798"/>
    <s v=""/>
    <n v="10903098"/>
  </r>
  <r>
    <s v="LÍNEA CONVERSIÓN No 4"/>
    <x v="0"/>
    <s v="BOBINADORA"/>
    <s v="REVISAR CILINDRO LC4"/>
    <x v="295"/>
    <n v="4365754"/>
    <n v="10314073"/>
    <n v="4139728"/>
  </r>
  <r>
    <s v="LÍNEA CONVERSIÓN No 4"/>
    <x v="0"/>
    <s v="DESBOBINADORAS"/>
    <s v="REVISAR BRAZO  DE  EMBOBINADORAS LC4"/>
    <x v="296"/>
    <n v="4365750"/>
    <n v="10313387"/>
    <n v="339456"/>
  </r>
  <r>
    <s v="LÍNEA CONVERSIÓN No 2"/>
    <x v="3"/>
    <s v="TENSIONADORA"/>
    <s v="REVISAR MOTOR HALADOR LC 2"/>
    <x v="296"/>
    <n v="4365745"/>
    <n v="10313719"/>
    <n v="339456"/>
  </r>
  <r>
    <s v="LÍNEA CONVERSIÓN No 4"/>
    <x v="1"/>
    <s v="PEFORADORA"/>
    <s v="COLOCAR SOPORTE BASE DE PERFORADORA"/>
    <x v="297"/>
    <n v="4365318"/>
    <n v="10313378"/>
    <n v="638177"/>
  </r>
  <r>
    <s v="LÍNEA CONVERSIÓN No 4"/>
    <x v="0"/>
    <s v="BOBINADORA"/>
    <s v="AJUSTAR BALANCIN LC 4"/>
    <x v="297"/>
    <n v="4365317"/>
    <n v="10313379"/>
    <n v="169728"/>
  </r>
  <r>
    <s v="LÍNEA CONVERSIÓN No 2"/>
    <x v="3"/>
    <s v="TENSIONADORA"/>
    <s v="REVISAR TENCIONADOR LC2"/>
    <x v="297"/>
    <n v="4365320"/>
    <n v="10313499"/>
    <n v="594048"/>
  </r>
  <r>
    <s v="LÍNEA CONVERSIÓN No 4"/>
    <x v="0"/>
    <s v="DESBOBINADORAS"/>
    <s v="COLOCAR TORNILLO LC4"/>
    <x v="298"/>
    <n v="4364044"/>
    <n v="10312827"/>
    <n v="5313"/>
  </r>
  <r>
    <s v="LÍNEA CONVERSIÓN No 4"/>
    <x v="0"/>
    <s v="BOBINADORA"/>
    <s v="COMPLETAR CILINDROS BOBINADORAS"/>
    <x v="299"/>
    <n v="4363856"/>
    <s v=""/>
    <n v="14035000"/>
  </r>
  <r>
    <s v="LÍNEA CONVERSIÓN No 2"/>
    <x v="1"/>
    <s v="PEFORADORA"/>
    <s v="Colocar Cuchilla Sup C2"/>
    <x v="300"/>
    <n v="4363492"/>
    <n v="10312001"/>
    <n v="42432"/>
  </r>
  <r>
    <s v="LÍNEA CONVERSIÓN No 2"/>
    <x v="3"/>
    <s v="TENSIONADORA"/>
    <s v="Cambiar Teflon y ajustar Cuchillas C2"/>
    <x v="300"/>
    <n v="4363503"/>
    <n v="10311062"/>
    <n v="169728"/>
  </r>
  <r>
    <s v="LÍNEA CONVERSIÓN No 2"/>
    <x v="0"/>
    <s v="BOBINADORA"/>
    <s v="FAVOR ARREGLAR CILINDRO DE BALANCIN LC2"/>
    <x v="301"/>
    <n v="4363432"/>
    <n v="10312148"/>
    <n v="454073"/>
  </r>
  <r>
    <s v="LÍNEA CONVERSIÓN No 2"/>
    <x v="4"/>
    <s v=""/>
    <s v="REVISAR PRECORTADORA RODILLO CAIDO"/>
    <x v="302"/>
    <n v="4362065"/>
    <n v="10311222"/>
    <n v="325878"/>
  </r>
  <r>
    <s v="LÍNEA CONVERSIÓN No 4"/>
    <x v="0"/>
    <s v="BOBINADORA"/>
    <s v="REVISAR BALANSIN C4"/>
    <x v="302"/>
    <n v="4362069"/>
    <n v="10311219"/>
    <n v="169728"/>
  </r>
  <r>
    <s v="LÍNEA CONVERSIÓN No 2"/>
    <x v="3"/>
    <s v="TENSIONADORA"/>
    <s v="CUADRE DE MAQUINA PARA UNIDADES C # 2"/>
    <x v="302"/>
    <n v="4362137"/>
    <n v="10311228"/>
    <n v="509184"/>
  </r>
  <r>
    <s v="LÍNEA CONVERSIÓN No 2"/>
    <x v="4"/>
    <s v=""/>
    <s v="REVISAR PRECORTADORA LC#2"/>
    <x v="303"/>
    <n v="4361945"/>
    <n v="10311096"/>
    <n v="900014"/>
  </r>
  <r>
    <s v="LÍNEA CONVERSIÓN No 4"/>
    <x v="0"/>
    <s v="BOBINADORA"/>
    <s v="REVISAR CILINDRO LC 4"/>
    <x v="304"/>
    <n v="4361628"/>
    <n v="10310700"/>
    <n v="174270"/>
  </r>
  <r>
    <s v="LÍNEA CONVERSIÓN No 2"/>
    <x v="0"/>
    <s v="BOBINADORA"/>
    <s v="AJUSTAR SOPORTES DEL BALANCIN"/>
    <x v="305"/>
    <n v="4361453"/>
    <n v="10310397"/>
    <n v="339456"/>
  </r>
  <r>
    <s v="LÍNEA CONVERSIÓN No 2"/>
    <x v="0"/>
    <s v="BOBINADORA"/>
    <s v="REVISAR BALANCIN SUPERIOR Y INFERIO MALO"/>
    <x v="306"/>
    <n v="4361396"/>
    <n v="10310389"/>
    <n v="169728"/>
  </r>
  <r>
    <s v="LÍNEA CONVERSIÓN No 4"/>
    <x v="1"/>
    <s v=""/>
    <s v="REACONDICIONAR RODILLO PERFORADORA L C 4"/>
    <x v="307"/>
    <n v="4361249"/>
    <n v="10310286"/>
    <n v="419602"/>
  </r>
  <r>
    <s v="LÍNEA CONVERSIÓN No 2"/>
    <x v="0"/>
    <s v="BOBINADORA"/>
    <s v="REPARAR RODILLO BALANCIN INFERIOR"/>
    <x v="308"/>
    <n v="4359204"/>
    <n v="10309022"/>
    <n v="339456"/>
  </r>
  <r>
    <s v="LÍNEA CONVERSIÓN No 2"/>
    <x v="0"/>
    <s v="BOBINADORA"/>
    <s v="ACONDICIONAR BOBINADORA 2B Y 2D"/>
    <x v="309"/>
    <n v="4358977"/>
    <s v=""/>
    <n v="594048"/>
  </r>
  <r>
    <s v="LÍNEA CONVERSIÓN No 2"/>
    <x v="3"/>
    <s v="TENSIONADORA"/>
    <s v="REVISAR CADENA"/>
    <x v="309"/>
    <n v="4358877"/>
    <n v="10309045"/>
    <n v="254592"/>
  </r>
  <r>
    <s v="LÍNEA CONVERSIÓN No 2"/>
    <x v="0"/>
    <s v="BOBINADORA"/>
    <s v="CAMBIAR MANZANAS POR PLATOS DE ALUMINIO"/>
    <x v="310"/>
    <n v="4358771"/>
    <n v="10307848"/>
    <n v="339456"/>
  </r>
  <r>
    <s v="LÍNEA CONVERSIÓN No 2"/>
    <x v="0"/>
    <s v="BOBINADORA"/>
    <s v="APRETAR TORNILLA MOTOR EMBOBINADOR C#2"/>
    <x v="311"/>
    <n v="4358614"/>
    <n v="10308859"/>
    <n v="780888"/>
  </r>
  <r>
    <s v="LÍNEA CONVERSIÓN No 4"/>
    <x v="0"/>
    <s v="BOBINADORA"/>
    <s v="HABILITAR PUESTOS DE BOBINADO LC4"/>
    <x v="311"/>
    <n v="4358652"/>
    <s v=""/>
    <n v="530451"/>
  </r>
  <r>
    <s v="LÍNEA CONVERSIÓN No 2"/>
    <x v="0"/>
    <s v="BOBINADORA"/>
    <s v="HABILITAR PUESTOS DE BOBINADO LC2"/>
    <x v="311"/>
    <n v="4358651"/>
    <s v=""/>
    <n v="475238"/>
  </r>
  <r>
    <s v="LÍNEA CONVERSIÓN No 2"/>
    <x v="0"/>
    <s v="BOBINADORA"/>
    <s v="COLOCAR TORNILLO CILINDRO BALANCIN LC#2"/>
    <x v="312"/>
    <n v="4357468"/>
    <n v="10307939"/>
    <n v="532946"/>
  </r>
  <r>
    <s v="LÍNEA CONVERSIÓN No 2"/>
    <x v="0"/>
    <s v="BOBINADORA"/>
    <s v="CAMBIAR CILINDRO EMBOBINADORA LC2"/>
    <x v="313"/>
    <n v="4357436"/>
    <n v="10307859"/>
    <n v="424320"/>
  </r>
  <r>
    <s v="LÍNEA CONVERSIÓN No 4"/>
    <x v="0"/>
    <s v="DESBOBINADORAS"/>
    <s v="CAMBIAR RODAMIENTO EN CILINDRO NEUMATICO"/>
    <x v="314"/>
    <n v="4356644"/>
    <n v="10307187"/>
    <n v="474216"/>
  </r>
  <r>
    <s v="LÍNEA CONVERSIÓN No 2"/>
    <x v="0"/>
    <s v="BOBINADORA"/>
    <s v="COLOCAR TAMBOR PARA UNIDADES"/>
    <x v="314"/>
    <n v="4356660"/>
    <n v="10307210"/>
    <n v="169728"/>
  </r>
  <r>
    <s v="LÍNEA CONVERSIÓN No 2"/>
    <x v="0"/>
    <s v="BOBINADORA"/>
    <s v="ACONDICIONAR PARA TRABAJAR CON TAMBOR"/>
    <x v="315"/>
    <n v="4356448"/>
    <n v="10306318"/>
    <n v="339456"/>
  </r>
  <r>
    <s v="LÍNEA CONVERSIÓN No 4"/>
    <x v="0"/>
    <s v="BOBINADORA"/>
    <s v="REVISAR BOBINADOR 4B SUP SIN TORNILLOS"/>
    <x v="316"/>
    <n v="4354040"/>
    <n v="10306191"/>
    <n v="447747"/>
  </r>
  <r>
    <s v="LÍNEA CONVERSIÓN No 4"/>
    <x v="0"/>
    <s v="BOBINADORA"/>
    <s v="REALIZAR TRABAJOS VARIOS EN MOTORREDUCTORES"/>
    <x v="317"/>
    <n v="4351493"/>
    <s v=""/>
    <n v="18191534"/>
  </r>
  <r>
    <s v="LÍNEA CONVERSIÓN No 2"/>
    <x v="0"/>
    <s v="DESBOBINADORAS"/>
    <s v="ACONDICIONAR DESBOBINADOR LC 2"/>
    <x v="318"/>
    <n v="4351367"/>
    <n v="10304548"/>
    <n v="215469"/>
  </r>
  <r>
    <s v="LÍNEA CONVERSIÓN No 4"/>
    <x v="2"/>
    <s v="TORRE RODILLOS GUIAS"/>
    <s v="INSTALAR RODILLOS GUIAS EN TORRE"/>
    <x v="319"/>
    <n v="4351171"/>
    <s v=""/>
    <n v="472800"/>
  </r>
  <r>
    <s v="LÍNEA CONVERSIÓN No 4"/>
    <x v="0"/>
    <s v="DESBOBINADORAS"/>
    <s v="COMPLETAR ELEMENTOS FALTANTES"/>
    <x v="320"/>
    <n v="4351000"/>
    <s v=""/>
    <n v="263078"/>
  </r>
  <r>
    <s v="LÍNEA CONVERSIÓN No 2"/>
    <x v="4"/>
    <s v=""/>
    <s v="COLOCAR RODILLO PRECORTADORA LC 2"/>
    <x v="321"/>
    <n v="4350315"/>
    <n v="10300799"/>
    <n v="84864"/>
  </r>
  <r>
    <s v="LÍNEA CONVERSIÓN No 2"/>
    <x v="0"/>
    <s v="BOBINADORA"/>
    <s v="CORRECTIVOS MOTORREDUCTOR"/>
    <x v="321"/>
    <n v="4350220"/>
    <s v=""/>
    <n v="1594592"/>
  </r>
  <r>
    <s v="LÍNEA CONVERSIÓN No 2"/>
    <x v="1"/>
    <s v="PEFORADORA"/>
    <s v="REVISAR TABLERO DE PERFORADO LC 2"/>
    <x v="322"/>
    <n v="4350165"/>
    <n v="10302586"/>
    <n v="169728"/>
  </r>
  <r>
    <s v="LÍNEA CONVERSIÓN No 4"/>
    <x v="1"/>
    <s v=""/>
    <s v="REVISAR RUEDA SENSORA LC 4"/>
    <x v="322"/>
    <n v="4350139"/>
    <n v="10301388"/>
    <n v="169728"/>
  </r>
  <r>
    <s v="LÍNEA CONVERSIÓN No 2"/>
    <x v="1"/>
    <s v="PEFORADORA"/>
    <s v="REVISAR TABLERO DE PERFORADOS LC 2"/>
    <x v="322"/>
    <n v="4350136"/>
    <n v="10301204"/>
    <n v="169728"/>
  </r>
  <r>
    <s v="LÍNEA CONVERSIÓN No 2"/>
    <x v="0"/>
    <s v="BOBINADORA"/>
    <s v="REVISAR MOTOR BOBINADOR LC 2"/>
    <x v="322"/>
    <n v="4350161"/>
    <n v="10302094"/>
    <n v="84864"/>
  </r>
  <r>
    <s v="LÍNEA CONVERSIÓN No 2"/>
    <x v="0"/>
    <s v="BOBINADORA"/>
    <s v="REVISAR BOBINADOR SUPERIOR LC 2"/>
    <x v="323"/>
    <n v="4349500"/>
    <n v="10302789"/>
    <n v="280000"/>
  </r>
  <r>
    <s v="LÍNEA CONVERSIÓN No 2"/>
    <x v="0"/>
    <s v="DESBOBINADORAS"/>
    <s v="INSTALAR MANZANA LADO OPUESTO CILINDRO"/>
    <x v="324"/>
    <n v="4349379"/>
    <s v=""/>
    <n v="494555"/>
  </r>
  <r>
    <s v="LÍNEA CONVERSIÓN No 2"/>
    <x v="0"/>
    <s v="BOBINADORA"/>
    <s v="montar manzanaen el embob. lc 2"/>
    <x v="325"/>
    <n v="4349190"/>
    <n v="10302172"/>
    <n v="127296"/>
  </r>
  <r>
    <s v="LÍNEA CONVERSIÓN No 2"/>
    <x v="1"/>
    <s v="PEFORADORA"/>
    <s v="COLOCAR ROD. AL BALANCIN PRECOR. C 2"/>
    <x v="326"/>
    <n v="4348075"/>
    <n v="10300829"/>
    <n v="397164"/>
  </r>
  <r>
    <s v="LÍNEA CONVERSIÓN No 2"/>
    <x v="0"/>
    <s v="BOBINADORA"/>
    <s v="COLOCAR MANZANA PARA EL TAMBOR C 2"/>
    <x v="327"/>
    <n v="4344520"/>
    <n v="10300225"/>
    <n v="169728"/>
  </r>
  <r>
    <s v="LÍNEA CONVERSIÓN No 2"/>
    <x v="4"/>
    <s v=""/>
    <s v="REVISAR TORNILLO TOPE PRECOR LC 2"/>
    <x v="328"/>
    <n v="4344413"/>
    <n v="10300632"/>
    <n v="1824026"/>
  </r>
  <r>
    <s v="LÍNEA CONVERSIÓN No 4"/>
    <x v="1"/>
    <s v="PEFORADORA"/>
    <s v="NO FUNCIONA PUESTO DE PERFORADO"/>
    <x v="329"/>
    <n v="4344360"/>
    <n v="10300674"/>
    <n v="169728"/>
  </r>
  <r>
    <s v="LÍNEA CONVERSIÓN No 2"/>
    <x v="4"/>
    <s v=""/>
    <s v="ACONDICIONAR PRECORTADORA LC 2"/>
    <x v="330"/>
    <n v="4344283"/>
    <n v="10300573"/>
    <n v="3397"/>
  </r>
  <r>
    <s v="LÍNEA CONVERSIÓN No 4"/>
    <x v="0"/>
    <s v="BOBINADORA"/>
    <s v="REVISAR REDUCTOR MOTOR EMB SUPERIOR C4"/>
    <x v="330"/>
    <n v="4344282"/>
    <n v="10300583"/>
    <n v="9703"/>
  </r>
  <r>
    <s v="LÍNEA CONVERSIÓN No 4"/>
    <x v="0"/>
    <s v="BOBINADORA"/>
    <s v="INSTALAR MOTOREDUCTOR FALTANTE"/>
    <x v="331"/>
    <n v="4341992"/>
    <s v=""/>
    <n v="4150876"/>
  </r>
  <r>
    <s v="LÍNEA CONVERSIÓN No 2"/>
    <x v="1"/>
    <s v="PEFORADORA"/>
    <s v="REVISAR Y AJUSTAR PUESTOS DE PERFORADO"/>
    <x v="332"/>
    <n v="4341870"/>
    <n v="10298826"/>
    <n v="169728"/>
  </r>
  <r>
    <s v="LÍNEA CONVERSIÓN No 2"/>
    <x v="0"/>
    <s v="BOBINADORA"/>
    <s v="COMPLETAR BRAZOS Y MOTOREDUCTORES"/>
    <x v="333"/>
    <n v="4341641"/>
    <s v=""/>
    <n v="9803669"/>
  </r>
  <r>
    <s v="LÍNEA CONVERSIÓN No 2"/>
    <x v="0"/>
    <s v="BOBINADORA"/>
    <s v="COMPLETAR BRAZOS Y MOTOREDUCTORES"/>
    <x v="333"/>
    <n v="4341642"/>
    <s v=""/>
    <n v="3161892"/>
  </r>
  <r>
    <s v="LÍNEA CONVERSIÓN No 2"/>
    <x v="0"/>
    <s v="BOBINADORA"/>
    <s v="cambiar unidad de mantto"/>
    <x v="333"/>
    <n v="4341640"/>
    <s v=""/>
    <n v="425000"/>
  </r>
  <r>
    <s v="LÍNEA CONVERSIÓN No 4"/>
    <x v="0"/>
    <s v="BOBINADORA"/>
    <s v="REVISAR MOTOR DE  LC 4"/>
    <x v="334"/>
    <n v="4341146"/>
    <n v="10297552"/>
    <n v="665600"/>
  </r>
  <r>
    <s v="LÍNEA CONVERSIÓN No 2"/>
    <x v="0"/>
    <s v="BOBINADORA"/>
    <s v="REPARAR REDUCTOR BOBINADOR INFERIOR"/>
    <x v="334"/>
    <n v="4341071"/>
    <n v="10297177"/>
    <n v="332800"/>
  </r>
  <r>
    <s v="LÍNEA CONVERSIÓN No 4"/>
    <x v="0"/>
    <s v="BOBINADORA"/>
    <s v="REALIZAR TRABAJOS VARIOS EN MOTORREDUCTORES"/>
    <x v="335"/>
    <n v="4340602"/>
    <s v=""/>
    <n v="9940000"/>
  </r>
  <r>
    <s v="LÍNEA CONVERSIÓN No 2"/>
    <x v="0"/>
    <s v="BOBINADORA"/>
    <s v="REALIZAR TRABAJOS VARIOS"/>
    <x v="335"/>
    <n v="4340604"/>
    <s v=""/>
    <n v="3943912"/>
  </r>
  <r>
    <s v="LÍNEA CONVERSIÓN No 4"/>
    <x v="1"/>
    <s v="PEFORADORA"/>
    <s v="REVISAR TABLERO DE PERFORADO LC 4"/>
    <x v="336"/>
    <n v="4340517"/>
    <n v="10297776"/>
    <n v="166400"/>
  </r>
  <r>
    <s v="LÍNEA CONVERSIÓN No 4"/>
    <x v="0"/>
    <s v="BOBINADORA"/>
    <s v="REVISAR MOTOR BOBINADOR LC 4"/>
    <x v="336"/>
    <n v="4340516"/>
    <n v="10297789"/>
    <n v="166400"/>
  </r>
  <r>
    <s v="LÍNEA CONVERSIÓN No 4"/>
    <x v="0"/>
    <s v="BOBINADORA"/>
    <s v="CAMBIAR MANZANA NUEVO DISEÑO"/>
    <x v="337"/>
    <n v="4339643"/>
    <s v=""/>
    <n v="411648"/>
  </r>
  <r>
    <s v="LÍNEA CONVERSIÓN No 2"/>
    <x v="0"/>
    <s v="BOBINADORA"/>
    <s v="FABRICAR MANIJAS PARA VALVULAS"/>
    <x v="338"/>
    <n v="4339539"/>
    <s v=""/>
    <n v="7580000"/>
  </r>
  <r>
    <s v="LÍNEA CONVERSIÓN No 4"/>
    <x v="0"/>
    <s v="DESBOBINADORAS"/>
    <s v="CAMBIAR CILINDRO NEUMATICO DESBOBINADORA"/>
    <x v="339"/>
    <n v="4339445"/>
    <s v=""/>
    <n v="2734864"/>
  </r>
  <r>
    <s v="LÍNEA CONVERSIÓN No 4"/>
    <x v="1"/>
    <s v="PEFORADORA"/>
    <s v="REVISAR TABLERO DE PERFORADOS LC 4"/>
    <x v="340"/>
    <n v="4339205"/>
    <n v="10296539"/>
    <n v="665600"/>
  </r>
  <r>
    <s v="LÍNEA CONVERSIÓN No 2"/>
    <x v="3"/>
    <s v="TENSIONADORA"/>
    <s v="REVISAR NIP ROLL SE LE PARTIO LA CADENA"/>
    <x v="341"/>
    <n v="4338863"/>
    <n v="10296452"/>
    <n v="208000"/>
  </r>
  <r>
    <s v="LÍNEA CONVERSIÓN No 4"/>
    <x v="1"/>
    <s v="PEFORADORA"/>
    <s v="acondicionar base pa succi hojuela lc4"/>
    <x v="342"/>
    <n v="4337994"/>
    <n v="10295459"/>
    <n v="166400"/>
  </r>
  <r>
    <s v="LÍNEA CONVERSIÓN No 2"/>
    <x v="0"/>
    <s v="BOBINADORA"/>
    <s v="NO CONTROLA GIRO"/>
    <x v="342"/>
    <n v="4337997"/>
    <n v="10296210"/>
    <n v="133120"/>
  </r>
  <r>
    <s v="LÍNEA CONVERSIÓN No 2"/>
    <x v="0"/>
    <s v="BOBINADORA"/>
    <s v="REPOSICIONAR CILINDRO Y CAMBIAR RODAMIEN"/>
    <x v="343"/>
    <n v="4337912"/>
    <n v="10295899"/>
    <n v="346112"/>
  </r>
  <r>
    <s v="LÍNEA CONVERSIÓN No 4"/>
    <x v="0"/>
    <s v="DESBOBINADORAS"/>
    <s v="COLOCAR BRAZO DESBOBINADOR LC 4"/>
    <x v="344"/>
    <n v="4337659"/>
    <n v="10295822"/>
    <n v="2400"/>
  </r>
  <r>
    <s v="LÍNEA CONVERSIÓN No 2"/>
    <x v="0"/>
    <s v="BOBINADORA"/>
    <s v="ACONDICIONAR BOBINADORA 2C SUPERIOR"/>
    <x v="345"/>
    <n v="4337005"/>
    <s v=""/>
    <n v="342616"/>
  </r>
  <r>
    <s v="LÍNEA CONVERSIÓN No 2"/>
    <x v="0"/>
    <s v="BOBINADORA"/>
    <s v="REVISAR DRIVE LC 2"/>
    <x v="345"/>
    <n v="4336997"/>
    <n v="10295334"/>
    <n v="223857"/>
  </r>
  <r>
    <s v="LÍNEA CONVERSIÓN No 2"/>
    <x v="0"/>
    <s v="DESBOBINADORAS"/>
    <s v="REPARAR CILINDRO NEUMATICO DESBOBINADORA"/>
    <x v="346"/>
    <n v="4336931"/>
    <s v=""/>
    <n v="5466000"/>
  </r>
  <r>
    <s v="LÍNEA CONVERSIÓN No 2"/>
    <x v="0"/>
    <s v="BOBINADORA"/>
    <s v="COLOCAR TORNILLOS DEL REDUCTOR LC 2"/>
    <x v="347"/>
    <n v="4336839"/>
    <n v="10293872"/>
    <n v="166400"/>
  </r>
  <r>
    <s v="LÍNEA CONVERSIÓN No 4"/>
    <x v="0"/>
    <s v="BOBINADORA"/>
    <s v="REVISAR BOBINADOR LC 4"/>
    <x v="347"/>
    <n v="4336841"/>
    <n v="10294135"/>
    <n v="166400"/>
  </r>
  <r>
    <s v="LÍNEA CONVERSIÓN No 4"/>
    <x v="1"/>
    <s v=""/>
    <s v="REVISAR PERFORADOS EN LC4"/>
    <x v="348"/>
    <n v="4336292"/>
    <n v="10294948"/>
    <n v="523200"/>
  </r>
  <r>
    <s v="LÍNEA CONVERSIÓN No 4"/>
    <x v="0"/>
    <s v="BOBINADORA"/>
    <s v="CORRECTIVOS MOTORES"/>
    <x v="349"/>
    <n v="4334199"/>
    <s v=""/>
    <n v="1439200"/>
  </r>
  <r>
    <s v="LÍNEA CONVERSIÓN No 4"/>
    <x v="0"/>
    <s v="BOBINADORA"/>
    <s v="CAMBIAR EJE PORTAMANZANA"/>
    <x v="350"/>
    <n v="4333863"/>
    <s v=""/>
    <n v="280000"/>
  </r>
  <r>
    <s v="LÍNEA CONVERSIÓN No 2"/>
    <x v="0"/>
    <s v="BOBINADORA"/>
    <s v="REVISAR EMBOBINADOR LC#2"/>
    <x v="351"/>
    <n v="4333604"/>
    <n v="10291523"/>
    <n v="98176"/>
  </r>
  <r>
    <s v="LÍNEA CONVERSIÓN No 2"/>
    <x v="0"/>
    <s v="BOBINADORA"/>
    <s v="REVISAR BOBINADOR LC 2"/>
    <x v="352"/>
    <n v="4333025"/>
    <n v="10292762"/>
    <n v="332800"/>
  </r>
  <r>
    <s v="LÍNEA CONVERSIÓN No 2"/>
    <x v="0"/>
    <s v="BOBINADORA"/>
    <s v="REVISAR EMBOBI. MOTOR INFERIOR  1 A"/>
    <x v="353"/>
    <n v="4332925"/>
    <n v="10292679"/>
    <n v="2086150"/>
  </r>
  <r>
    <s v="LÍNEA CONVERSIÓN No 4"/>
    <x v="0"/>
    <s v="BOBINADORA"/>
    <s v="acondisionar enbobinador lc 4 poner mz"/>
    <x v="354"/>
    <n v="4332565"/>
    <n v="10292530"/>
    <n v="194688"/>
  </r>
  <r>
    <s v="LÍNEA CONVERSIÓN No 4"/>
    <x v="0"/>
    <s v="BOBINADORA"/>
    <s v="CORRECTIVOS MOTORREDUCTORES BOBINADORAS"/>
    <x v="355"/>
    <n v="4332376"/>
    <s v=""/>
    <n v="998400"/>
  </r>
  <r>
    <s v="LÍNEA CONVERSIÓN No 2"/>
    <x v="0"/>
    <s v="BOBINADORA"/>
    <s v="COLOCAR PLATOS C-2"/>
    <x v="356"/>
    <n v="4331672"/>
    <n v="10291220"/>
    <n v="166400"/>
  </r>
  <r>
    <s v="LÍNEA CONVERSIÓN No 2"/>
    <x v="0"/>
    <s v="BOBINADORA"/>
    <s v="REVISAR RODAMIENTO BOBINADOR LC 2"/>
    <x v="357"/>
    <n v="4331281"/>
    <n v="10291477"/>
    <n v="280000"/>
  </r>
  <r>
    <s v="LÍNEA CONVERSIÓN No 2"/>
    <x v="0"/>
    <s v="BOBINADORA"/>
    <s v="REVISAR CONECT AIRE BALANCIN BOB LC 2"/>
    <x v="357"/>
    <n v="4331265"/>
    <n v="10291475"/>
    <n v="13367"/>
  </r>
  <r>
    <s v="LÍNEA CONVERSIÓN No 4"/>
    <x v="0"/>
    <s v="BOBINADORA"/>
    <s v="HABILITAR BOBIN PARA GUANTE CV 4"/>
    <x v="358"/>
    <n v="4330526"/>
    <n v="10290908"/>
    <n v="166400"/>
  </r>
  <r>
    <s v="LÍNEA CONVERSIÓN No 2"/>
    <x v="0"/>
    <s v="BOBINADORA"/>
    <s v="ACONDICIONAR MANZANA A LOS EMBO. LC 2"/>
    <x v="359"/>
    <n v="4330208"/>
    <n v="10290663"/>
    <n v="264349"/>
  </r>
  <r>
    <s v="LÍNEA CONVERSIÓN No 4"/>
    <x v="0"/>
    <s v="BOBINADORA"/>
    <s v="REVISAR Y AJUSTAR MOTOR BOBINADOR"/>
    <x v="360"/>
    <n v="4329289"/>
    <n v="10290138"/>
    <n v="332800"/>
  </r>
  <r>
    <s v="LÍNEA CONVERSIÓN No 2"/>
    <x v="0"/>
    <s v="BOBINADORA"/>
    <s v="COLOCAR MANZANAS EMBOBI LC 2"/>
    <x v="361"/>
    <n v="4329203"/>
    <n v="10287864"/>
    <n v="499200"/>
  </r>
  <r>
    <s v="LÍNEA CONVERSIÓN No 4"/>
    <x v="0"/>
    <s v="BOBINADORA"/>
    <s v="SE CAMBIAN CERRADURAS A TABLEROS DE LINE"/>
    <x v="362"/>
    <n v="4329058"/>
    <n v="10289164"/>
    <n v="1081600"/>
  </r>
  <r>
    <s v="LÍNEA CONVERSIÓN No 2"/>
    <x v="1"/>
    <s v=""/>
    <s v="NO CAE EL PERFORADO LC#2"/>
    <x v="363"/>
    <n v="4327919"/>
    <n v="10288364"/>
    <n v="166400"/>
  </r>
  <r>
    <s v="LÍNEA CONVERSIÓN No 4"/>
    <x v="1"/>
    <s v=""/>
    <s v="REVISAR TUBERIA BARRAS DE PERFORADO"/>
    <x v="364"/>
    <n v="4327553"/>
    <n v="10288652"/>
    <n v="557409"/>
  </r>
  <r>
    <s v="LÍNEA CONVERSIÓN No 2"/>
    <x v="1"/>
    <s v="PEFORADORA"/>
    <s v="ACONDICIONA R PRECORTADORA cv 2"/>
    <x v="365"/>
    <n v="4327234"/>
    <n v="10288534"/>
    <n v="332800"/>
  </r>
  <r>
    <s v="LÍNEA CONVERSIÓN No 2"/>
    <x v="1"/>
    <s v="PANEL DE CONTROL"/>
    <s v="REVISAR PRECORTADORA CON 2"/>
    <x v="366"/>
    <n v="4327095"/>
    <n v="10288527"/>
    <n v="332800"/>
  </r>
  <r>
    <s v="LÍNEA CONVERSIÓN No 2"/>
    <x v="0"/>
    <s v="BOBINADORA"/>
    <s v="REVISAR EMBOBINADOR LC 2, SE DISPARA"/>
    <x v="367"/>
    <n v="4326704"/>
    <n v="10288019"/>
    <n v="499200"/>
  </r>
  <r>
    <s v="LÍNEA CONVERSIÓN No 4"/>
    <x v="0"/>
    <s v="BOBINADORA"/>
    <s v="CAMBIAR PLATOS POR MANZANAS BOBINADORA"/>
    <x v="368"/>
    <n v="4325770"/>
    <n v="10287083"/>
    <n v="332800"/>
  </r>
  <r>
    <s v="LÍNEA CONVERSIÓN No 4"/>
    <x v="0"/>
    <s v="BOBINADORA"/>
    <s v="REVISAR BOBINADOR LC #4 ELECTRICO"/>
    <x v="368"/>
    <n v="4325743"/>
    <n v="10287509"/>
    <n v="166400"/>
  </r>
  <r>
    <s v="LÍNEA CONVERSIÓN No 2"/>
    <x v="1"/>
    <s v="PEFORADORA"/>
    <s v="REVISAR PERFORADORES LC #2"/>
    <x v="369"/>
    <n v="4325124"/>
    <n v="10287087"/>
    <n v="499200"/>
  </r>
  <r>
    <s v="LÍNEA CONVERSIÓN No 4"/>
    <x v="0"/>
    <s v="BOBINADORA"/>
    <s v="QUITAR MNZ Y COLOCAR PLATOS LC #4"/>
    <x v="369"/>
    <n v="4325139"/>
    <n v="10287179"/>
    <n v="128128"/>
  </r>
  <r>
    <s v="LÍNEA CONVERSIÓN No 2"/>
    <x v="0"/>
    <s v="BOBINADORA"/>
    <s v="QUITAR PLATOS Y COLOCAR MNZ LC #2"/>
    <x v="369"/>
    <n v="4325140"/>
    <n v="10287180"/>
    <n v="111488"/>
  </r>
  <r>
    <s v="LÍNEA CONVERSIÓN No 4"/>
    <x v="0"/>
    <s v="BOBINADORA"/>
    <s v="REPARAR CILINDRO DEL BALANCIN"/>
    <x v="370"/>
    <n v="4324762"/>
    <n v="10286925"/>
    <n v="724152"/>
  </r>
  <r>
    <s v="LÍNEA CONVERSIÓN No 4"/>
    <x v="1"/>
    <s v="PEFORADORA"/>
    <s v="REPARAR Y ACONDICIONAR RODILLO PERFORADO"/>
    <x v="371"/>
    <n v="4324377"/>
    <n v="10286638"/>
    <n v="374400"/>
  </r>
  <r>
    <s v="LÍNEA CONVERSIÓN No 4"/>
    <x v="0"/>
    <s v="BOBINADORA"/>
    <s v="ACONDICIONAR REDUCTOR BOBINADOR INF LC 4"/>
    <x v="371"/>
    <n v="4324468"/>
    <n v="10286524"/>
    <n v="1011680"/>
  </r>
  <r>
    <s v="LÍNEA CONVERSIÓN No 2"/>
    <x v="0"/>
    <s v="BOBINADORA"/>
    <s v="ACONDICIONAR BOBINADOR SUPERIOR"/>
    <x v="372"/>
    <n v="4324056"/>
    <n v="10286284"/>
    <n v="352954"/>
  </r>
  <r>
    <s v="LÍNEA CONVERSIÓN No 2"/>
    <x v="0"/>
    <s v="BOBINADORA"/>
    <s v="CAMBIAR CILINDRO NEUMATICO BOBINADORA"/>
    <x v="373"/>
    <n v="4323754"/>
    <n v="10285501"/>
    <n v="332800"/>
  </r>
  <r>
    <s v="LÍNEA CONVERSIÓN No 4"/>
    <x v="0"/>
    <s v="BOBINADORA"/>
    <s v="REVISAR BOBINADORA EL MOTOR SE SOLTO 4C"/>
    <x v="374"/>
    <n v="4323637"/>
    <n v="10285968"/>
    <n v="324480"/>
  </r>
  <r>
    <s v="LÍNEA CONVERSIÓN No 4"/>
    <x v="0"/>
    <s v="DESBOBINADORAS"/>
    <s v="REVISAR BRAZO DESB 4A INFERIOR SUELTO"/>
    <x v="374"/>
    <n v="4323638"/>
    <n v="10285969"/>
    <n v="174720"/>
  </r>
  <r>
    <s v="LÍNEA CONVERSIÓN No 2"/>
    <x v="0"/>
    <s v="BOBINADORA"/>
    <s v="Revisar Gato emb- sup #6"/>
    <x v="375"/>
    <n v="4323602"/>
    <n v="10282891"/>
    <n v="116480"/>
  </r>
  <r>
    <s v="LÍNEA CONVERSIÓN No 2"/>
    <x v="0"/>
    <s v="BOBINADORA"/>
    <s v="ALINEAR RODILLOS GUIAS DEL BALANCIN"/>
    <x v="376"/>
    <n v="4323181"/>
    <n v="10285381"/>
    <n v="332800"/>
  </r>
  <r>
    <s v="LÍNEA CONVERSIÓN No 2"/>
    <x v="0"/>
    <s v="BOBINADORA"/>
    <s v="CAMBIAR MANZANAS  SE VA A TRBAJAR LAMINA"/>
    <x v="376"/>
    <n v="4323293"/>
    <n v="10285891"/>
    <n v="166400"/>
  </r>
  <r>
    <s v="LÍNEA CONVERSIÓN No 2"/>
    <x v="1"/>
    <s v="PEFORADORA"/>
    <s v="DESCONECTAR Y ACONDIC PRECORTADORA LC 2"/>
    <x v="377"/>
    <n v="4322967"/>
    <n v="10284104"/>
    <n v="266240"/>
  </r>
  <r>
    <s v="LÍNEA CONVERSIÓN No 2"/>
    <x v="4"/>
    <s v=""/>
    <s v="ACONDICIONAR PRECORTADORA MECANICAMENTE"/>
    <x v="378"/>
    <n v="4322955"/>
    <n v="10284066"/>
    <n v="332800"/>
  </r>
  <r>
    <s v="LÍNEA CONVERSIÓN No 4"/>
    <x v="0"/>
    <s v="BOBINADORA"/>
    <s v="REVISAR POTENCIOMETRO BOBINADOR LC 4"/>
    <x v="379"/>
    <n v="4322607"/>
    <n v="10284127"/>
    <n v="216320"/>
  </r>
  <r>
    <s v="LÍNEA CONVERSIÓN No 4"/>
    <x v="0"/>
    <s v="BOBINADORA"/>
    <s v="cambiar rodamiento rodillo lc 4 dañado"/>
    <x v="379"/>
    <n v="4322674"/>
    <n v="10285617"/>
    <n v="166400"/>
  </r>
  <r>
    <s v="LÍNEA CONVERSIÓN No 2"/>
    <x v="3"/>
    <s v="TENSIONADORA"/>
    <s v="REVISAR PRECORTADORA LC 2"/>
    <x v="379"/>
    <n v="4322650"/>
    <n v="10284241"/>
    <n v="257920"/>
  </r>
  <r>
    <s v="LÍNEA CONVERSIÓN No 2"/>
    <x v="0"/>
    <s v="BOBINADORA"/>
    <s v="REVISAR EMBOBINADOR LC#2"/>
    <x v="380"/>
    <n v="4322521"/>
    <n v="10285238"/>
    <n v="319488"/>
  </r>
  <r>
    <s v="LÍNEA CONVERSIÓN No 2"/>
    <x v="0"/>
    <s v="BOBINADORA"/>
    <s v="REVISAR COLINDRO BALAN EMBOBINADOR C2"/>
    <x v="381"/>
    <n v="4321351"/>
    <n v="10284636"/>
    <n v="780386"/>
  </r>
  <r>
    <s v="LÍNEA CONVERSIÓN No 2"/>
    <x v="4"/>
    <s v=""/>
    <s v="ACONDICINAR PRECORTADORA LC2"/>
    <x v="382"/>
    <n v="4320591"/>
    <n v="10284212"/>
    <n v="2204810"/>
  </r>
  <r>
    <s v="LÍNEA CONVERSIÓN No 2"/>
    <x v="1"/>
    <s v="PEFORADORA"/>
    <s v="REVISAR MANGUERA AGUA REFRIG PERFO LC 2"/>
    <x v="383"/>
    <n v="4320269"/>
    <n v="10283642"/>
    <n v="121472"/>
  </r>
  <r>
    <s v="LÍNEA CONVERSIÓN No 4"/>
    <x v="0"/>
    <s v="BOBINADORA"/>
    <s v="REVISAR EMBOBINADOR EJE ROTO LC#4"/>
    <x v="384"/>
    <n v="4318679"/>
    <n v="10280141"/>
    <n v="133120"/>
  </r>
  <r>
    <s v="LÍNEA CONVERSIÓN No 4"/>
    <x v="0"/>
    <s v="BOBINADORA"/>
    <s v="REVISAR BALANCIN LC #4 TORNILLO ROTO"/>
    <x v="384"/>
    <n v="4318680"/>
    <n v="10280140"/>
    <n v="33280"/>
  </r>
  <r>
    <s v="LÍNEA CONVERSIÓN No 2"/>
    <x v="0"/>
    <s v="BOBINADORA"/>
    <s v="INSTALAR REGULADOR DE PRESION"/>
    <x v="385"/>
    <n v="4317491"/>
    <n v="10281878"/>
    <n v="1025457"/>
  </r>
  <r>
    <s v="LÍNEA CONVERSIÓN No 2"/>
    <x v="0"/>
    <s v="BOBINADORA"/>
    <s v="COMPLETAR MOTORREDUCTORES FALTANTES"/>
    <x v="386"/>
    <n v="4317431"/>
    <s v=""/>
    <n v="2105000"/>
  </r>
  <r>
    <s v="LÍNEA CONVERSIÓN No 4"/>
    <x v="0"/>
    <s v="BOBINADORA"/>
    <s v="LC 4 REVISAR BOBINADOR NO ARRANCA"/>
    <x v="386"/>
    <n v="4317358"/>
    <n v="10281686"/>
    <n v="249600"/>
  </r>
  <r>
    <s v="LÍNEA CONVERSIÓN No 4"/>
    <x v="0"/>
    <s v="BOBINADORA"/>
    <s v="FUERA DE SERVICIO"/>
    <x v="387"/>
    <n v="4316999"/>
    <n v="10281455"/>
    <n v="166400"/>
  </r>
  <r>
    <s v="LÍNEA CONVERSIÓN No 4"/>
    <x v="0"/>
    <s v="BOBINADORA"/>
    <s v="REVISAR EMBOB1A SUPERIOR LC 4"/>
    <x v="388"/>
    <n v="4316828"/>
    <n v="10281228"/>
    <n v="1019255"/>
  </r>
  <r>
    <s v="LÍNEA CONVERSIÓN No 4"/>
    <x v="0"/>
    <s v="BOBINADORA"/>
    <s v="CAMBIAR CONECTOR NEUMATICO BOBINADORA"/>
    <x v="389"/>
    <n v="4316247"/>
    <n v="10280144"/>
    <n v="166400"/>
  </r>
  <r>
    <s v="LÍNEA CONVERSIÓN No 2"/>
    <x v="1"/>
    <s v="PEFORADORA"/>
    <s v="revisar tablero de perforados lc 2"/>
    <x v="390"/>
    <n v="4315186"/>
    <n v="10279943"/>
    <n v="302848"/>
  </r>
  <r>
    <s v="LÍNEA CONVERSIÓN No 4"/>
    <x v="3"/>
    <s v="TENSIONADORA"/>
    <s v="CORREGIR FUGA DE AIRE Y CUADRAR BALANCIN"/>
    <x v="390"/>
    <n v="4315148"/>
    <n v="10280131"/>
    <n v="397696"/>
  </r>
  <r>
    <s v="LÍNEA CONVERSIÓN No 4"/>
    <x v="0"/>
    <s v="BOBINADORA"/>
    <s v="CORREGIR FUGAS DE AIRE"/>
    <x v="391"/>
    <n v="4314126"/>
    <n v="10279071"/>
    <n v="96512"/>
  </r>
  <r>
    <s v="LÍNEA CONVERSIÓN No 4"/>
    <x v="0"/>
    <s v="BOBINADORA"/>
    <s v="REVISAR MOTOR BOBI  INF LC 4"/>
    <x v="392"/>
    <n v="4313966"/>
    <n v="10278997"/>
    <n v="669669"/>
  </r>
  <r>
    <s v="LÍNEA CONVERSIÓN No 2"/>
    <x v="2"/>
    <s v=""/>
    <s v="FABRICAR RODILLOS GUIA SEPARADORES DE PE"/>
    <x v="393"/>
    <n v="4313834"/>
    <s v=""/>
    <n v="5500000"/>
  </r>
  <r>
    <s v="LÍNEA CONVERSIÓN No 2"/>
    <x v="0"/>
    <s v="BOBINADORA"/>
    <s v="LC2. REVISAR BOBINADORAS"/>
    <x v="394"/>
    <n v="4313710"/>
    <n v="10277605"/>
    <n v="109824"/>
  </r>
  <r>
    <s v="LÍNEA CONVERSIÓN No 2"/>
    <x v="0"/>
    <s v="BOBINADORA"/>
    <s v="REPARAR PLATO ENSAMBLE MOTOREDUCTOR"/>
    <x v="395"/>
    <n v="4313522"/>
    <s v=""/>
    <n v="560000"/>
  </r>
  <r>
    <s v="LÍNEA CONVERSIÓN No 4"/>
    <x v="0"/>
    <s v="DESBOBINADORAS"/>
    <s v="CAMBIAR MANZANA Y RODAMIENTO EN CILINDRO"/>
    <x v="395"/>
    <n v="4313638"/>
    <n v="10278701"/>
    <n v="203008"/>
  </r>
  <r>
    <s v="LÍNEA CONVERSIÓN No 2"/>
    <x v="0"/>
    <s v="BOBINADORA"/>
    <s v="REVISAR MOTOR BOBINADOR INFERIOR LC 2"/>
    <x v="396"/>
    <n v="4313143"/>
    <n v="10278398"/>
    <n v="1581103"/>
  </r>
  <r>
    <s v="LÍNEA CONVERSIÓN No 2"/>
    <x v="1"/>
    <s v="PEFORADORA"/>
    <s v="REVISAR TABLERO DE PERFORADOS LC 2"/>
    <x v="397"/>
    <n v="4312884"/>
    <n v="10277220"/>
    <n v="249600"/>
  </r>
  <r>
    <s v="LÍNEA CONVERSIÓN No 2"/>
    <x v="0"/>
    <s v="BOBINADORA"/>
    <s v="REVISAR VENTILADOR ENTRE LC 2 Y 4"/>
    <x v="397"/>
    <n v="4312881"/>
    <n v="10277130"/>
    <n v="366080"/>
  </r>
  <r>
    <s v="LÍNEA CONVERSIÓN No 2"/>
    <x v="0"/>
    <s v="BOBINADORA"/>
    <s v="CAMBIAR MANZANA PLATO BOBINADOR LC 2"/>
    <x v="398"/>
    <n v="4312754"/>
    <n v="10276954"/>
    <n v="64896"/>
  </r>
  <r>
    <s v="LÍNEA CONVERSIÓN No 2"/>
    <x v="0"/>
    <s v="BOBINADORA"/>
    <s v="REVISAR EMBOBINADOR LC 2 FUGA DE ACEITE"/>
    <x v="399"/>
    <n v="4312199"/>
    <n v="10276249"/>
    <n v="166400"/>
  </r>
  <r>
    <s v="LÍNEA CONVERSIÓN No 4"/>
    <x v="3"/>
    <s v="TENSIONADORA"/>
    <s v="LC 4 RACOR MANGUERA DE AIRE MALO. TENSIO"/>
    <x v="399"/>
    <n v="4312237"/>
    <n v="10277610"/>
    <n v="133120"/>
  </r>
  <r>
    <s v="LÍNEA CONVERSIÓN No 4"/>
    <x v="0"/>
    <s v="BOBINADORA"/>
    <s v="FABRICAR ADAPTADORES REDUCTOR BOBINADOR"/>
    <x v="400"/>
    <n v="4311764"/>
    <s v=""/>
    <n v="2055000"/>
  </r>
  <r>
    <s v="LÍNEA CONVERSIÓN No 2"/>
    <x v="1"/>
    <s v="PEFORADORA"/>
    <s v="REVISAR RUEDA SENSORA"/>
    <x v="401"/>
    <n v="4311319"/>
    <n v="10276797"/>
    <n v="166400"/>
  </r>
  <r>
    <s v="LÍNEA CONVERSIÓN No 2"/>
    <x v="0"/>
    <s v="BOBINADORA"/>
    <s v="REVISAR LC2. REVISAR BOBINADORAS TRASERA"/>
    <x v="402"/>
    <n v="4311224"/>
    <n v="10276930"/>
    <n v="332800"/>
  </r>
  <r>
    <s v="LÍNEA CONVERSIÓN No 4"/>
    <x v="1"/>
    <s v="PEFORADORA"/>
    <s v="REVISAR BOBINA LC#4 PERFORADO NO CAE"/>
    <x v="403"/>
    <n v="4310921"/>
    <n v="10276042"/>
    <n v="166400"/>
  </r>
  <r>
    <s v="LÍNEA CONVERSIÓN No 4"/>
    <x v="0"/>
    <s v="BOBINADORA"/>
    <s v="REVISAR EMBOBINADOR LC 4 TORNILLO PARTID"/>
    <x v="404"/>
    <n v="4310648"/>
    <n v="10276200"/>
    <n v="610816"/>
  </r>
  <r>
    <s v="LÍNEA CONVERSIÓN No 4"/>
    <x v="0"/>
    <s v="BOBINADORA"/>
    <s v="REVISAR REDUCTOR MOTOR BOBIN INF LC 4"/>
    <x v="404"/>
    <n v="4310635"/>
    <n v="10276172"/>
    <n v="332800"/>
  </r>
  <r>
    <s v="LÍNEA CONVERSIÓN No 2"/>
    <x v="0"/>
    <s v="BOBINADORA"/>
    <s v="REVISAR REDUCTOR MOTOR SUP BOBIN LC 2"/>
    <x v="404"/>
    <n v="4310484"/>
    <n v="10275473"/>
    <n v="332800"/>
  </r>
  <r>
    <s v="LÍNEA CONVERSIÓN No 4"/>
    <x v="0"/>
    <s v="BOBINADORA"/>
    <s v="REVISAR CILINDRO LC#4"/>
    <x v="404"/>
    <n v="4310632"/>
    <n v="10276043"/>
    <n v="166400"/>
  </r>
  <r>
    <s v="LÍNEA CONVERSIÓN No 2"/>
    <x v="0"/>
    <s v="BOBINADORA"/>
    <s v="CAMBIO DE MANGUERA AIRE  BOB LC 2"/>
    <x v="404"/>
    <n v="4310489"/>
    <n v="10276048"/>
    <n v="41600"/>
  </r>
  <r>
    <s v="LÍNEA CONVERSIÓN No 2"/>
    <x v="0"/>
    <s v="BOBINADORA"/>
    <s v="REVISAR EMBOBINADOR LC #2"/>
    <x v="405"/>
    <n v="4310476"/>
    <n v="10276237"/>
    <n v="166400"/>
  </r>
  <r>
    <s v="LÍNEA CONVERSIÓN No 2"/>
    <x v="0"/>
    <s v="BOBINADORA"/>
    <s v="COLOCAR TORNILLO AL MOTOR 4 SUP C 2"/>
    <x v="406"/>
    <n v="4310353"/>
    <n v="10276228"/>
    <n v="665600"/>
  </r>
  <r>
    <s v="LÍNEA CONVERSIÓN No 2"/>
    <x v="0"/>
    <s v="BOBINADORA"/>
    <s v="CORRECTIVOS PLAN DE MANTENIMIENTO"/>
    <x v="407"/>
    <n v="4310316"/>
    <s v=""/>
    <n v="2017040"/>
  </r>
  <r>
    <s v="LÍNEA CONVERSIÓN No 4"/>
    <x v="0"/>
    <s v="BOBINADORA"/>
    <s v="cambiar manguera emb lc 4 partida"/>
    <x v="408"/>
    <n v="4310168"/>
    <n v="10276086"/>
    <n v="133120"/>
  </r>
  <r>
    <s v="LÍNEA CONVERSIÓN No 4"/>
    <x v="0"/>
    <s v="BOBINADORA"/>
    <s v="CORRECTIVOS MOTORREDUCTORES"/>
    <x v="409"/>
    <n v="4310049"/>
    <s v=""/>
    <n v="7545800"/>
  </r>
  <r>
    <s v="LÍNEA CONVERSIÓN No 2"/>
    <x v="0"/>
    <s v="BOBINADORA"/>
    <s v="revisar EMBOBINADOR LC2"/>
    <x v="410"/>
    <n v="4308886"/>
    <n v="10275390"/>
    <n v="527616"/>
  </r>
  <r>
    <s v="LÍNEA CONVERSIÓN No 2"/>
    <x v="0"/>
    <s v="BOBINADORA"/>
    <s v="PLATO PARTIDO EMBOBINADORA LC2"/>
    <x v="410"/>
    <n v="4308897"/>
    <n v="10275231"/>
    <n v="166400"/>
  </r>
  <r>
    <s v="LÍNEA CONVERSIÓN No 4"/>
    <x v="1"/>
    <s v="PEFORADORA"/>
    <s v="ACONDIONAR BASES RECIBIDORES PERF LC 4"/>
    <x v="411"/>
    <n v="4308849"/>
    <s v=""/>
    <n v="4865200"/>
  </r>
  <r>
    <s v="LÍNEA CONVERSIÓN No 2"/>
    <x v="1"/>
    <s v="PEFORADORA"/>
    <s v="REVISAR ESCAPE DE AGUA (ZONA PERFORAD)"/>
    <x v="411"/>
    <n v="4308808"/>
    <n v="10275241"/>
    <n v="332800"/>
  </r>
  <r>
    <s v="LÍNEA CONVERSIÓN No 4"/>
    <x v="0"/>
    <s v="BOBINADORA"/>
    <s v="COLOCAR RODILLO BOBIN 4B INFERIOR"/>
    <x v="411"/>
    <n v="4308799"/>
    <n v="10274980"/>
    <n v="232960"/>
  </r>
  <r>
    <s v="LÍNEA CONVERSIÓN No 4"/>
    <x v="0"/>
    <s v="BOBINADORA"/>
    <s v="COLOCAR MANGUERA BOBINADOR"/>
    <x v="411"/>
    <n v="4308797"/>
    <n v="10274964"/>
    <n v="71552"/>
  </r>
  <r>
    <s v="LÍNEA CONVERSIÓN No 2"/>
    <x v="0"/>
    <s v="BOBINADORA"/>
    <s v="COLOCAR REDUCTOR Y MOTOR BOBIN SUP LC 2"/>
    <x v="412"/>
    <n v="4308205"/>
    <n v="10274720"/>
    <n v="682240"/>
  </r>
  <r>
    <s v="LÍNEA CONVERSIÓN No 4"/>
    <x v="0"/>
    <s v="BOBINADORA"/>
    <s v="ACONDIC. SISTEMA MOTOR LC4"/>
    <x v="412"/>
    <n v="4308403"/>
    <n v="10274610"/>
    <n v="332800"/>
  </r>
  <r>
    <s v="LÍNEA CONVERSIÓN No 2"/>
    <x v="0"/>
    <s v="BOBINADORA"/>
    <s v="REVISAR REDUCTOR DEL EMB SUP LC 2"/>
    <x v="412"/>
    <n v="4308481"/>
    <n v="10274527"/>
    <n v="166400"/>
  </r>
  <r>
    <s v="LÍNEA CONVERSIÓN No 4"/>
    <x v="0"/>
    <s v="BOBINADORA"/>
    <s v="REVISAR CILINDRO BALANCIN BOBIN INF.LC 4"/>
    <x v="412"/>
    <n v="4308210"/>
    <n v="10274718"/>
    <n v="166400"/>
  </r>
  <r>
    <s v="LÍNEA CONVERSIÓN No 2"/>
    <x v="0"/>
    <s v="BOBINADORA"/>
    <s v="REVISAR SENSOR DE EMBOBINADO LC 2"/>
    <x v="413"/>
    <n v="4308153"/>
    <n v="10274187"/>
    <n v="106496"/>
  </r>
  <r>
    <s v="LÍNEA CONVERSIÓN No 2"/>
    <x v="0"/>
    <s v="BOBINADORA"/>
    <s v="REVISAR REDUCTOR DEL EMB SUP LC 2"/>
    <x v="414"/>
    <n v="4308020"/>
    <n v="10274595"/>
    <n v="96512"/>
  </r>
  <r>
    <s v="LÍNEA CONVERSIÓN No 4"/>
    <x v="0"/>
    <s v="BOBINADORA"/>
    <s v="REVISAR CILINDRO BALNCIN BOBIN INF.LC 4"/>
    <x v="415"/>
    <n v="4307892"/>
    <n v="10273876"/>
    <n v="166400"/>
  </r>
  <r>
    <s v="LÍNEA CONVERSIÓN No 4"/>
    <x v="3"/>
    <s v="TENSIONADORA"/>
    <s v="PONER ACOPLES TENSIONADORA LC 4"/>
    <x v="415"/>
    <n v="4307788"/>
    <n v="10274520"/>
    <n v="215018"/>
  </r>
  <r>
    <s v="LÍNEA CONVERSIÓN No 4"/>
    <x v="1"/>
    <s v="PEFORADORA"/>
    <s v="ACONDICIONAR TUBOS DE SUCCION"/>
    <x v="416"/>
    <n v="4307116"/>
    <s v=""/>
    <n v="2735000"/>
  </r>
  <r>
    <s v="LÍNEA CONVERSIÓN No 4"/>
    <x v="0"/>
    <s v="BOBINADORA"/>
    <s v="ASEGURAR CONTROL BOBINADORES LC 4"/>
    <x v="417"/>
    <n v="4307053"/>
    <n v="10273699"/>
    <n v="207487"/>
  </r>
  <r>
    <s v="LÍNEA CONVERSIÓN No 4"/>
    <x v="0"/>
    <s v="BOBINADORA"/>
    <s v="revisar emb inf lc 4 problema del reduct"/>
    <x v="418"/>
    <n v="4306625"/>
    <n v="10272058"/>
    <n v="332800"/>
  </r>
  <r>
    <s v="LÍNEA CONVERSIÓN No 4"/>
    <x v="0"/>
    <s v="BOBINADORA"/>
    <s v="COLOCAR MANZANAS DE 3'' EN 2 BOBINADORAS"/>
    <x v="419"/>
    <n v="4306531"/>
    <n v="10273374"/>
    <n v="286208"/>
  </r>
  <r>
    <s v="LÍNEA CONVERSIÓN No 4"/>
    <x v="0"/>
    <s v="BOBINADORA"/>
    <s v="revisar reductor emb 4d lc 4 frenado"/>
    <x v="420"/>
    <n v="4306445"/>
    <n v="10273052"/>
    <n v="499200"/>
  </r>
  <r>
    <s v="LÍNEA CONVERSIÓN No 2"/>
    <x v="0"/>
    <s v="BOBINADORA"/>
    <s v="Revisar Balancin lc2"/>
    <x v="421"/>
    <n v="4305841"/>
    <n v="10272194"/>
    <n v="83200"/>
  </r>
  <r>
    <s v="LÍNEA CONVERSIÓN No 4"/>
    <x v="0"/>
    <s v="BOBINADORA"/>
    <s v="REALIZAR CORRECTIVOS VARIOS EN MOTORREDUCTOR"/>
    <x v="422"/>
    <n v="4305791"/>
    <s v=""/>
    <n v="2984200"/>
  </r>
  <r>
    <s v="LÍNEA CONVERSIÓN No 4"/>
    <x v="0"/>
    <s v="BOBINADORA"/>
    <s v="INSTALAR VENTILADOR DEL DRIVER LC4"/>
    <x v="423"/>
    <n v="4305653"/>
    <n v="10270647"/>
    <n v="1081902"/>
  </r>
  <r>
    <s v="LÍNEA CONVERSIÓN No 2"/>
    <x v="1"/>
    <s v="PEFORADORA"/>
    <s v="REVISAR RODILLO BARRAS DE PERFORADOS LC2"/>
    <x v="424"/>
    <n v="4305364"/>
    <n v="10271444"/>
    <n v="133120"/>
  </r>
  <r>
    <s v="LÍNEA CONVERSIÓN No 4"/>
    <x v="0"/>
    <s v="BOBINADORA"/>
    <s v="REVISAR MOTOR BOBINADOR INFERIOR LC 4"/>
    <x v="424"/>
    <n v="4305366"/>
    <n v="10272613"/>
    <n v="229632"/>
  </r>
  <r>
    <s v="LÍNEA CONVERSIÓN No 2"/>
    <x v="0"/>
    <s v="BOBINADORA"/>
    <s v="REVISAR DRIVE BOBINADOR LC 2"/>
    <x v="425"/>
    <n v="4304927"/>
    <n v="10272025"/>
    <n v="83200"/>
  </r>
  <r>
    <s v="LÍNEA CONVERSIÓN No 2"/>
    <x v="0"/>
    <s v="BOBINADORA"/>
    <s v="REVISAR BALANCIN BOBINADOR 7 INFERIORlc2"/>
    <x v="426"/>
    <n v="4304724"/>
    <n v="10272173"/>
    <n v="245600"/>
  </r>
  <r>
    <s v="LÍNEA CONVERSIÓN No 2"/>
    <x v="0"/>
    <s v="DESBOBINADORAS"/>
    <s v="REALIZAR CORRECTIVOS VARIOS EN LINEA"/>
    <x v="427"/>
    <n v="4304554"/>
    <s v=""/>
    <n v="2187990"/>
  </r>
  <r>
    <s v="LÍNEA CONVERSIÓN No 2"/>
    <x v="0"/>
    <s v="DESBOBINADORAS"/>
    <s v="REALIZAR CORRECTIVOS VARIOS EN LINEA"/>
    <x v="427"/>
    <n v="4304543"/>
    <s v=""/>
    <n v="238174"/>
  </r>
  <r>
    <s v="LÍNEA CONVERSIÓN No 2"/>
    <x v="0"/>
    <s v="BOBINADORA"/>
    <s v="REVISAR BALANCIN BOBINADOR LC 2"/>
    <x v="428"/>
    <n v="4303929"/>
    <n v="10270753"/>
    <n v="166400"/>
  </r>
  <r>
    <s v="LÍNEA CONVERSIÓN No 2"/>
    <x v="0"/>
    <s v="BOBINADORA"/>
    <s v="Revisar Motor bobibador A"/>
    <x v="429"/>
    <n v="4303808"/>
    <n v="10269738"/>
    <n v="166400"/>
  </r>
  <r>
    <s v="LÍNEA CONVERSIÓN No 2"/>
    <x v="1"/>
    <s v="PEFORADORA"/>
    <s v="REVISAR TABLERO DE PERFORADO LC 2"/>
    <x v="430"/>
    <n v="4303026"/>
    <n v="10271182"/>
    <n v="166400"/>
  </r>
  <r>
    <s v="LÍNEA CONVERSIÓN No 2"/>
    <x v="1"/>
    <s v="PEFORADORA"/>
    <s v="REVISAR TABLERO DE PERFORADOS LC 2"/>
    <x v="431"/>
    <n v="4302785"/>
    <n v="10270839"/>
    <n v="83200"/>
  </r>
  <r>
    <s v="LÍNEA CONVERSIÓN No 2"/>
    <x v="0"/>
    <s v="BOBINADORA"/>
    <s v="INSTALAR Y CONECTAR VENTIL. DRIVER LC2"/>
    <x v="432"/>
    <n v="4302329"/>
    <n v="10270649"/>
    <n v="184704"/>
  </r>
  <r>
    <s v="LÍNEA CONVERSIÓN No 2"/>
    <x v="0"/>
    <s v="BOBINADORA"/>
    <s v="REVISAR ELECTRICAMENTE LC 2"/>
    <x v="433"/>
    <n v="4302318"/>
    <n v="10270494"/>
    <n v="499200"/>
  </r>
  <r>
    <s v="LÍNEA CONVERSIÓN No 4"/>
    <x v="0"/>
    <s v="BOBINADORA"/>
    <s v="REVISAR DRIVE BOBINADOR D SUPERIOR.LC 4"/>
    <x v="433"/>
    <n v="4302319"/>
    <n v="10270495"/>
    <n v="166400"/>
  </r>
  <r>
    <s v="LÍNEA CONVERSIÓN No 4"/>
    <x v="0"/>
    <s v="BOBINADORA"/>
    <s v="INSTALAR RODILLO DEL BALANCIN SUPERIOR"/>
    <x v="434"/>
    <n v="4302246"/>
    <n v="10269681"/>
    <n v="332800"/>
  </r>
  <r>
    <s v="LÍNEA CONVERSIÓN No 4"/>
    <x v="0"/>
    <s v="BOBINADORA"/>
    <s v="CAMBIAR MANZANAS BOBINADOR A SUP LC 4"/>
    <x v="435"/>
    <n v="4302008"/>
    <n v="10270546"/>
    <n v="2614818"/>
  </r>
  <r>
    <s v="LÍNEA CONVERSIÓN No 2"/>
    <x v="1"/>
    <s v="PEFORADORA"/>
    <s v="REVISAR TABLERO DE PERFORADO LC 2"/>
    <x v="436"/>
    <n v="4301224"/>
    <n v="10269389"/>
    <n v="665600"/>
  </r>
  <r>
    <s v="LÍNEA CONVERSIÓN No 2"/>
    <x v="0"/>
    <s v="BOBINADORA"/>
    <s v="REVISAR Y REPAR MOTOR BOBINADOR"/>
    <x v="437"/>
    <n v="4300669"/>
    <n v="10269740"/>
    <n v="249600"/>
  </r>
  <r>
    <s v="LÍNEA CONVERSIÓN No 2"/>
    <x v="1"/>
    <s v="PEFORADORA"/>
    <s v="revisar tablero de perforado lc 2"/>
    <x v="438"/>
    <n v="4300548"/>
    <n v="10269305"/>
    <n v="332800"/>
  </r>
  <r>
    <s v="LÍNEA CONVERSIÓN No 2"/>
    <x v="4"/>
    <s v=""/>
    <s v="LC 2 CAMBIAR CUCHILLAS PRECORTADORA"/>
    <x v="438"/>
    <n v="4300587"/>
    <n v="10269064"/>
    <n v="374400"/>
  </r>
  <r>
    <s v="LÍNEA CONVERSIÓN No 2"/>
    <x v="0"/>
    <s v="BOBINADORA"/>
    <s v="revisar balancin bobinador lc 2"/>
    <x v="438"/>
    <n v="4300531"/>
    <n v="10269680"/>
    <n v="158400"/>
  </r>
  <r>
    <s v="LÍNEA CONVERSIÓN No 2"/>
    <x v="4"/>
    <s v=""/>
    <s v="REVISAR CONTADOR PRECORTADORA LC 2"/>
    <x v="439"/>
    <n v="4300417"/>
    <n v="10269071"/>
    <n v="166400"/>
  </r>
  <r>
    <s v="LÍNEA CONVERSIÓN No 2"/>
    <x v="4"/>
    <s v=""/>
    <s v="LC 2 ACONDICIONAR PRECORTADORA"/>
    <x v="440"/>
    <n v="4299454"/>
    <n v="10268994"/>
    <n v="5376854"/>
  </r>
  <r>
    <s v="LÍNEA CONVERSIÓN No 4"/>
    <x v="0"/>
    <s v="BOBINADORA"/>
    <s v="REALIZAR CORRECTIVOS VARIOS EN MOTORREDUCTOR"/>
    <x v="441"/>
    <n v="4298297"/>
    <s v=""/>
    <n v="3145600"/>
  </r>
  <r>
    <s v="LÍNEA CONVERSIÓN No 2"/>
    <x v="0"/>
    <s v="BOBINADORA"/>
    <s v="CAMBIAR MANGUERA EMB LC 2 PARTIDA"/>
    <x v="442"/>
    <n v="4297664"/>
    <n v="10267683"/>
    <n v="166400"/>
  </r>
  <r>
    <s v="LÍNEA CONVERSIÓN No 2"/>
    <x v="0"/>
    <s v="BOBINADORA"/>
    <s v="GUITAR TAMBOR DEL EMB LC 2"/>
    <x v="443"/>
    <n v="4297286"/>
    <n v="10267661"/>
    <n v="166400"/>
  </r>
  <r>
    <s v="LÍNEA CONVERSIÓN No 2"/>
    <x v="0"/>
    <s v="BOBINADORA"/>
    <s v="ACOPLAR TAMBOR PARA CORTE DE UN LC 2"/>
    <x v="444"/>
    <n v="4297215"/>
    <n v="10267580"/>
    <n v="166400"/>
  </r>
  <r>
    <s v="LÍNEA CONVERSIÓN No 2"/>
    <x v="0"/>
    <s v="BOBINADORA"/>
    <s v="ACONDICIONAR MOTORES BOBINADORES EN LC#2"/>
    <x v="445"/>
    <n v="4296926"/>
    <s v=""/>
    <n v="4560000"/>
  </r>
  <r>
    <s v="LÍNEA CONVERSIÓN No 4"/>
    <x v="0"/>
    <s v="BOBINADORA"/>
    <s v="COLOCAR MANZANAS EN EMBOBINADORES"/>
    <x v="446"/>
    <n v="4296832"/>
    <n v="10264874"/>
    <n v="332800"/>
  </r>
  <r>
    <s v="LÍNEA CONVERSIÓN No 4"/>
    <x v="0"/>
    <s v="BOBINADORA"/>
    <s v="LC 4 TIENE UN MOTOR SUELTO EN UN BOBIBAD"/>
    <x v="447"/>
    <n v="4296226"/>
    <n v="10266846"/>
    <n v="1267006"/>
  </r>
  <r>
    <s v="LÍNEA CONVERSIÓN No 4"/>
    <x v="0"/>
    <s v="BOBINADORA"/>
    <s v="REPARARCIÓN DE CILINDRO BOBINADORAS LC4"/>
    <x v="448"/>
    <n v="4295443"/>
    <s v=""/>
    <n v="5250000"/>
  </r>
  <r>
    <s v="LÍNEA CONVERSIÓN No 2"/>
    <x v="0"/>
    <s v="BOBINADORA"/>
    <s v="REPARACIÓN DE CILINDRO BOBINADORAS LC2"/>
    <x v="448"/>
    <n v="4295444"/>
    <s v=""/>
    <n v="4480000"/>
  </r>
  <r>
    <s v="LÍNEA CONVERSIÓN No 4"/>
    <x v="1"/>
    <s v="PEFORADORA"/>
    <s v="LC 4 VARIOS PERFORADOS NO CAEN"/>
    <x v="449"/>
    <n v="4295042"/>
    <n v="10266044"/>
    <n v="83200"/>
  </r>
  <r>
    <s v="LÍNEA CONVERSIÓN No 2"/>
    <x v="0"/>
    <s v="BOBINADORA"/>
    <s v="revisar bobinadores sup lc 2 separan"/>
    <x v="450"/>
    <n v="4295036"/>
    <n v="10265867"/>
    <n v="166400"/>
  </r>
  <r>
    <s v="LÍNEA CONVERSIÓN No 4"/>
    <x v="0"/>
    <s v="BOBINADORA"/>
    <s v="REALIZAR CORRECTIVOS VARIOS MOTORREDUCTORES"/>
    <x v="451"/>
    <n v="4294392"/>
    <s v=""/>
    <n v="5485411"/>
  </r>
  <r>
    <s v="LÍNEA CONVERSIÓN No 4"/>
    <x v="0"/>
    <s v="DESBOBINADORAS"/>
    <s v="CAMBIAR MANZANA Bobinadores lc4"/>
    <x v="451"/>
    <n v="4294425"/>
    <n v="10265463"/>
    <n v="582400"/>
  </r>
  <r>
    <s v="LÍNEA CONVERSIÓN No 4"/>
    <x v="0"/>
    <s v="BOBINADORA"/>
    <s v="revisar bobinadora lc 4"/>
    <x v="451"/>
    <n v="4294408"/>
    <n v="10265172"/>
    <n v="166400"/>
  </r>
  <r>
    <s v="LÍNEA CONVERSIÓN No 4"/>
    <x v="0"/>
    <s v="BOBINADORA"/>
    <s v="revisar silindro del emb lc 4 partio tor"/>
    <x v="452"/>
    <n v="4293510"/>
    <n v="10264902"/>
    <n v="957447"/>
  </r>
  <r>
    <s v="LÍNEA CONVERSIÓN No 2"/>
    <x v="0"/>
    <s v="BOBINADORA"/>
    <s v="LC 2 MOTOR DE UN BOBINADORES SUELTO"/>
    <x v="453"/>
    <n v="4292559"/>
    <n v="10264140"/>
    <n v="332800"/>
  </r>
  <r>
    <s v="LÍNEA CONVERSIÓN No 2"/>
    <x v="0"/>
    <s v="BOBINADORA"/>
    <s v="CAMBIAR RODAMIENTOS RODILLOS BALANCIN"/>
    <x v="454"/>
    <n v="4292510"/>
    <n v="10264161"/>
    <n v="840133"/>
  </r>
  <r>
    <s v="LÍNEA CONVERSIÓN No 4"/>
    <x v="0"/>
    <s v="BOBINADORA"/>
    <s v="COLOCAR PLATO BOBIN 2A SUP"/>
    <x v="455"/>
    <n v="4291892"/>
    <n v="10263952"/>
    <n v="1686400"/>
  </r>
  <r>
    <s v="LÍNEA CONVERSIÓN No 2"/>
    <x v="0"/>
    <s v="DESBOBINADORAS"/>
    <s v="CILINDRO NEUMATICO"/>
    <x v="456"/>
    <n v="4291397"/>
    <n v="10263508"/>
    <n v="2373145"/>
  </r>
  <r>
    <s v="LÍNEA CONVERSIÓN No 2"/>
    <x v="0"/>
    <s v="BOBINADORA"/>
    <s v="ACONDICIONAR MOTOR PUESTO SUPERIOR"/>
    <x v="456"/>
    <n v="4291326"/>
    <s v=""/>
    <n v="978359"/>
  </r>
  <r>
    <s v="LÍNEA CONVERSIÓN No 4"/>
    <x v="0"/>
    <s v="BOBINADORA"/>
    <s v="ORGANIZAR TABLEROS CONTROL EN LINEA"/>
    <x v="456"/>
    <n v="4291286"/>
    <s v=""/>
    <n v="332800"/>
  </r>
  <r>
    <s v="LÍNEA CONVERSIÓN No 2"/>
    <x v="0"/>
    <s v="BOBINADORA"/>
    <s v="ORGANIZAR TABLEROS CONTROL EN LINEA"/>
    <x v="456"/>
    <n v="4291285"/>
    <s v=""/>
    <n v="332800"/>
  </r>
  <r>
    <s v="LÍNEA CONVERSIÓN No 2"/>
    <x v="0"/>
    <s v="BOBINADORA"/>
    <s v="REPARAR REDUCTOR SUPERIOR"/>
    <x v="457"/>
    <n v="4290666"/>
    <n v="10262833"/>
    <n v="332800"/>
  </r>
  <r>
    <s v="LÍNEA CONVERSIÓN No 4"/>
    <x v="0"/>
    <s v="BOBINADORA"/>
    <s v="REVISAR DRIVE BOBINADOR SUPERIOR LC 4"/>
    <x v="458"/>
    <n v="4290606"/>
    <n v="10262990"/>
    <n v="166400"/>
  </r>
  <r>
    <s v="LÍNEA CONVERSIÓN No 4"/>
    <x v="0"/>
    <s v="BOBINADORA"/>
    <s v="CAMBIAR RODAMIENTO DEL PLATO"/>
    <x v="459"/>
    <n v="4290112"/>
    <n v="10262991"/>
    <n v="569727"/>
  </r>
  <r>
    <s v="LÍNEA CONVERSIÓN No 2"/>
    <x v="0"/>
    <s v="BOBINADORA"/>
    <s v="REVISAR PARTE ELECTRICA BOBINADOR B LC 2"/>
    <x v="460"/>
    <n v="4289663"/>
    <n v="10261725"/>
    <n v="166400"/>
  </r>
  <r>
    <s v="LÍNEA CONVERSIÓN No 4"/>
    <x v="3"/>
    <s v="VARIADOR VEL MOTOR TENSIONADORA"/>
    <s v="REVISAR BOTON PARO LC 4"/>
    <x v="460"/>
    <n v="4289664"/>
    <n v="10262121"/>
    <n v="665600"/>
  </r>
  <r>
    <s v="LÍNEA CONVERSIÓN No 4"/>
    <x v="0"/>
    <s v="BOBINADORA"/>
    <s v="CAMBIAR EJE PORTAMANZANA SUPERIOR"/>
    <x v="461"/>
    <n v="4289380"/>
    <s v=""/>
    <n v="2067105"/>
  </r>
  <r>
    <s v="LÍNEA CONVERSIÓN No 2"/>
    <x v="0"/>
    <s v="BOBINADORA"/>
    <s v="REVISAR BOBINADORA 2C SUPERIOR"/>
    <x v="462"/>
    <n v="4288779"/>
    <n v="10261845"/>
    <n v="282880"/>
  </r>
  <r>
    <s v="LÍNEA CONVERSIÓN No 2"/>
    <x v="0"/>
    <s v="BOBINADORA"/>
    <s v="revisar BOBINADOR LC 2"/>
    <x v="462"/>
    <n v="4288804"/>
    <n v="10261762"/>
    <n v="166400"/>
  </r>
  <r>
    <s v="LÍNEA CONVERSIÓN No 2"/>
    <x v="0"/>
    <s v="BOBINADORA"/>
    <s v="INSTALAR BRAZO Y MOTOREDUCTOR"/>
    <x v="463"/>
    <n v="4288615"/>
    <s v=""/>
    <n v="4517754"/>
  </r>
  <r>
    <s v="LÍNEA CONVERSIÓN No 4"/>
    <x v="0"/>
    <s v="BOBINADORA"/>
    <s v="REPARAR RODILLO BALANCIN BOBINADORA"/>
    <x v="463"/>
    <n v="4288611"/>
    <s v=""/>
    <n v="1198400"/>
  </r>
  <r>
    <s v="LÍNEA CONVERSIÓN No 4"/>
    <x v="0"/>
    <s v="BOBINADORA"/>
    <s v="REPARAR RODILLO BALANCIN BOBINADORA"/>
    <x v="463"/>
    <n v="4288613"/>
    <s v=""/>
    <n v="158400"/>
  </r>
  <r>
    <s v="LÍNEA CONVERSIÓN No 4"/>
    <x v="0"/>
    <s v="BOBINADORA"/>
    <s v="REVISAR BOBINADOR C SUPERIOR LC 4"/>
    <x v="464"/>
    <n v="4287990"/>
    <n v="10260081"/>
    <n v="332800"/>
  </r>
  <r>
    <s v="LÍNEA CONVERSIÓN No 4"/>
    <x v="0"/>
    <s v="BOBINADORA"/>
    <s v="LC 4 RODILLO DE UN BOBINADOR SIN RODAMIE"/>
    <x v="465"/>
    <n v="4287765"/>
    <n v="10260497"/>
    <n v="166400"/>
  </r>
  <r>
    <s v="LÍNEA CONVERSIÓN No 2"/>
    <x v="0"/>
    <s v="BOBINADORA"/>
    <s v="LC 2 CAMBIAR PLATA BOBINADOR # 2"/>
    <x v="466"/>
    <n v="4286978"/>
    <n v="10260055"/>
    <n v="249600"/>
  </r>
  <r>
    <s v="LÍNEA CONVERSIÓN No 4"/>
    <x v="0"/>
    <s v="BOBINADORA"/>
    <s v="CAMBIAR DRIVE BOBINADOR D SUPERIOR LC 4"/>
    <x v="467"/>
    <n v="4286888"/>
    <n v="10260083"/>
    <n v="1750000"/>
  </r>
  <r>
    <s v="LÍNEA CONVERSIÓN No 4"/>
    <x v="0"/>
    <s v="BOBINADORA"/>
    <s v="MANTTO A TABLEROS DE CONTROL EN LA LINEA"/>
    <x v="468"/>
    <n v="4286536"/>
    <s v=""/>
    <n v="332800"/>
  </r>
  <r>
    <s v="LÍNEA CONVERSIÓN No 2"/>
    <x v="0"/>
    <s v="BOBINADORA"/>
    <s v="MANTTO A TABLEROS DE CONTROL EN LA LINEA"/>
    <x v="468"/>
    <n v="4286534"/>
    <s v=""/>
    <n v="332800"/>
  </r>
  <r>
    <s v="LÍNEA CONVERSIÓN No 2"/>
    <x v="0"/>
    <s v="BOBINADORA"/>
    <s v="REVISAR BALANCIN BOBINADOR LC 2"/>
    <x v="468"/>
    <n v="4286502"/>
    <n v="10260138"/>
    <n v="79200"/>
  </r>
  <r>
    <s v="LÍNEA CONVERSIÓN No 2"/>
    <x v="0"/>
    <s v="BOBINADORA"/>
    <s v="LC 2 MOTOR BOMINADOR # 4"/>
    <x v="469"/>
    <n v="4286054"/>
    <n v="10259888"/>
    <n v="748800"/>
  </r>
  <r>
    <s v="LÍNEA CONVERSIÓN No 4"/>
    <x v="0"/>
    <s v="DESBOBINADORAS"/>
    <s v="colocar tornillos brazo desembobin lc 4"/>
    <x v="470"/>
    <n v="4285996"/>
    <n v="10259816"/>
    <n v="495000"/>
  </r>
  <r>
    <s v="LÍNEA CONVERSIÓN No 4"/>
    <x v="0"/>
    <s v="BOBINADORA"/>
    <s v="Ajustar motor bobinador C sup Lc 4"/>
    <x v="471"/>
    <n v="4285805"/>
    <n v="10259326"/>
    <n v="166400"/>
  </r>
  <r>
    <s v="LÍNEA CONVERSIÓN No 2"/>
    <x v="0"/>
    <s v="BOBINADORA"/>
    <s v="AJUSTAR SOPORTE DE EMBOBINADOR LC#2"/>
    <x v="472"/>
    <n v="4284372"/>
    <n v="10258916"/>
    <n v="160000"/>
  </r>
  <r>
    <s v="LÍNEA CONVERSIÓN No 4"/>
    <x v="1"/>
    <s v="PEFORADORA"/>
    <s v="PUESTOS SIN SALIDA"/>
    <x v="473"/>
    <n v="4284124"/>
    <n v="10258822"/>
    <n v="160000"/>
  </r>
  <r>
    <s v="LÍNEA CONVERSIÓN No 2"/>
    <x v="0"/>
    <s v="BOBINADORA"/>
    <s v="CAMBIAR BALINERA SE PARTIO BOB 2A SUP"/>
    <x v="474"/>
    <n v="4283922"/>
    <n v="10258255"/>
    <n v="320000"/>
  </r>
  <r>
    <s v="LÍNEA CONVERSIÓN No 2"/>
    <x v="1"/>
    <s v="PANEL DE CONTROL"/>
    <s v="Cambio de Fusibles lc2"/>
    <x v="475"/>
    <n v="4283812"/>
    <n v="10257666"/>
    <n v="80000"/>
  </r>
  <r>
    <s v="LÍNEA CONVERSIÓN No 2"/>
    <x v="1"/>
    <s v="PEFORADORA"/>
    <s v="REVISAR FALLO ELECTRICO L C # 2"/>
    <x v="476"/>
    <n v="4283624"/>
    <n v="10257809"/>
    <n v="320000"/>
  </r>
  <r>
    <s v="LÍNEA CONVERSIÓN No 2"/>
    <x v="0"/>
    <s v="BOBINADORA"/>
    <s v="Colocar Plato bobinador inf lc2"/>
    <x v="477"/>
    <n v="4283139"/>
    <n v="10257580"/>
    <n v="80000"/>
  </r>
  <r>
    <s v="LÍNEA CONVERSIÓN No 2"/>
    <x v="1"/>
    <s v="PEFORADORA"/>
    <s v="INSTALAR TRENZAS PERFORADORA LC2"/>
    <x v="478"/>
    <n v="4282971"/>
    <s v=""/>
    <n v="3690208"/>
  </r>
  <r>
    <s v="LÍNEA CONVERSIÓN No 2"/>
    <x v="0"/>
    <s v="BOBINADORA"/>
    <s v="CAMBIAR DRIVE EN BOBINADORA"/>
    <x v="478"/>
    <n v="4282997"/>
    <s v=""/>
    <n v="1600000"/>
  </r>
  <r>
    <s v="LÍNEA CONVERSIÓN No 2"/>
    <x v="1"/>
    <s v="PEFORADORA"/>
    <s v="REVISAR Y REPARAR CORTO CIRCUITO TABLERO"/>
    <x v="479"/>
    <n v="4282600"/>
    <n v="10257744"/>
    <n v="480000"/>
  </r>
  <r>
    <s v="LÍNEA CONVERSIÓN No 4"/>
    <x v="1"/>
    <s v="PEFORADORA"/>
    <s v="VARIACION DE MEDIDA ROMBO"/>
    <x v="480"/>
    <n v="4281496"/>
    <n v="10257171"/>
    <n v="160000"/>
  </r>
  <r>
    <s v="LÍNEA CONVERSIÓN No 2"/>
    <x v="0"/>
    <s v="BOBINADORA"/>
    <s v="REALIZAR CORRECTIVOS VARIOS EN EQUIPOS"/>
    <x v="480"/>
    <n v="4281686"/>
    <s v=""/>
    <n v="2170000"/>
  </r>
  <r>
    <s v="LÍNEA CONVERSIÓN No 2"/>
    <x v="0"/>
    <s v="BOBINADORA"/>
    <s v="COLOCAR CONECTOR AIRE BOBIN. LC 2"/>
    <x v="480"/>
    <n v="4281653"/>
    <n v="10257180"/>
    <n v="122370"/>
  </r>
  <r>
    <s v="LÍNEA CONVERSIÓN No 2"/>
    <x v="0"/>
    <s v="BOBINADORA"/>
    <s v="COLOCAR TORNILLO AL BALANCIN LC4"/>
    <x v="481"/>
    <n v="4281436"/>
    <n v="10256691"/>
    <n v="160000"/>
  </r>
  <r>
    <s v="LÍNEA CONVERSIÓN No 4"/>
    <x v="0"/>
    <s v="BOBINADORA"/>
    <s v="REVISAR RODAMIENTOS PLATO EMBINADOR C4"/>
    <x v="481"/>
    <n v="4281437"/>
    <n v="10257059"/>
    <n v="80000"/>
  </r>
  <r>
    <s v="LÍNEA CONVERSIÓN No 4"/>
    <x v="0"/>
    <s v="BOBINADORA"/>
    <s v="INSTALAR MOTOREDUCTOR EN PUESTO INFERIOR"/>
    <x v="482"/>
    <n v="4281419"/>
    <s v=""/>
    <n v="3780000"/>
  </r>
  <r>
    <s v="LÍNEA CONVERSIÓN No 2"/>
    <x v="0"/>
    <s v="BOBINADORA"/>
    <s v="INSTALAR MOTOREDUCTOR EN PUESTOS"/>
    <x v="482"/>
    <n v="4281420"/>
    <s v=""/>
    <n v="1890000"/>
  </r>
  <r>
    <s v="LÍNEA CONVERSIÓN No 4"/>
    <x v="0"/>
    <s v="BOBINADORA"/>
    <s v="FIJAR MOTOR INFERIOR BOBINADORA 4 A INF"/>
    <x v="483"/>
    <n v="4281333"/>
    <n v="10256990"/>
    <n v="511287"/>
  </r>
  <r>
    <s v="LÍNEA CONVERSIÓN No 4"/>
    <x v="0"/>
    <s v="BOBINADORA"/>
    <s v="AVERIAS MECANICAS Y ELECTRICAS"/>
    <x v="483"/>
    <n v="4281358"/>
    <n v="10257053"/>
    <n v="160000"/>
  </r>
  <r>
    <s v="LÍNEA CONVERSIÓN No 4"/>
    <x v="0"/>
    <s v="BOBINADORA"/>
    <s v="REVISAR CILINDRO DESEMBOBINADOR LC 4"/>
    <x v="484"/>
    <n v="4281111"/>
    <n v="10256717"/>
    <n v="112000"/>
  </r>
  <r>
    <s v="LÍNEA CONVERSIÓN No 4"/>
    <x v="0"/>
    <s v="BOBINADORA"/>
    <s v="UNIFICAR CAJA DE CONTROLES BOBINADORA"/>
    <x v="485"/>
    <n v="4281087"/>
    <s v=""/>
    <n v="294318"/>
  </r>
  <r>
    <s v="LÍNEA CONVERSIÓN No 4"/>
    <x v="5"/>
    <s v=""/>
    <s v="REVISAR Y CORREGIR FUGAS DE AIRE"/>
    <x v="486"/>
    <n v="4280013"/>
    <s v=""/>
    <n v="960000"/>
  </r>
  <r>
    <s v="LÍNEA CONVERSIÓN No 2"/>
    <x v="5"/>
    <s v=""/>
    <s v="REVISAR Y CORREGIR FUGAS DE AIRE"/>
    <x v="486"/>
    <n v="4280012"/>
    <s v=""/>
    <n v="320000"/>
  </r>
  <r>
    <s v="LÍNEA CONVERSIÓN No 2"/>
    <x v="1"/>
    <s v=""/>
    <s v="FABRICAR ELEMENTOS VARIOS PERFORADORA"/>
    <x v="486"/>
    <n v="4280141"/>
    <s v=""/>
    <n v="2000000"/>
  </r>
  <r>
    <s v="LÍNEA CONVERSIÓN No 2"/>
    <x v="0"/>
    <s v="BOBINADORA"/>
    <s v="ORGANIZAR TABLEROS DE CONTROL LINEA"/>
    <x v="486"/>
    <n v="4280008"/>
    <s v=""/>
    <n v="960000"/>
  </r>
  <r>
    <s v="LÍNEA CONVERSIÓN No 4"/>
    <x v="0"/>
    <s v="BOBINADORA"/>
    <s v="ORGANIZAR TABLEROS DE CONTROL LINEA"/>
    <x v="486"/>
    <n v="4280009"/>
    <s v=""/>
    <n v="320000"/>
  </r>
  <r>
    <s v="LÍNEA CONVERSIÓN No 4"/>
    <x v="0"/>
    <s v="BOBINADORA"/>
    <s v="Revisar Balancin lc4"/>
    <x v="487"/>
    <n v="4278537"/>
    <n v="10251907"/>
    <n v="160000"/>
  </r>
  <r>
    <s v="LÍNEA CONVERSIÓN No 4"/>
    <x v="1"/>
    <s v="PEFORADORA"/>
    <s v="CAMBIAR RUEDA SENSORA NO DA EL ROMBO"/>
    <x v="488"/>
    <n v="4278405"/>
    <n v="10255037"/>
    <n v="1653744"/>
  </r>
  <r>
    <s v="LÍNEA CONVERSIÓN No 4"/>
    <x v="3"/>
    <s v="TENSIONADORA"/>
    <s v="MUCHO RUIDO INTERNO Y VARIACION PERFORAO"/>
    <x v="488"/>
    <n v="4278422"/>
    <n v="10255050"/>
    <n v="240000"/>
  </r>
  <r>
    <s v="LÍNEA CONVERSIÓN No 2"/>
    <x v="0"/>
    <s v="DESBOBINADORAS"/>
    <s v="CAMBIAR RODAMIENTO DESEMBOBINADOR LC 2"/>
    <x v="489"/>
    <n v="4277842"/>
    <n v="10254488"/>
    <n v="132800"/>
  </r>
  <r>
    <s v="LÍNEA CONVERSIÓN No 4"/>
    <x v="1"/>
    <s v=""/>
    <s v="LC 4 RODILLO DE UNQA DE UNA PEREFORADORA"/>
    <x v="490"/>
    <n v="4277829"/>
    <n v="10254660"/>
    <n v="320000"/>
  </r>
  <r>
    <s v="LÍNEA CONVERSIÓN No 4"/>
    <x v="1"/>
    <s v="PEFORADORA"/>
    <s v="REVISAR TABLERO DE PERFORADO LC 4"/>
    <x v="490"/>
    <n v="4277754"/>
    <n v="10254645"/>
    <n v="320000"/>
  </r>
  <r>
    <s v="LÍNEA CONVERSIÓN No 4"/>
    <x v="0"/>
    <s v="BOBINADORA"/>
    <s v="REALIZAR CORRECTIVOS VARIOS EN MOTORREDUCTOR"/>
    <x v="491"/>
    <n v="4269959"/>
    <s v=""/>
    <n v="3350000"/>
  </r>
  <r>
    <s v="LÍNEA CONVERSIÓN No 4"/>
    <x v="0"/>
    <s v="BOBINADORA"/>
    <s v="LC 4 BOBINADORA #3 REVISAR CILINDRO"/>
    <x v="492"/>
    <n v="4269625"/>
    <n v="10254113"/>
    <n v="475185"/>
  </r>
  <r>
    <s v="LÍNEA CONVERSIÓN No 4"/>
    <x v="0"/>
    <s v="BOBINADORA"/>
    <s v="COLOCAR MANZANA LC 4"/>
    <x v="492"/>
    <n v="4269468"/>
    <n v="10253880"/>
    <n v="160000"/>
  </r>
  <r>
    <s v="LÍNEA CONVERSIÓN No 4"/>
    <x v="0"/>
    <s v="BOBINADORA"/>
    <s v="REPARAR CILINDRO NEUMATICO DEL BALANCIN"/>
    <x v="493"/>
    <n v="4269458"/>
    <n v="10253422"/>
    <n v="320000"/>
  </r>
  <r>
    <s v="LÍNEA CONVERSIÓN No 2"/>
    <x v="0"/>
    <s v="BOBINADORA"/>
    <s v="COLOCAR TORNILLOS EN BRAZO SOPORTE"/>
    <x v="493"/>
    <n v="4269459"/>
    <n v="10253423"/>
    <n v="160000"/>
  </r>
  <r>
    <s v="LÍNEA CONVERSIÓN No 4"/>
    <x v="0"/>
    <s v="DESBOBINADORAS"/>
    <s v="COLOCAR AIRE DESBOBINADORES Y RODILLO"/>
    <x v="494"/>
    <n v="4269414"/>
    <n v="10252965"/>
    <n v="160000"/>
  </r>
  <r>
    <s v="LÍNEA CONVERSIÓN No 4"/>
    <x v="0"/>
    <s v="BOBINADORA"/>
    <s v="COLOCAR RODILLO DEL BOBINADOR"/>
    <x v="494"/>
    <n v="4269415"/>
    <n v="10253139"/>
    <n v="160000"/>
  </r>
  <r>
    <s v="LÍNEA CONVERSIÓN No 2"/>
    <x v="0"/>
    <s v="BOBINADORA"/>
    <s v="REVISAR DRIVE BOBINADOR LC 2"/>
    <x v="495"/>
    <n v="4269381"/>
    <n v="10253383"/>
    <n v="1600000"/>
  </r>
  <r>
    <s v="LÍNEA CONVERSIÓN No 4"/>
    <x v="0"/>
    <s v="BOBINADORA"/>
    <s v="cambiar potenciometro de conv4(embobinad"/>
    <x v="495"/>
    <n v="4269362"/>
    <n v="10253925"/>
    <n v="744134"/>
  </r>
  <r>
    <s v="LÍNEA CONVERSIÓN No 4"/>
    <x v="1"/>
    <s v="PEFORADORA"/>
    <s v="REVISAR TABLERO DE PERFORADO LC 4"/>
    <x v="496"/>
    <n v="4269177"/>
    <n v="10253244"/>
    <n v="640000"/>
  </r>
  <r>
    <s v="LÍNEA CONVERSIÓN No 4"/>
    <x v="1"/>
    <s v="PEFORADORA"/>
    <s v="REVISAR RUEDA SENSORA COFIGURACIOPN MALA"/>
    <x v="496"/>
    <n v="4269172"/>
    <n v="10252492"/>
    <n v="640000"/>
  </r>
  <r>
    <s v="LÍNEA CONVERSIÓN No 4"/>
    <x v="3"/>
    <s v="TENSIONADORA"/>
    <s v="REVISAR Y RESETEAR DRIVE"/>
    <x v="496"/>
    <n v="4269135"/>
    <n v="10253732"/>
    <n v="320000"/>
  </r>
  <r>
    <s v="LÍNEA CONVERSIÓN No 2"/>
    <x v="0"/>
    <s v="BOBINADORA"/>
    <s v="CAMBIO DE MANOMETRO BOBINADOR LC 2"/>
    <x v="497"/>
    <n v="4269049"/>
    <n v="10253649"/>
    <n v="574551"/>
  </r>
  <r>
    <s v="LÍNEA CONVERSIÓN No 4"/>
    <x v="0"/>
    <s v="BOBINADORA"/>
    <s v="ACONDICIONAR BOBINADORES"/>
    <x v="498"/>
    <n v="4268900"/>
    <n v="10253588"/>
    <n v="358865"/>
  </r>
  <r>
    <s v="LÍNEA CONVERSIÓN No 2"/>
    <x v="1"/>
    <s v="PERFORADORA"/>
    <s v="CAMBIAR FUSIBLE LC 2"/>
    <x v="499"/>
    <n v="4268670"/>
    <n v="10253397"/>
    <n v="99982"/>
  </r>
  <r>
    <s v="LÍNEA CONVERSIÓN No 2"/>
    <x v="0"/>
    <s v="BOBINADORA"/>
    <s v="COLOCAR RODILLO LC 2"/>
    <x v="500"/>
    <n v="4268031"/>
    <n v="10252485"/>
    <n v="160000"/>
  </r>
  <r>
    <s v="LÍNEA CONVERSIÓN No 4"/>
    <x v="1"/>
    <s v="PEFORADORA"/>
    <s v="REVISAR TABLERO DE PERFORADO LC 4"/>
    <x v="501"/>
    <n v="4267921"/>
    <n v="10252967"/>
    <n v="320000"/>
  </r>
  <r>
    <s v="LÍNEA CONVERSIÓN No 4"/>
    <x v="0"/>
    <s v="BOBINADORA"/>
    <s v="REVISAR EMBOBINADOR B INF LC 4"/>
    <x v="501"/>
    <n v="4267880"/>
    <n v="10251898"/>
    <n v="61037"/>
  </r>
  <r>
    <s v="LÍNEA CONVERSIÓN No 2"/>
    <x v="0"/>
    <s v="BOBINADORA"/>
    <s v="REALIZAR CORRECTIVOS VARIOS"/>
    <x v="502"/>
    <n v="4267647"/>
    <s v=""/>
    <n v="2681798"/>
  </r>
  <r>
    <s v="LÍNEA CONVERSIÓN No 4"/>
    <x v="1"/>
    <s v="PEFORADORA"/>
    <s v="REVISAR RODAMIENTO RODILLO CV 4"/>
    <x v="503"/>
    <n v="4267279"/>
    <n v="10251400"/>
    <n v="240000"/>
  </r>
  <r>
    <s v="LÍNEA CONVERSIÓN No 4"/>
    <x v="0"/>
    <s v="BOBINADORA"/>
    <s v="REVISAR REDUCTORES"/>
    <x v="504"/>
    <n v="4267189"/>
    <s v=""/>
    <n v="1187300"/>
  </r>
  <r>
    <s v="LÍNEA CONVERSIÓN No 2"/>
    <x v="0"/>
    <s v="BOBINADORA"/>
    <s v="LC 2 TAMBOR CON UN TORNILLO PARTIDO"/>
    <x v="505"/>
    <n v="4267100"/>
    <n v="10252447"/>
    <n v="160866"/>
  </r>
  <r>
    <s v="LÍNEA CONVERSIÓN No 4"/>
    <x v="0"/>
    <s v="DESBOBINADORAS"/>
    <s v="CAMBIAR TORNILLO BRAZO"/>
    <x v="506"/>
    <n v="4266966"/>
    <n v="10252364"/>
    <n v="1136062"/>
  </r>
  <r>
    <s v="LÍNEA CONVERSIÓN No 2"/>
    <x v="0"/>
    <s v="BOBINADORA"/>
    <s v="CAMBIO DE MANZANA BOBINADOR LC 2"/>
    <x v="507"/>
    <n v="4266770"/>
    <n v="10250892"/>
    <n v="153600"/>
  </r>
  <r>
    <s v="LÍNEA CONVERSIÓN No 2"/>
    <x v="1"/>
    <s v="PEFORADORA"/>
    <s v="REVISAR TABLERO DE PERFORADO LC 2"/>
    <x v="508"/>
    <n v="4266347"/>
    <n v="10250887"/>
    <n v="640000"/>
  </r>
  <r>
    <s v="LÍNEA CONVERSIÓN No 2"/>
    <x v="1"/>
    <s v="PEFORADORA"/>
    <s v="REVISAR TABLERO DE PERFORADO LC 2"/>
    <x v="508"/>
    <n v="4266344"/>
    <n v="10250567"/>
    <n v="320000"/>
  </r>
  <r>
    <s v="LÍNEA CONVERSIÓN No 4"/>
    <x v="1"/>
    <s v="PEFORADORA"/>
    <s v="REVISAR PUESTO DE PERFORADO"/>
    <x v="509"/>
    <n v="4266163"/>
    <n v="10251782"/>
    <n v="1585000"/>
  </r>
  <r>
    <s v="LÍNEA CONVERSIÓN No 4"/>
    <x v="0"/>
    <s v="BOBINADORA"/>
    <s v="REALIZAR CORRECTIVOS VARIOS MOTORREDUCTORES"/>
    <x v="510"/>
    <n v="4266143"/>
    <s v=""/>
    <n v="6109674"/>
  </r>
  <r>
    <s v="LÍNEA CONVERSIÓN No 2"/>
    <x v="0"/>
    <s v="BOBINADORA"/>
    <s v="revisar balancin bobinador lc 2"/>
    <x v="511"/>
    <n v="4265547"/>
    <n v="10250560"/>
    <n v="96000"/>
  </r>
  <r>
    <s v="LÍNEA CONVERSIÓN No 2"/>
    <x v="2"/>
    <s v="TORRE RODILLOS GUIAS"/>
    <s v="COLOCAR TORNILLO DE SOPORTE LC 2"/>
    <x v="511"/>
    <n v="4265561"/>
    <n v="10251105"/>
    <n v="112000"/>
  </r>
  <r>
    <s v="LÍNEA CONVERSIÓN No 2"/>
    <x v="2"/>
    <s v=""/>
    <s v="INSTALAR CHUMACERA A RODILLO GUIA TORRE"/>
    <x v="512"/>
    <n v="4265144"/>
    <s v=""/>
    <n v="2100000"/>
  </r>
  <r>
    <s v="LÍNEA CONVERSIÓN No 4"/>
    <x v="0"/>
    <s v="BOBINADORA"/>
    <s v="ACONDICIONAR EMB. CORE 3&quot; LC 4"/>
    <x v="513"/>
    <n v="4265012"/>
    <n v="10250851"/>
    <n v="1218528"/>
  </r>
  <r>
    <s v="LÍNEA CONVERSIÓN No 4"/>
    <x v="1"/>
    <s v="PEFORADORA"/>
    <s v="REVISAR TABLERO DE PERFORADO LC 4"/>
    <x v="514"/>
    <n v="4264468"/>
    <n v="10249736"/>
    <n v="320000"/>
  </r>
  <r>
    <s v="LÍNEA CONVERSIÓN No 4"/>
    <x v="0"/>
    <s v="BOBINADORA"/>
    <s v="COLOCAR RODILLO SUPERIOR DEL BALANCIN"/>
    <x v="514"/>
    <n v="4264459"/>
    <n v="10250011"/>
    <n v="160000"/>
  </r>
  <r>
    <s v="LÍNEA CONVERSIÓN No 4"/>
    <x v="0"/>
    <s v="BOBINADORA"/>
    <s v="ACONDICIONAR BOBINADORA 4C"/>
    <x v="515"/>
    <n v="4264176"/>
    <s v=""/>
    <n v="3359551"/>
  </r>
  <r>
    <s v="LÍNEA CONVERSIÓN No 2"/>
    <x v="0"/>
    <s v="BOBINADORA"/>
    <s v="CAMBIAR PLATOS EN BOBINADORAS"/>
    <x v="515"/>
    <n v="4264218"/>
    <s v=""/>
    <n v="3090000"/>
  </r>
  <r>
    <s v="LÍNEA CONVERSIÓN No 2"/>
    <x v="0"/>
    <s v="BOBINADORA"/>
    <s v="REVISAR MOTOR BOBINADOR LC 2"/>
    <x v="516"/>
    <n v="4263734"/>
    <n v="10248732"/>
    <n v="480000"/>
  </r>
  <r>
    <s v="LÍNEA CONVERSIÓN No 2"/>
    <x v="1"/>
    <s v="PEFORADORA"/>
    <s v="COLOCAR MANGUERA DE ENFRIAMI. LC 2"/>
    <x v="517"/>
    <n v="4263693"/>
    <n v="10249345"/>
    <n v="112000"/>
  </r>
  <r>
    <s v="LÍNEA CONVERSIÓN No 2"/>
    <x v="0"/>
    <s v="BOBINADORA"/>
    <s v="REVISAR BOBINADORES LC 2"/>
    <x v="518"/>
    <n v="4263643"/>
    <n v="10248576"/>
    <n v="640000"/>
  </r>
  <r>
    <s v="LÍNEA CONVERSIÓN No 4"/>
    <x v="0"/>
    <s v="BOBINADORA"/>
    <s v="NO CONTROLAVELOCIDAD"/>
    <x v="519"/>
    <n v="4263425"/>
    <n v="10249604"/>
    <n v="160000"/>
  </r>
  <r>
    <s v="LÍNEA CONVERSIÓN No 4"/>
    <x v="0"/>
    <s v="BOBINADORA"/>
    <s v="REFORMAR BASE DE VALVULA EN CILINDROS"/>
    <x v="520"/>
    <n v="4263334"/>
    <s v=""/>
    <n v="9106789"/>
  </r>
  <r>
    <s v="LÍNEA CONVERSIÓN No 2"/>
    <x v="1"/>
    <s v="PEFORADORA"/>
    <s v="CORREGIR FUGA DE AGUA EN VIGA PERFORADO"/>
    <x v="521"/>
    <n v="4263085"/>
    <n v="10249363"/>
    <n v="312358"/>
  </r>
  <r>
    <s v="LÍNEA CONVERSIÓN No 2"/>
    <x v="1"/>
    <s v="PEFORADORA"/>
    <s v="CORTO CIRCUITO CABLES BOBINAS"/>
    <x v="521"/>
    <n v="4263057"/>
    <n v="10249357"/>
    <n v="256000"/>
  </r>
  <r>
    <s v="LÍNEA CONVERSIÓN No 4"/>
    <x v="1"/>
    <s v="PEFORADORA"/>
    <s v="REVISAR CAJA FUSIBLE"/>
    <x v="522"/>
    <n v="4262576"/>
    <n v="10249044"/>
    <n v="256000"/>
  </r>
  <r>
    <s v="LÍNEA CONVERSIÓN No 2"/>
    <x v="0"/>
    <s v="BOBINADORA"/>
    <s v="Revisar bobinador superior lc2"/>
    <x v="523"/>
    <n v="4262398"/>
    <n v="10247610"/>
    <n v="240000"/>
  </r>
  <r>
    <s v="LÍNEA CONVERSIÓN No 2"/>
    <x v="0"/>
    <s v="BOBINADORA"/>
    <s v="favor cambiar potenciometro lc 2"/>
    <x v="524"/>
    <n v="4262284"/>
    <n v="10248741"/>
    <n v="720756"/>
  </r>
  <r>
    <s v="LÍNEA CONVERSIÓN No 4"/>
    <x v="0"/>
    <s v="BOBINADORA"/>
    <s v="REVISAR EMBOBINADOR 2C LC 4"/>
    <x v="525"/>
    <n v="4262144"/>
    <n v="10248612"/>
    <n v="1600000"/>
  </r>
  <r>
    <s v="LÍNEA CONVERSIÓN No 4"/>
    <x v="1"/>
    <s v=""/>
    <s v="REVISAR FUSIBLE  LC4"/>
    <x v="526"/>
    <n v="4262020"/>
    <n v="10248478"/>
    <n v="515467"/>
  </r>
  <r>
    <s v="LÍNEA CONVERSIÓN No 2"/>
    <x v="0"/>
    <s v="BOBINADORA"/>
    <s v="REVISAR CILINDRO BOBINADOR LC 2"/>
    <x v="526"/>
    <n v="4262099"/>
    <n v="10248308"/>
    <n v="257600"/>
  </r>
  <r>
    <s v="LÍNEA CONVERSIÓN No 4"/>
    <x v="0"/>
    <s v="DESBOBINADORAS"/>
    <s v="SOLDAR SOPORTE LONA DESEMBOBINADOR LC4"/>
    <x v="526"/>
    <n v="4262042"/>
    <n v="10248483"/>
    <n v="160000"/>
  </r>
  <r>
    <s v="LÍNEA CONVERSIÓN No 2"/>
    <x v="0"/>
    <s v="BOBINADORA"/>
    <s v="REVISAR BALANCIN LC 2"/>
    <x v="526"/>
    <n v="4261813"/>
    <n v="10247881"/>
    <n v="51200"/>
  </r>
  <r>
    <s v="LÍNEA CONVERSIÓN No 2"/>
    <x v="0"/>
    <s v="DESBOBINADORAS"/>
    <s v="LC 2 DESBOBINADOR CON CILINDRO SUELTO"/>
    <x v="527"/>
    <n v="4261797"/>
    <n v="10248200"/>
    <n v="160000"/>
  </r>
  <r>
    <s v="LÍNEA CONVERSIÓN No 4"/>
    <x v="0"/>
    <s v="BOBINADORA"/>
    <s v="COLOCAR BALANCIN C-4"/>
    <x v="527"/>
    <n v="4261795"/>
    <n v="10247939"/>
    <n v="160000"/>
  </r>
  <r>
    <s v="LÍNEA CONVERSIÓN No 2"/>
    <x v="1"/>
    <s v="PEFORADORA"/>
    <s v="REVISAR TABLERO DE PERFORADO LC 2"/>
    <x v="528"/>
    <n v="4261596"/>
    <n v="10247890"/>
    <n v="80000"/>
  </r>
  <r>
    <s v="LÍNEA CONVERSIÓN No 2"/>
    <x v="1"/>
    <s v=""/>
    <s v="LC 2 MANGUERA DEL SISTEMA DE ENFRIAMIENT"/>
    <x v="529"/>
    <n v="4261496"/>
    <n v="10248057"/>
    <n v="178897"/>
  </r>
  <r>
    <s v="LÍNEA CONVERSIÓN No 4"/>
    <x v="0"/>
    <s v="BOBINADORA"/>
    <s v="ACONDICIONAR BOBINADOR SUPER E INF. LC 4"/>
    <x v="530"/>
    <n v="4261450"/>
    <n v="10247996"/>
    <n v="320000"/>
  </r>
  <r>
    <s v="LÍNEA CONVERSIÓN No 2"/>
    <x v="5"/>
    <s v=""/>
    <s v="REVISAR FUGAS DE AIRE EN LA LINEA"/>
    <x v="531"/>
    <n v="4261214"/>
    <s v=""/>
    <n v="383764"/>
  </r>
  <r>
    <s v="LÍNEA CONVERSIÓN No 4"/>
    <x v="5"/>
    <s v=""/>
    <s v="REVISAR FUGAS DE AIRE EN LA LINEA"/>
    <x v="531"/>
    <n v="4261216"/>
    <s v=""/>
    <n v="368000"/>
  </r>
  <r>
    <s v="LÍNEA CONVERSIÓN No 4"/>
    <x v="0"/>
    <s v="BOBINADORA"/>
    <s v="MANTTO PREVENTIVO TABLEROS DE CONTROL"/>
    <x v="531"/>
    <n v="4261231"/>
    <s v=""/>
    <n v="480000"/>
  </r>
  <r>
    <s v="LÍNEA CONVERSIÓN No 2"/>
    <x v="0"/>
    <s v="BOBINADORA"/>
    <s v="MANTTO PREVENTIVO TABLEROS DE CONTROL"/>
    <x v="531"/>
    <n v="4261229"/>
    <s v=""/>
    <n v="256000"/>
  </r>
  <r>
    <s v="LÍNEA CONVERSIÓN No 4"/>
    <x v="0"/>
    <s v="BOBINADORA"/>
    <s v="CUADRAR DRIVE BOBINADORA DE LC#4"/>
    <x v="532"/>
    <n v="4260891"/>
    <n v="10246956"/>
    <n v="320000"/>
  </r>
  <r>
    <s v="LÍNEA CONVERSIÓN No 4"/>
    <x v="0"/>
    <s v="BOBINADORA"/>
    <s v="REVISAR BALANCIN LC4"/>
    <x v="532"/>
    <n v="4260867"/>
    <n v="10245840"/>
    <n v="160000"/>
  </r>
  <r>
    <s v="LÍNEA CONVERSIÓN No 2"/>
    <x v="0"/>
    <s v="BOBINADORA"/>
    <s v="REVISAR BOBINADORA LC2"/>
    <x v="532"/>
    <n v="4260865"/>
    <n v="10245617"/>
    <n v="160000"/>
  </r>
  <r>
    <s v="LÍNEA CONVERSIÓN No 2"/>
    <x v="0"/>
    <s v="BOBINADORA"/>
    <s v="REVISAR BOBINADOR SUPERIOR LC 2"/>
    <x v="533"/>
    <n v="4260824"/>
    <n v="10247440"/>
    <n v="281741"/>
  </r>
  <r>
    <s v="LÍNEA CONVERSIÓN No 4"/>
    <x v="1"/>
    <s v="PEFORADORA"/>
    <s v="REVISAR RUEDA SENSORA LC 4"/>
    <x v="534"/>
    <n v="4260775"/>
    <n v="10246933"/>
    <n v="480000"/>
  </r>
  <r>
    <s v="LÍNEA CONVERSIÓN No 4"/>
    <x v="0"/>
    <s v="BOBINADORA"/>
    <s v="REVISAR BALANCIN EMBOBINADOR LC 4"/>
    <x v="534"/>
    <n v="4260725"/>
    <n v="10246957"/>
    <n v="160000"/>
  </r>
  <r>
    <s v="LÍNEA CONVERSIÓN No 4"/>
    <x v="0"/>
    <s v="BOBINADORA"/>
    <s v="COLOCAR TORNILLO AL DIAFRACMA LC 4"/>
    <x v="534"/>
    <n v="4260776"/>
    <n v="10246941"/>
    <n v="160000"/>
  </r>
  <r>
    <s v="LÍNEA CONVERSIÓN No 4"/>
    <x v="0"/>
    <s v="DESBOBINADORAS"/>
    <s v="INSTALAR PARADA DE MAQUINA EN DESB. LC4"/>
    <x v="534"/>
    <n v="4260771"/>
    <s v=""/>
    <n v="65870"/>
  </r>
  <r>
    <s v="LÍNEA CONVERSIÓN No 4"/>
    <x v="0"/>
    <s v="BOBINADORA"/>
    <s v="REVISAR  SENSOR 4C SUP"/>
    <x v="535"/>
    <n v="4260095"/>
    <n v="10246948"/>
    <n v="320000"/>
  </r>
  <r>
    <s v="LÍNEA CONVERSIÓN No 2"/>
    <x v="1"/>
    <s v="PEFORADORA"/>
    <s v="REVISAR TABLERO DE PERFORADO LC 2"/>
    <x v="536"/>
    <n v="4259989"/>
    <n v="10246437"/>
    <n v="640000"/>
  </r>
  <r>
    <s v="LÍNEA CONVERSIÓN No 4"/>
    <x v="0"/>
    <s v="BOBINADORA"/>
    <s v="REVISAR BOBINADORA LC4"/>
    <x v="536"/>
    <n v="4259949"/>
    <n v="10245515"/>
    <n v="160000"/>
  </r>
  <r>
    <s v="LÍNEA CONVERSIÓN No 2"/>
    <x v="0"/>
    <s v="BOBINADORA"/>
    <s v="REVISAR BOBINADORA 2A INT-2B"/>
    <x v="537"/>
    <n v="4259943"/>
    <n v="10246872"/>
    <n v="320000"/>
  </r>
  <r>
    <s v="LÍNEA CONVERSIÓN No 2"/>
    <x v="0"/>
    <s v="BOBINADORA"/>
    <s v="REVISAR POTENCIOMETRO LC 2"/>
    <x v="537"/>
    <n v="4259946"/>
    <n v="10244986"/>
    <n v="80000"/>
  </r>
  <r>
    <s v="LÍNEA CONVERSIÓN No 4"/>
    <x v="0"/>
    <s v="BOBINADORA"/>
    <s v="REVISAR EMBOBINADORES LC 4"/>
    <x v="538"/>
    <n v="4259815"/>
    <n v="10245964"/>
    <n v="80000"/>
  </r>
  <r>
    <s v="LÍNEA CONVERSIÓN No 2"/>
    <x v="0"/>
    <s v="BOBINADORA"/>
    <s v="REVISAR RODAMIENTO BOBINADOR LC 2"/>
    <x v="539"/>
    <n v="4259678"/>
    <n v="10246176"/>
    <n v="104000"/>
  </r>
  <r>
    <s v="LÍNEA CONVERSIÓN No 4"/>
    <x v="0"/>
    <s v="BOBINADORA"/>
    <s v="CORRECTIVOS EN MOTORREDUCTOR"/>
    <x v="540"/>
    <n v="4259586"/>
    <s v=""/>
    <n v="2735000"/>
  </r>
  <r>
    <s v="LÍNEA CONVERSIÓN No 2"/>
    <x v="0"/>
    <s v="DESBOBINADORAS"/>
    <s v="REALIZAR CORRECTIVOS VARIOS EN LA LINEA"/>
    <x v="540"/>
    <n v="4259563"/>
    <s v=""/>
    <n v="175933"/>
  </r>
  <r>
    <s v="LÍNEA CONVERSIÓN No 4"/>
    <x v="0"/>
    <s v="BOBINADORA"/>
    <s v="REPARAR CILINDRO BALANCIN EMB LC 4"/>
    <x v="540"/>
    <n v="4259562"/>
    <n v="10246480"/>
    <n v="160000"/>
  </r>
  <r>
    <s v="LÍNEA CONVERSIÓN No 4"/>
    <x v="0"/>
    <s v="DESBOBINADORAS"/>
    <s v="ACONDICIONAR RODAMIENTO"/>
    <x v="541"/>
    <n v="4259129"/>
    <n v="10245801"/>
    <n v="80000"/>
  </r>
  <r>
    <s v="LÍNEA CONVERSIÓN No 2"/>
    <x v="0"/>
    <s v="BOBINADORA"/>
    <s v="REVISAR MOTOR BOBINADOR LC 2"/>
    <x v="542"/>
    <n v="4259070"/>
    <n v="10245649"/>
    <n v="1680000"/>
  </r>
  <r>
    <s v="LÍNEA CONVERSIÓN No 4"/>
    <x v="3"/>
    <s v="TENSIONADORA"/>
    <s v="revisar potenciometro bobinador lc 4"/>
    <x v="542"/>
    <n v="4259074"/>
    <n v="10245823"/>
    <n v="640000"/>
  </r>
  <r>
    <s v="LÍNEA CONVERSIÓN No 4"/>
    <x v="0"/>
    <s v="DESBOBINADORAS"/>
    <s v="LC 4 BOBINADOR 4A EL PLATO SIN CUADRANTE"/>
    <x v="543"/>
    <n v="4258915"/>
    <n v="10245974"/>
    <n v="537394"/>
  </r>
  <r>
    <s v="LÍNEA CONVERSIÓN No 2"/>
    <x v="0"/>
    <s v="BOBINADORA"/>
    <s v="REVISAR POTENCIOMETRO BOBINADOR LC 2"/>
    <x v="544"/>
    <n v="4258866"/>
    <n v="10245404"/>
    <n v="320000"/>
  </r>
  <r>
    <s v="LÍNEA CONVERSIÓN No 2"/>
    <x v="0"/>
    <s v="BOBINADORA"/>
    <s v="COLOCAR CUÑERO DEL EJE PORTA MANZANA"/>
    <x v="545"/>
    <n v="4258655"/>
    <n v="10245539"/>
    <n v="320000"/>
  </r>
  <r>
    <s v="LÍNEA CONVERSIÓN No 4"/>
    <x v="0"/>
    <s v="DESBOBINADORAS"/>
    <s v="LC 4 DESBOBINADORA A SUPERIOR CILINDRO"/>
    <x v="545"/>
    <n v="4258622"/>
    <n v="10245719"/>
    <n v="206135"/>
  </r>
  <r>
    <s v="LÍNEA CONVERSIÓN No 4"/>
    <x v="0"/>
    <s v="BOBINADORA"/>
    <s v="REVISAR MOTORES BOBINADORA 1Y 2 LC 4"/>
    <x v="546"/>
    <n v="4258250"/>
    <n v="10245384"/>
    <n v="1280000"/>
  </r>
  <r>
    <s v="LÍNEA CONVERSIÓN No 4"/>
    <x v="0"/>
    <s v="BOBINADORA"/>
    <s v="REVISION Y REPARACION DE CILINDROS"/>
    <x v="547"/>
    <n v="4258084"/>
    <s v=""/>
    <n v="1829"/>
  </r>
  <r>
    <s v="LÍNEA CONVERSIÓN No 4"/>
    <x v="0"/>
    <s v="DESBOBINADORAS"/>
    <s v="REACONDICIONAR DESBOBINADORA"/>
    <x v="548"/>
    <n v="4258006"/>
    <n v="10245300"/>
    <n v="447316"/>
  </r>
  <r>
    <s v="LÍNEA CONVERSIÓN No 2"/>
    <x v="3"/>
    <s v="TENSIONADORA"/>
    <s v="TRANSFORMADOR SUELTO"/>
    <x v="548"/>
    <n v="4258055"/>
    <n v="10245373"/>
    <n v="320000"/>
  </r>
  <r>
    <s v="LÍNEA CONVERSIÓN No 2"/>
    <x v="1"/>
    <s v="PANEL DE CONTROL"/>
    <s v="REVISION PUESTO DE PERFORADO"/>
    <x v="549"/>
    <n v="4257819"/>
    <n v="10245161"/>
    <n v="480000"/>
  </r>
  <r>
    <s v="LÍNEA CONVERSIÓN No 2"/>
    <x v="1"/>
    <s v="PEFORADORA"/>
    <s v="REVISAR TABLERO PERFORADO LC 2"/>
    <x v="549"/>
    <n v="4257798"/>
    <n v="10245106"/>
    <n v="240000"/>
  </r>
  <r>
    <s v="LÍNEA CONVERSIÓN No 2"/>
    <x v="1"/>
    <s v="PEFORADORA"/>
    <s v="REVISAR TABLERO DE PERFORADO LC 2"/>
    <x v="550"/>
    <n v="4257425"/>
    <n v="10244462"/>
    <n v="320000"/>
  </r>
  <r>
    <s v="LÍNEA CONVERSIÓN No 4"/>
    <x v="1"/>
    <s v="PEFORADORA"/>
    <s v="REVISAR BORNERA DE PERFORADO LC 4"/>
    <x v="550"/>
    <n v="4257431"/>
    <n v="10244571"/>
    <n v="160000"/>
  </r>
  <r>
    <s v="LÍNEA CONVERSIÓN No 2"/>
    <x v="0"/>
    <s v="BOBINADORA"/>
    <s v="COLOCAR ELEMENTOS FALTANTES"/>
    <x v="551"/>
    <n v="4257374"/>
    <n v="10245018"/>
    <n v="2284289"/>
  </r>
  <r>
    <s v="LÍNEA CONVERSIÓN No 2"/>
    <x v="5"/>
    <s v=""/>
    <s v="CORREGIR FUGAS DE AIRE EN EQUIPOS"/>
    <x v="552"/>
    <n v="4256897"/>
    <s v=""/>
    <n v="6134529"/>
  </r>
  <r>
    <s v="LÍNEA CONVERSIÓN No 4"/>
    <x v="5"/>
    <s v=""/>
    <s v="CORREGIR FUGAS DE AIRE EN EQUIPOS"/>
    <x v="552"/>
    <n v="4256898"/>
    <s v=""/>
    <n v="1828667"/>
  </r>
  <r>
    <s v="LÍNEA CONVERSIÓN No 2"/>
    <x v="0"/>
    <s v="BOBINADORA"/>
    <s v="ORGANIZAR TABLEROS DE CONTROL EQUIPOS"/>
    <x v="552"/>
    <n v="4256906"/>
    <s v=""/>
    <n v="758135"/>
  </r>
  <r>
    <s v="LÍNEA CONVERSIÓN No 4"/>
    <x v="0"/>
    <s v="BOBINADORA"/>
    <s v="ORGANIZAR TABLEROS DE CONTROL EQUIPOS"/>
    <x v="552"/>
    <n v="4256907"/>
    <s v=""/>
    <n v="640000"/>
  </r>
  <r>
    <s v="LÍNEA CONVERSIÓN No 2"/>
    <x v="0"/>
    <s v="BOBINADORA"/>
    <s v="REVISAR BOBINADOR LC 2"/>
    <x v="553"/>
    <n v="4256587"/>
    <n v="10244353"/>
    <n v="640000"/>
  </r>
  <r>
    <s v="LÍNEA CONVERSIÓN No 4"/>
    <x v="0"/>
    <s v="DESBOBINADORAS"/>
    <s v="REVISAR CILINDRO DESENBINADORA LC 4"/>
    <x v="554"/>
    <n v="4256562"/>
    <n v="10244377"/>
    <n v="284857"/>
  </r>
  <r>
    <s v="LÍNEA CONVERSIÓN No 4"/>
    <x v="0"/>
    <s v="BOBINADORA"/>
    <s v="LC4 CORREGUIR FUGA DE ACEITE EN UN BOBIN"/>
    <x v="555"/>
    <n v="4256308"/>
    <n v="10244131"/>
    <n v="410533"/>
  </r>
  <r>
    <s v="LÍNEA CONVERSIÓN No 4"/>
    <x v="0"/>
    <s v="BOBINADORA"/>
    <s v="AJUSTAR TORNILLO DEL BALANCIN C 4"/>
    <x v="556"/>
    <n v="4255852"/>
    <n v="10243739"/>
    <n v="40000"/>
  </r>
  <r>
    <s v="LÍNEA CONVERSIÓN No 2"/>
    <x v="1"/>
    <s v="PEFORADORA"/>
    <s v="Cambiar tubos barra de enfriamiento C2"/>
    <x v="557"/>
    <n v="4255643"/>
    <n v="10243737"/>
    <n v="3926067"/>
  </r>
  <r>
    <s v="LÍNEA CONVERSIÓN No 4"/>
    <x v="0"/>
    <s v="BOBINADORA"/>
    <s v="REVISAR RODILLO DEL BALANCIN BOBIN. LC 4"/>
    <x v="557"/>
    <n v="4255685"/>
    <n v="10242666"/>
    <n v="72000"/>
  </r>
  <r>
    <s v="LÍNEA CONVERSIÓN No 4"/>
    <x v="1"/>
    <s v="PEFORADORA"/>
    <s v="PUESTOS SIN SALIDA"/>
    <x v="558"/>
    <n v="4255566"/>
    <n v="10243602"/>
    <n v="320000"/>
  </r>
  <r>
    <s v="LÍNEA CONVERSIÓN No 4"/>
    <x v="0"/>
    <s v="BOBINADORA"/>
    <s v="INSTALAR RODILLO SUPERIOR DEL BALANCIN"/>
    <x v="559"/>
    <n v="4255526"/>
    <n v="10242617"/>
    <n v="160000"/>
  </r>
  <r>
    <s v="LÍNEA CONVERSIÓN No 2"/>
    <x v="0"/>
    <s v="BOBINADORA"/>
    <s v="COLOCAR CUÑERO EN BOBINADOR INFERIOR"/>
    <x v="559"/>
    <n v="4255525"/>
    <n v="10243259"/>
    <n v="160000"/>
  </r>
  <r>
    <s v="LÍNEA CONVERSIÓN No 2"/>
    <x v="0"/>
    <s v="BOBINADORA"/>
    <s v="REVISAR BOBINADOR INFERIOR LC 2"/>
    <x v="560"/>
    <n v="4255415"/>
    <n v="10243204"/>
    <n v="320000"/>
  </r>
  <r>
    <s v="LÍNEA CONVERSIÓN No 2"/>
    <x v="0"/>
    <s v="BOBINADORA"/>
    <s v="REVISAR BOBINADOR  2B INFERIOR SE  DISPA"/>
    <x v="561"/>
    <n v="4255070"/>
    <n v="10243189"/>
    <n v="320000"/>
  </r>
  <r>
    <s v="LÍNEA CONVERSIÓN No 4"/>
    <x v="0"/>
    <s v="BOBINADORA"/>
    <s v="REVISAR MOTOR EMBOBINADOR INF LC4"/>
    <x v="561"/>
    <n v="4255101"/>
    <n v="10242911"/>
    <n v="160000"/>
  </r>
  <r>
    <s v="LÍNEA CONVERSIÓN No 4"/>
    <x v="0"/>
    <s v="BOBINADORA"/>
    <s v="INSTALAR MOTOR LC4"/>
    <x v="561"/>
    <n v="4255097"/>
    <n v="10242378"/>
    <n v="80000"/>
  </r>
  <r>
    <s v="LÍNEA CONVERSIÓN No 2"/>
    <x v="1"/>
    <s v="PANEL DE CONTROL"/>
    <s v="REVISAR GUARDA CABLES LC 2"/>
    <x v="562"/>
    <n v="4255069"/>
    <n v="10242873"/>
    <n v="160000"/>
  </r>
  <r>
    <s v="LÍNEA CONVERSIÓN No 2"/>
    <x v="0"/>
    <s v="BOBINADORA"/>
    <s v="CAMBIAR CILINDRO NEUMATICO EN BOBINADORA"/>
    <x v="562"/>
    <n v="4255040"/>
    <n v="10243114"/>
    <n v="360594"/>
  </r>
  <r>
    <s v="LÍNEA CONVERSIÓN No 4"/>
    <x v="2"/>
    <s v="TORRE RODILLOS GUIAS"/>
    <s v="SOLDAR VARILLA ANTIARRUGA LC 4"/>
    <x v="562"/>
    <n v="4255055"/>
    <n v="10242663"/>
    <n v="160000"/>
  </r>
  <r>
    <s v="LÍNEA CONVERSIÓN No 2"/>
    <x v="1"/>
    <s v="PEFORADORA"/>
    <s v="REVISAR TABLERO DE PERFORADO LC2"/>
    <x v="563"/>
    <n v="4254651"/>
    <n v="10241584"/>
    <n v="160000"/>
  </r>
  <r>
    <s v="LÍNEA CONVERSIÓN No 2"/>
    <x v="0"/>
    <s v="BOBINADORA"/>
    <s v="REVISAR BOBINADORES LC 2"/>
    <x v="563"/>
    <n v="4254646"/>
    <n v="10240784"/>
    <n v="544000"/>
  </r>
  <r>
    <s v="LÍNEA CONVERSIÓN No 4"/>
    <x v="0"/>
    <s v="BOBINADORA"/>
    <s v="REVISAR MOTOR DEL EMBOBINADOR D SUPERIOR"/>
    <x v="563"/>
    <n v="4254732"/>
    <n v="10242708"/>
    <n v="349673"/>
  </r>
  <r>
    <s v="LÍNEA CONVERSIÓN No 4"/>
    <x v="0"/>
    <s v="BOBINADORA"/>
    <s v="REVISAR BOBIN 4C SUP TORNILLO PARTIDO"/>
    <x v="563"/>
    <n v="4254736"/>
    <n v="10242612"/>
    <n v="160000"/>
  </r>
  <r>
    <s v="LÍNEA CONVERSIÓN No 4"/>
    <x v="0"/>
    <s v="BOBINADORA"/>
    <s v="REVISAR BOBINADOR IN FERIOR LC 4"/>
    <x v="563"/>
    <n v="4254706"/>
    <n v="10242535"/>
    <n v="5100"/>
  </r>
  <r>
    <s v="LÍNEA CONVERSIÓN No 4"/>
    <x v="0"/>
    <s v="BOBINADORA"/>
    <s v="CAMBIO DE CILINDROS BALANCIN BOBIN LC 4"/>
    <x v="564"/>
    <n v="4254634"/>
    <n v="10242601"/>
    <n v="1546000"/>
  </r>
  <r>
    <s v="LÍNEA CONVERSIÓN No 2"/>
    <x v="0"/>
    <s v="BOBINADORA"/>
    <s v="ACONDICIONAR BOBINADORES"/>
    <x v="565"/>
    <n v="4254315"/>
    <n v="10241957"/>
    <n v="480000"/>
  </r>
  <r>
    <s v="LÍNEA CONVERSIÓN No 4"/>
    <x v="0"/>
    <s v="BOBINADORA"/>
    <s v="ACONDICIONAR BOBINADORES"/>
    <x v="565"/>
    <n v="4254314"/>
    <n v="10241955"/>
    <n v="480000"/>
  </r>
  <r>
    <s v="LÍNEA CONVERSIÓN No 4"/>
    <x v="0"/>
    <s v="BOBINADORA"/>
    <s v="REPARAR CILINDRO NEUMATICO DEL BALANCIN"/>
    <x v="565"/>
    <n v="4254322"/>
    <n v="10242534"/>
    <n v="320000"/>
  </r>
  <r>
    <s v="LÍNEA CONVERSIÓN No 2"/>
    <x v="0"/>
    <s v="BOBINADORA"/>
    <s v="CAMBIAR MANQUERA NEUMATICA"/>
    <x v="565"/>
    <n v="4254318"/>
    <n v="10242303"/>
    <n v="160000"/>
  </r>
  <r>
    <s v="LÍNEA CONVERSIÓN No 2"/>
    <x v="0"/>
    <s v="BOBINADORA"/>
    <s v="REVISAR MOTOR BOBIN 2ASUPERIOR"/>
    <x v="566"/>
    <n v="4254060"/>
    <n v="10241596"/>
    <n v="175434"/>
  </r>
  <r>
    <s v="LÍNEA CONVERSIÓN No 2"/>
    <x v="3"/>
    <s v=""/>
    <s v="Cambiar Velocimetro lc2"/>
    <x v="567"/>
    <n v="4253619"/>
    <n v="10242121"/>
    <n v="1401201"/>
  </r>
  <r>
    <s v="LÍNEA CONVERSIÓN No 4"/>
    <x v="0"/>
    <s v="BOBINADORA"/>
    <s v="poner rodamiento emb lc 4"/>
    <x v="568"/>
    <n v="4253433"/>
    <n v="10241786"/>
    <n v="240000"/>
  </r>
  <r>
    <s v="LÍNEA CONVERSIÓN No 2"/>
    <x v="1"/>
    <s v="PEFORADORA"/>
    <s v="REVISAR TABLERO DE PERFORADO LC 2"/>
    <x v="569"/>
    <n v="4253230"/>
    <n v="10240951"/>
    <n v="480000"/>
  </r>
  <r>
    <s v="LÍNEA CONVERSIÓN No 2"/>
    <x v="1"/>
    <s v="PEFORADORA"/>
    <s v="REVISAR TABLERO DE PERFORADO LC 2"/>
    <x v="569"/>
    <n v="4253264"/>
    <n v="10240825"/>
    <n v="256000"/>
  </r>
  <r>
    <s v="LÍNEA CONVERSIÓN No 4"/>
    <x v="0"/>
    <s v="BOBINADORA"/>
    <s v="COMPLETAR REDUCTORES Y ELEMENTOS BOBINADORAS"/>
    <x v="569"/>
    <n v="4253232"/>
    <s v=""/>
    <n v="11039722"/>
  </r>
  <r>
    <s v="LÍNEA CONVERSIÓN No 2"/>
    <x v="0"/>
    <s v="BOBINADORA"/>
    <s v="COMPLETAR ELEMENTOS EN BOBINADORAS"/>
    <x v="569"/>
    <n v="4253231"/>
    <s v=""/>
    <n v="3733047"/>
  </r>
  <r>
    <s v="LÍNEA CONVERSIÓN No 2"/>
    <x v="0"/>
    <s v="BOBINADORA"/>
    <s v="ACONDICIONAR BOBINADOR LC 2"/>
    <x v="570"/>
    <n v="4252988"/>
    <n v="10241608"/>
    <n v="560000"/>
  </r>
  <r>
    <s v="LÍNEA CONVERSIÓN No 2"/>
    <x v="0"/>
    <s v="BOBINADORA"/>
    <s v="LC 2 BOBINADOR SUPERIOR No 1 SE SALE ROD"/>
    <x v="571"/>
    <n v="4252771"/>
    <n v="10241171"/>
    <n v="160000"/>
  </r>
  <r>
    <s v="LÍNEA CONVERSIÓN No 2"/>
    <x v="0"/>
    <s v="BOBINADORA"/>
    <s v="REVISAR VENTILADOR DEL DRAIVE LC # 2"/>
    <x v="571"/>
    <n v="4252778"/>
    <n v="10241324"/>
    <n v="160000"/>
  </r>
  <r>
    <s v="LÍNEA CONVERSIÓN No 4"/>
    <x v="3"/>
    <s v="TENSIONADORA"/>
    <s v="REPARAR BOBIN TENSIO DESBOB LC4"/>
    <x v="572"/>
    <n v="4252704"/>
    <n v="10241372"/>
    <n v="2722147"/>
  </r>
  <r>
    <s v="LÍNEA CONVERSIÓN No 4"/>
    <x v="3"/>
    <s v="TENSIONADORA"/>
    <s v="REPARACION RODILLO TENSIONADORA"/>
    <x v="573"/>
    <n v="4252183"/>
    <s v=""/>
    <n v="830000"/>
  </r>
  <r>
    <s v="LÍNEA CONVERSIÓN No 2"/>
    <x v="1"/>
    <s v="PEFORADORA"/>
    <s v="INSTALAR NUEVA TRENZA EN PERFORADORA"/>
    <x v="574"/>
    <n v="4252067"/>
    <s v=""/>
    <n v="1426365"/>
  </r>
  <r>
    <s v="LÍNEA CONVERSIÓN No 2"/>
    <x v="0"/>
    <s v="BOBINADORA"/>
    <s v="ACONDICIONAR BOBINADOR 2A"/>
    <x v="575"/>
    <n v="4251815"/>
    <n v="10240780"/>
    <n v="640000"/>
  </r>
  <r>
    <s v="LÍNEA CONVERSIÓN No 2"/>
    <x v="0"/>
    <s v="DESBOBINADORAS"/>
    <s v="CAMBIAR CONECTOR DE AIRE"/>
    <x v="575"/>
    <n v="4251811"/>
    <n v="10240512"/>
    <n v="160000"/>
  </r>
  <r>
    <s v="LÍNEA CONVERSIÓN No 2"/>
    <x v="3"/>
    <s v="TENSIONADORA"/>
    <s v="VELOCIDAD VARIABLE DE TENSIONADORA"/>
    <x v="576"/>
    <n v="4251114"/>
    <n v="10240465"/>
    <n v="144000"/>
  </r>
  <r>
    <s v="LÍNEA CONVERSIÓN No 4"/>
    <x v="0"/>
    <s v="BOBINADORA"/>
    <s v="CAMBIAR RODAMIENTO AL EMBOB SUP C 4"/>
    <x v="577"/>
    <n v="4251094"/>
    <n v="10240441"/>
    <n v="180944"/>
  </r>
  <r>
    <s v="LÍNEA CONVERSIÓN No 4"/>
    <x v="0"/>
    <s v="BOBINADORA"/>
    <s v="REACONDICIONAR RODILLO BOBINADORA 4D"/>
    <x v="578"/>
    <n v="4250783"/>
    <n v="10240087"/>
    <n v="240000"/>
  </r>
  <r>
    <s v="LÍNEA CONVERSIÓN No 4"/>
    <x v="5"/>
    <s v=""/>
    <s v="REVISAR Y CORREGIR FUGAS DE AIRE"/>
    <x v="579"/>
    <n v="4250164"/>
    <s v=""/>
    <n v="1550000"/>
  </r>
  <r>
    <s v="LÍNEA CONVERSIÓN No 2"/>
    <x v="5"/>
    <s v=""/>
    <s v="REVISAR Y CORREGIR FUGAS DE AIRE"/>
    <x v="579"/>
    <n v="4250159"/>
    <s v=""/>
    <n v="32000"/>
  </r>
  <r>
    <s v="LÍNEA CONVERSIÓN No 4"/>
    <x v="0"/>
    <s v="BOBINADORA"/>
    <s v="CORREGIR FUGA DE AIRE"/>
    <x v="580"/>
    <n v="4249582"/>
    <n v="10238449"/>
    <n v="160000"/>
  </r>
  <r>
    <s v="LÍNEA CONVERSIÓN No 4"/>
    <x v="0"/>
    <s v="BOBINADORA"/>
    <s v="REVISAR EMBOBINADOR LC 4"/>
    <x v="581"/>
    <n v="4249429"/>
    <n v="10239302"/>
    <n v="1356000"/>
  </r>
  <r>
    <s v="LÍNEA CONVERSIÓN No 4"/>
    <x v="0"/>
    <s v="BOBINADORA"/>
    <s v="NO FUNCIONAN BOBINADORES"/>
    <x v="582"/>
    <n v="4248839"/>
    <n v="10238829"/>
    <n v="1063000"/>
  </r>
  <r>
    <s v="LÍNEA CONVERSIÓN No 4"/>
    <x v="0"/>
    <s v="BOBINADORA"/>
    <s v="REVISAR EMBOBINADOR LC 4"/>
    <x v="582"/>
    <n v="4248868"/>
    <n v="10238886"/>
    <n v="387674"/>
  </r>
  <r>
    <s v="LÍNEA CONVERSIÓN No 2"/>
    <x v="0"/>
    <s v="BOBINADORA"/>
    <s v="COLOCAR CUENTAPIES A  BOBINADORA"/>
    <x v="583"/>
    <n v="4247836"/>
    <n v="10238020"/>
    <n v="160000"/>
  </r>
  <r>
    <s v="LÍNEA CONVERSIÓN No 4"/>
    <x v="0"/>
    <s v="BOBINADORA"/>
    <s v="INSTALAR CILINDRO BALANCIN SUPERIOR"/>
    <x v="584"/>
    <n v="4247668"/>
    <s v=""/>
    <n v="200000"/>
  </r>
  <r>
    <s v="LÍNEA CONVERSIÓN No 2"/>
    <x v="0"/>
    <s v="BOBINADORA"/>
    <s v="COLOCAR RODILLO INFERIOR DEL BALANCIN"/>
    <x v="585"/>
    <n v="4247193"/>
    <n v="10236644"/>
    <n v="160000"/>
  </r>
  <r>
    <s v="LÍNEA CONVERSIÓN No 2"/>
    <x v="0"/>
    <s v="DESBOBINADORAS"/>
    <s v="REALIZAR CORRECTIVOS VARIOS EN LC#2"/>
    <x v="586"/>
    <n v="4246853"/>
    <s v=""/>
    <n v="160000"/>
  </r>
  <r>
    <s v="LÍNEA CONVERSIÓN No 2"/>
    <x v="0"/>
    <s v="BOBINADORA"/>
    <s v="revisar emb inf  dejo de funsionar"/>
    <x v="587"/>
    <n v="4246415"/>
    <n v="10237274"/>
    <n v="160000"/>
  </r>
  <r>
    <s v="LÍNEA CONVERSIÓN No 2"/>
    <x v="0"/>
    <s v="BOBINADORA"/>
    <s v="REVISAR EMBOBINADORA 2 D  SUP LC 2"/>
    <x v="587"/>
    <n v="4246403"/>
    <n v="10237080"/>
    <n v="80000"/>
  </r>
  <r>
    <s v="LÍNEA CONVERSIÓN No 2"/>
    <x v="0"/>
    <s v="BOBINADORA"/>
    <s v="REVISAR DISPARO DRIVE"/>
    <x v="588"/>
    <n v="4246305"/>
    <n v="10237100"/>
    <n v="160000"/>
  </r>
  <r>
    <s v="LÍNEA CONVERSIÓN No 2"/>
    <x v="0"/>
    <s v="BOBINADORA"/>
    <s v="COMPLETAR MOTOREDUCTORES EL LINEA #2"/>
    <x v="589"/>
    <n v="4246106"/>
    <s v=""/>
    <n v="23820614"/>
  </r>
  <r>
    <s v="LÍNEA CONVERSIÓN No 4"/>
    <x v="0"/>
    <s v="BOBINADORA"/>
    <s v="COMPLETAR MOTOREDUCTORES EL LINEA #4"/>
    <x v="589"/>
    <n v="4246109"/>
    <s v=""/>
    <n v="8638713"/>
  </r>
  <r>
    <s v="LÍNEA CONVERSIÓN No 4"/>
    <x v="0"/>
    <s v="BOBINADORA"/>
    <s v="CAMBIO DE REDUCTOR EMBOBINADORA LC 4"/>
    <x v="590"/>
    <n v="4245054"/>
    <n v="10226572"/>
    <n v="2455645"/>
  </r>
  <r>
    <s v="LÍNEA CONVERSIÓN No 2"/>
    <x v="0"/>
    <s v="BOBINADORA"/>
    <s v="REVISAR BOBINADOR LC 2"/>
    <x v="591"/>
    <n v="4242689"/>
    <n v="10235300"/>
    <n v="320000"/>
  </r>
  <r>
    <s v="LÍNEA CONVERSIÓN No 2"/>
    <x v="0"/>
    <s v="BOBINADORA"/>
    <s v="REVISAR BOBINADOR A SUPERIOR LC 2"/>
    <x v="591"/>
    <n v="4242693"/>
    <n v="10235458"/>
    <n v="160000"/>
  </r>
  <r>
    <s v="LÍNEA CONVERSIÓN No 2"/>
    <x v="1"/>
    <s v="PEFORADORA"/>
    <s v="AXCONDICIONAR VIGA #3"/>
    <x v="592"/>
    <n v="4242119"/>
    <s v=""/>
    <n v="16622376"/>
  </r>
  <r>
    <s v="LÍNEA CONVERSIÓN No 2"/>
    <x v="0"/>
    <s v="BOBINADORA"/>
    <s v="REVISAR DRIVE LC2"/>
    <x v="593"/>
    <n v="4241819"/>
    <n v="10235250"/>
    <n v="166111"/>
  </r>
  <r>
    <s v="LÍNEA CONVERSIÓN No 2"/>
    <x v="0"/>
    <s v="BOBINADORA"/>
    <s v="REPARAR TAMBOR DE UNIDADES"/>
    <x v="594"/>
    <n v="4241759"/>
    <n v="10234550"/>
    <n v="320000"/>
  </r>
  <r>
    <s v="LÍNEA CONVERSIÓN No 2"/>
    <x v="0"/>
    <s v="BOBINADORA"/>
    <s v="REVISAR  BALANCINES BOBI 2D INFERIOR"/>
    <x v="595"/>
    <n v="4241507"/>
    <n v="10234819"/>
    <n v="320000"/>
  </r>
  <r>
    <s v="LÍNEA CONVERSIÓN No 2"/>
    <x v="0"/>
    <s v="BOBINADORA"/>
    <s v="CAMBIAR BRAZO INFERIOR Y FIJAR MOTOR"/>
    <x v="596"/>
    <n v="4241461"/>
    <s v=""/>
    <n v="960000"/>
  </r>
  <r>
    <s v="LÍNEA CONVERSIÓN No 2"/>
    <x v="1"/>
    <s v="PEFORADORA"/>
    <s v="REVISAR PERFORADORES LC #2"/>
    <x v="597"/>
    <n v="4240231"/>
    <n v="10233218"/>
    <n v="283200"/>
  </r>
  <r>
    <s v="LÍNEA CONVERSIÓN No 2"/>
    <x v="0"/>
    <s v="BOBINADORA"/>
    <s v="CAMBIAR POTENCIOMETRO Y REVISION"/>
    <x v="598"/>
    <n v="4239840"/>
    <s v=""/>
    <n v="821434"/>
  </r>
  <r>
    <s v="LÍNEA CONVERSIÓN No 2"/>
    <x v="1"/>
    <s v="PEFORADORA"/>
    <s v="LC 2 TABLERO PERFORADRES DEJA DE FUNCION"/>
    <x v="599"/>
    <n v="4239741"/>
    <n v="10233310"/>
    <n v="184571"/>
  </r>
  <r>
    <s v="LÍNEA CONVERSIÓN No 2"/>
    <x v="0"/>
    <s v="BOBINADORA"/>
    <s v="REALIZAR CORRECTIVOS VARIOS"/>
    <x v="599"/>
    <n v="4239658"/>
    <s v=""/>
    <n v="616800"/>
  </r>
  <r>
    <s v="LÍNEA CONVERSIÓN No 4"/>
    <x v="0"/>
    <s v="BOBINADORA"/>
    <s v="REALIZAR CORRECTIVOS VARIOS"/>
    <x v="599"/>
    <n v="4239656"/>
    <s v=""/>
    <n v="447634"/>
  </r>
  <r>
    <s v="LÍNEA CONVERSIÓN No 2"/>
    <x v="1"/>
    <s v="PEFORADORA"/>
    <s v="REVISAR TABLERO DE PERFORADO LC 2"/>
    <x v="600"/>
    <n v="4239364"/>
    <n v="10231446"/>
    <n v="240000"/>
  </r>
  <r>
    <s v="LÍNEA CONVERSIÓN No 2"/>
    <x v="1"/>
    <s v="PEFORADORA"/>
    <s v="REVISAR TABLERO DE PERFORADO LC 2"/>
    <x v="600"/>
    <n v="4239360"/>
    <n v="10231590"/>
    <n v="240000"/>
  </r>
  <r>
    <s v="LÍNEA CONVERSIÓN No 4"/>
    <x v="1"/>
    <s v="PEFORADORA"/>
    <s v="REVISAR SISTEMA DE  EXTRACTOR DE HOJULAS"/>
    <x v="601"/>
    <n v="4239072"/>
    <n v="10232369"/>
    <n v="480000"/>
  </r>
  <r>
    <s v="LÍNEA CONVERSIÓN No 2"/>
    <x v="1"/>
    <s v="PEFORADORA"/>
    <s v="CORREGIR FUGA DE AGUA EN PERFORA 2"/>
    <x v="601"/>
    <n v="4239078"/>
    <n v="10232896"/>
    <n v="160000"/>
  </r>
  <r>
    <s v="LÍNEA CONVERSIÓN No 4"/>
    <x v="1"/>
    <s v="PEFORADORA"/>
    <s v="FABRICACIÓN BASE PARA RECIBIDOR 6 MM LC4"/>
    <x v="602"/>
    <n v="4238908"/>
    <s v=""/>
    <n v="2000000"/>
  </r>
  <r>
    <s v="LÍNEA CONVERSIÓN No 4"/>
    <x v="0"/>
    <s v="BOBINADORA"/>
    <s v="REVISION Y REPARACION MOTORES BOB 4C INF Y SUP"/>
    <x v="603"/>
    <n v="4237658"/>
    <n v="10231591"/>
    <n v="4005347"/>
  </r>
  <r>
    <s v="LÍNEA CONVERSIÓN No 2"/>
    <x v="0"/>
    <s v="BOBINADORA"/>
    <s v="REVISAR EMBOBINADOR CONV 2"/>
    <x v="604"/>
    <n v="4237649"/>
    <n v="10231224"/>
    <n v="160000"/>
  </r>
  <r>
    <s v="LÍNEA CONVERSIÓN No 4"/>
    <x v="1"/>
    <s v="PEFORADORA"/>
    <s v="PEDIR ELEMENTOS EXTRACION HOJUELAS"/>
    <x v="605"/>
    <n v="4237192"/>
    <s v=""/>
    <n v="111000"/>
  </r>
  <r>
    <s v="LÍNEA CONVERSIÓN No 2"/>
    <x v="0"/>
    <s v="BOBINADORA"/>
    <s v="COMPLETAR ELEMENTOS FALTANTES EN LINEA"/>
    <x v="605"/>
    <n v="4237057"/>
    <s v=""/>
    <n v="5970302"/>
  </r>
  <r>
    <s v="LÍNEA CONVERSIÓN No 4"/>
    <x v="0"/>
    <s v="BOBINADORA"/>
    <s v="COMPLETAR MOTORES FALTANTES EN LINEA"/>
    <x v="605"/>
    <n v="4237058"/>
    <s v=""/>
    <n v="1120000"/>
  </r>
  <r>
    <s v="LÍNEA CONVERSIÓN No 2"/>
    <x v="0"/>
    <s v="BOBINADORA"/>
    <s v="REVISAR CILINDRO DE BOBINADOR LC 2"/>
    <x v="605"/>
    <n v="4237207"/>
    <n v="10230188"/>
    <n v="160000"/>
  </r>
  <r>
    <s v="LÍNEA CONVERSIÓN No 2"/>
    <x v="3"/>
    <s v="TENSIONADORA"/>
    <s v="REVISAR MAQUINA SE  DISPARO"/>
    <x v="606"/>
    <n v="4235550"/>
    <n v="10229694"/>
    <n v="160000"/>
  </r>
  <r>
    <s v="LÍNEA CONVERSIÓN No 4"/>
    <x v="0"/>
    <s v="DESBOBINADORAS"/>
    <s v="REVISAR RODILLO BALANCIN BOBINADOR LC#4"/>
    <x v="607"/>
    <n v="4235325"/>
    <n v="10229309"/>
    <n v="160000"/>
  </r>
  <r>
    <s v="LÍNEA CONVERSIÓN No 4"/>
    <x v="1"/>
    <s v="PEFORADORA"/>
    <s v="ACONDICIONAR VIGA #3 EN PWERFORADORA"/>
    <x v="608"/>
    <n v="4234796"/>
    <s v=""/>
    <n v="16370204"/>
  </r>
  <r>
    <s v="LÍNEA CONVERSIÓN No 2"/>
    <x v="1"/>
    <s v="PEFORADORA"/>
    <s v="REVISAR PERFORADORES LC #2"/>
    <x v="609"/>
    <n v="4234212"/>
    <n v="10227117"/>
    <n v="160000"/>
  </r>
  <r>
    <s v="LÍNEA CONVERSIÓN No 4"/>
    <x v="1"/>
    <s v=""/>
    <s v="ACONDICIONAR CUERDAS DE SEGURIDAD"/>
    <x v="610"/>
    <n v="4234103"/>
    <s v=""/>
    <n v="254000"/>
  </r>
  <r>
    <s v="LÍNEA CONVERSIÓN No 2"/>
    <x v="1"/>
    <s v="PEFORADORA"/>
    <s v="REVISAR LC  2"/>
    <x v="610"/>
    <n v="4234141"/>
    <n v="10227741"/>
    <n v="160000"/>
  </r>
  <r>
    <s v="LÍNEA CONVERSIÓN No 2"/>
    <x v="0"/>
    <s v="BOBINADORA"/>
    <s v="ACONDICIONAR CUERDAS DE SEGURIDAD"/>
    <x v="610"/>
    <n v="4234102"/>
    <s v=""/>
    <n v="254000"/>
  </r>
  <r>
    <s v="LÍNEA CONVERSIÓN No 2"/>
    <x v="1"/>
    <s v="PEFORADORA"/>
    <s v="REVISAR BOBINAS LC #2"/>
    <x v="611"/>
    <n v="4233816"/>
    <n v="10228218"/>
    <n v="480000"/>
  </r>
  <r>
    <s v="LÍNEA CONVERSIÓN No 4"/>
    <x v="1"/>
    <s v="PEFORADORA"/>
    <s v="FABRICAR BASES PARA RECIBIDORES LC 4"/>
    <x v="612"/>
    <n v="4233722"/>
    <s v=""/>
    <n v="2815000"/>
  </r>
  <r>
    <s v="LÍNEA CONVERSIÓN No 2"/>
    <x v="1"/>
    <s v=""/>
    <s v="REVISAR TABLERO DE PERFORADO LC 2"/>
    <x v="612"/>
    <n v="4233733"/>
    <n v="10227985"/>
    <n v="99794"/>
  </r>
  <r>
    <s v="LÍNEA CONVERSIÓN No 4"/>
    <x v="0"/>
    <s v="BOBINADORA"/>
    <s v="REVISAR MOTOR BOBINADOR (DRIVE) LC 4"/>
    <x v="612"/>
    <n v="4233738"/>
    <n v="10227988"/>
    <n v="1292067"/>
  </r>
  <r>
    <s v="LÍNEA CONVERSIÓN No 2"/>
    <x v="1"/>
    <s v="PANEL DE CONTROL"/>
    <s v="REVISAR FUSIBLE LC 2"/>
    <x v="613"/>
    <n v="4233220"/>
    <n v="10225921"/>
    <n v="80000"/>
  </r>
  <r>
    <s v="LÍNEA CONVERSIÓN No 4"/>
    <x v="1"/>
    <s v="PEFORADORA"/>
    <s v="CAMBIAR RUEDA SENSORA LC 4"/>
    <x v="614"/>
    <n v="4233036"/>
    <n v="10223953"/>
    <n v="80000"/>
  </r>
  <r>
    <s v="LÍNEA CONVERSIÓN No 4"/>
    <x v="0"/>
    <s v="BOBINADORA"/>
    <s v="REVISAR SOPORTE DE EMBOBINADORA LC 4"/>
    <x v="614"/>
    <n v="4233040"/>
    <n v="10224345"/>
    <n v="160000"/>
  </r>
  <r>
    <s v="LÍNEA CONVERSIÓN No 2"/>
    <x v="0"/>
    <s v="BOBINADORA"/>
    <s v="LC2 REVISAR CILINDRO NEUMATICO BOBINADO"/>
    <x v="615"/>
    <n v="4232324"/>
    <n v="10227066"/>
    <n v="360000"/>
  </r>
  <r>
    <s v="LÍNEA CONVERSIÓN No 2"/>
    <x v="0"/>
    <s v="BOBINADORA"/>
    <s v="REVISAR BOBINADORES Y DESBOBINADORES"/>
    <x v="616"/>
    <n v="4232216"/>
    <s v=""/>
    <n v="3839138"/>
  </r>
  <r>
    <s v="LÍNEA CONVERSIÓN No 4"/>
    <x v="3"/>
    <s v="TENSIONADORA"/>
    <s v="REVISAR CONV 4 NO ARRANCA"/>
    <x v="616"/>
    <n v="4232267"/>
    <n v="10225893"/>
    <n v="1480000"/>
  </r>
  <r>
    <s v="LÍNEA CONVERSIÓN No 2"/>
    <x v="3"/>
    <s v="TENSIONADORA"/>
    <s v="REVISAR HALADOR CONV 2"/>
    <x v="617"/>
    <n v="4231910"/>
    <n v="10225550"/>
    <n v="160000"/>
  </r>
  <r>
    <s v="LÍNEA CONVERSIÓN No 2"/>
    <x v="0"/>
    <s v="BOBINADORA"/>
    <s v="CONV N 2 BALANCIN BOTO TORNILLO Y BALINE"/>
    <x v="618"/>
    <n v="4231631"/>
    <n v="10226481"/>
    <n v="128000"/>
  </r>
  <r>
    <s v="LÍNEA CONVERSIÓN No 2"/>
    <x v="3"/>
    <s v="TENSIONADORA"/>
    <s v="NO CONTROLA LA VELOCIDAD"/>
    <x v="619"/>
    <n v="4231566"/>
    <n v="10226479"/>
    <n v="160000"/>
  </r>
  <r>
    <s v="LÍNEA CONVERSIÓN No 2"/>
    <x v="1"/>
    <s v="PEFORADORA"/>
    <s v="REVISAR PERFORADORES LC #2"/>
    <x v="620"/>
    <n v="4230894"/>
    <n v="10226110"/>
    <n v="263020"/>
  </r>
  <r>
    <s v="LÍNEA CONVERSIÓN No 2"/>
    <x v="1"/>
    <s v="PEFORADORA"/>
    <s v="REVISAR FUCIBLE CONV 2"/>
    <x v="620"/>
    <n v="4230896"/>
    <n v="10225895"/>
    <n v="150297"/>
  </r>
  <r>
    <s v="LÍNEA CONVERSIÓN No 4"/>
    <x v="1"/>
    <s v="PEFORADORA"/>
    <s v="ESTA VARIANDO LA DISTANCIA"/>
    <x v="621"/>
    <n v="4230357"/>
    <n v="10225367"/>
    <n v="75149"/>
  </r>
  <r>
    <s v="LÍNEA CONVERSIÓN No 2"/>
    <x v="1"/>
    <s v="PEFORADORA"/>
    <s v="REVISAR PERFORADOR LC 2"/>
    <x v="622"/>
    <n v="4230248"/>
    <n v="10224396"/>
    <n v="225446"/>
  </r>
  <r>
    <s v="LÍNEA CONVERSIÓN No 4"/>
    <x v="1"/>
    <s v=""/>
    <s v="FABRICACION DE SOPORTES PARA BOBINA"/>
    <x v="623"/>
    <n v="4229498"/>
    <s v=""/>
    <n v="1600000"/>
  </r>
  <r>
    <s v="LÍNEA CONVERSIÓN No 4"/>
    <x v="0"/>
    <s v="BOBINADORA"/>
    <s v="REVISION BOBINADORAS Y DESBOBINADORAS"/>
    <x v="624"/>
    <n v="4229245"/>
    <s v=""/>
    <n v="5392201"/>
  </r>
  <r>
    <s v="LÍNEA CONVERSIÓN No 2"/>
    <x v="0"/>
    <s v="BOBINADORA"/>
    <s v="REVISION BOBINADORAS Y DESBOBINADORAS"/>
    <x v="624"/>
    <n v="4229244"/>
    <s v=""/>
    <n v="3200000"/>
  </r>
  <r>
    <s v="LÍNEA CONVERSIÓN No 2"/>
    <x v="0"/>
    <s v="BOBINADORA"/>
    <s v="REVISAR Y CORREGIR DETALLES VARIOS"/>
    <x v="625"/>
    <n v="4229061"/>
    <s v=""/>
    <n v="1550594"/>
  </r>
  <r>
    <s v="LÍNEA CONVERSIÓN No 2"/>
    <x v="0"/>
    <s v="BOBINADORA"/>
    <s v="REVISAR PLATO SUELTO EMBOBINADOR LC #2"/>
    <x v="626"/>
    <n v="4228815"/>
    <n v="10223655"/>
    <n v="75149"/>
  </r>
  <r>
    <s v="LÍNEA CONVERSIÓN No 2"/>
    <x v="0"/>
    <s v="BOBINADORA"/>
    <s v="CAMBIAR PLARTO EMBOBINADOR LC #2"/>
    <x v="626"/>
    <n v="4228797"/>
    <n v="10223507"/>
    <n v="75149"/>
  </r>
  <r>
    <s v="LÍNEA CONVERSIÓN No 2"/>
    <x v="1"/>
    <s v=""/>
    <s v="REVISAR PERFORADORES LC #2"/>
    <x v="627"/>
    <n v="4228775"/>
    <n v="10224252"/>
    <n v="330502"/>
  </r>
  <r>
    <s v="LÍNEA CONVERSIÓN No 4"/>
    <x v="0"/>
    <s v="BOBINADORA"/>
    <s v="REVISAR BOBINADOR 4BSUPERIOR TORNILLO PA"/>
    <x v="627"/>
    <n v="4228748"/>
    <n v="10224133"/>
    <n v="864208"/>
  </r>
  <r>
    <s v="LÍNEA CONVERSIÓN No 2"/>
    <x v="3"/>
    <s v="TENSIONADORA"/>
    <s v="REVISAR NIPROLL JALADO LC #2"/>
    <x v="628"/>
    <n v="4228660"/>
    <n v="10224248"/>
    <n v="809200"/>
  </r>
  <r>
    <s v="LÍNEA CONVERSIÓN No 4"/>
    <x v="3"/>
    <s v=""/>
    <s v="revisar tensionadora lc 4"/>
    <x v="628"/>
    <n v="4228678"/>
    <n v="10224299"/>
    <n v="89195"/>
  </r>
  <r>
    <s v="LÍNEA CONVERSIÓN No 2"/>
    <x v="3"/>
    <s v=""/>
    <s v="FAVOR REVISAR HALADOR LC 2"/>
    <x v="629"/>
    <n v="4227765"/>
    <n v="10223977"/>
    <n v="1507228"/>
  </r>
  <r>
    <s v="LÍNEA CONVERSIÓN No 2"/>
    <x v="1"/>
    <s v="PEFORADORA"/>
    <s v="REVISAR Y CAMBIAR ENCODER"/>
    <x v="630"/>
    <n v="4227743"/>
    <n v="10223980"/>
    <n v="150297"/>
  </r>
  <r>
    <s v="LÍNEA CONVERSIÓN No 4"/>
    <x v="1"/>
    <s v="PEFORADORA"/>
    <s v="FABRICAR 8 SOPORTES T RECIBIDOR LC 4"/>
    <x v="631"/>
    <n v="4225584"/>
    <s v=""/>
    <n v="2800000"/>
  </r>
  <r>
    <s v="LÍNEA CONVERSIÓN No 2"/>
    <x v="1"/>
    <s v="PEFORADORA"/>
    <s v="REVISAR FUSIBLE LC2"/>
    <x v="631"/>
    <n v="4225549"/>
    <n v="10222532"/>
    <n v="202901"/>
  </r>
  <r>
    <s v="LÍNEA CONVERSIÓN No 2"/>
    <x v="1"/>
    <s v="PEFORADORA"/>
    <s v="REVISAR TABLEROPERFORADORES LC #2"/>
    <x v="632"/>
    <n v="4225486"/>
    <n v="10221522"/>
    <n v="300594"/>
  </r>
  <r>
    <s v="LÍNEA CONVERSIÓN No 2"/>
    <x v="0"/>
    <s v="BOBINADORA"/>
    <s v="ORGANIZAR TABLEROS CONTROL EN LC#2"/>
    <x v="633"/>
    <n v="4225145"/>
    <s v=""/>
    <n v="369446"/>
  </r>
  <r>
    <s v="LÍNEA CONVERSIÓN No 4"/>
    <x v="0"/>
    <s v="BOBINADORA"/>
    <s v="ORGANIZAR TABLEROS CONTROL EN LC#4"/>
    <x v="633"/>
    <n v="4225148"/>
    <s v=""/>
    <n v="150297"/>
  </r>
  <r>
    <s v="LÍNEA CONVERSIÓN No 4"/>
    <x v="1"/>
    <s v="PEFORADORA"/>
    <s v="REPARAR Y CORTAR BASES RECIBIDORES LC 4"/>
    <x v="634"/>
    <n v="4224078"/>
    <s v=""/>
    <n v="750000"/>
  </r>
  <r>
    <s v="LÍNEA CONVERSIÓN No 2"/>
    <x v="1"/>
    <s v="PEFORADORA"/>
    <s v="CUADRE DE BARRA DE 1/2 PERFORADO"/>
    <x v="635"/>
    <n v="4223519"/>
    <n v="10221464"/>
    <n v="150297"/>
  </r>
  <r>
    <s v="LÍNEA CONVERSIÓN No 4"/>
    <x v="1"/>
    <s v="PEFORADORA"/>
    <s v="COLOCAR RODILLO GIRATORIO DE BARRA DE PE"/>
    <x v="636"/>
    <n v="4223262"/>
    <n v="10219766"/>
    <n v="150297"/>
  </r>
  <r>
    <s v="LÍNEA CONVERSIÓN No 2"/>
    <x v="1"/>
    <s v="PEFORADORA"/>
    <s v="FABRICAR TOPES CAUCHO PARA PERFORADORA"/>
    <x v="637"/>
    <n v="4223126"/>
    <s v=""/>
    <n v="2640000"/>
  </r>
  <r>
    <s v="LÍNEA CONVERSIÓN No 2"/>
    <x v="1"/>
    <s v="PEFORADORA"/>
    <s v="FABRICAR BASES RECIBIDOR SUPER PERF LC 2"/>
    <x v="637"/>
    <n v="4223132"/>
    <s v=""/>
    <n v="1000000"/>
  </r>
  <r>
    <s v="LÍNEA CONVERSIÓN No 4"/>
    <x v="1"/>
    <s v=""/>
    <s v="FABRICAR TOPES CAUCHO PARA PERFORADORA"/>
    <x v="637"/>
    <n v="4223125"/>
    <s v=""/>
    <n v="1000000"/>
  </r>
  <r>
    <s v="LÍNEA CONVERSIÓN No 2"/>
    <x v="0"/>
    <s v="DESBOBINADORAS"/>
    <s v="ACOND. DESBOBINADORA, CUADRE DE MAQUINA"/>
    <x v="637"/>
    <n v="4223238"/>
    <n v="10220837"/>
    <n v="187871"/>
  </r>
  <r>
    <s v="LÍNEA CONVERSIÓN No 2"/>
    <x v="5"/>
    <s v=""/>
    <s v="CORREGIR FUGAS DE AIRE EN LC#2"/>
    <x v="638"/>
    <n v="4222957"/>
    <s v=""/>
    <n v="6476841"/>
  </r>
  <r>
    <s v="LÍNEA CONVERSIÓN No 4"/>
    <x v="5"/>
    <s v=""/>
    <s v="CORREGIR FUGAS DE AIRE EN LC#4"/>
    <x v="638"/>
    <n v="4222958"/>
    <s v=""/>
    <n v="6401693"/>
  </r>
  <r>
    <s v="LÍNEA CONVERSIÓN No 4"/>
    <x v="0"/>
    <s v="BOBINADORA"/>
    <s v="acondicionar tambor c 4 para unidades"/>
    <x v="639"/>
    <n v="4221666"/>
    <n v="10217748"/>
    <n v="75149"/>
  </r>
  <r>
    <s v="LÍNEA CONVERSIÓN No 4"/>
    <x v="1"/>
    <s v="PEFORADORA"/>
    <s v="REVISAR RODILLO TIENE RODAMIENTO DAÑADO"/>
    <x v="640"/>
    <n v="4220346"/>
    <n v="10218877"/>
    <n v="734502"/>
  </r>
  <r>
    <s v="LÍNEA CONVERSIÓN No 2"/>
    <x v="1"/>
    <s v="PEFORADORA"/>
    <s v="ATERRIZAR  TABLERO PEGA  CORRIENTE"/>
    <x v="641"/>
    <n v="4220236"/>
    <n v="10218684"/>
    <n v="150297"/>
  </r>
  <r>
    <s v="LÍNEA CONVERSIÓN No 2"/>
    <x v="0"/>
    <s v="BOBINADORA"/>
    <s v="ORGANIZAR TABLEROS DE CONTROL EN LC#2"/>
    <x v="641"/>
    <n v="4220279"/>
    <s v=""/>
    <n v="150297"/>
  </r>
  <r>
    <s v="LÍNEA CONVERSIÓN No 4"/>
    <x v="0"/>
    <s v="BOBINADORA"/>
    <s v="ORGANIZAR TABLEROS DE CONTROL EN LC#4"/>
    <x v="641"/>
    <n v="4220280"/>
    <s v=""/>
    <n v="150297"/>
  </r>
  <r>
    <s v="LÍNEA CONVERSIÓN No 4"/>
    <x v="0"/>
    <s v="BOBINADORA"/>
    <s v="INSTALAR CUENTAMETROS LC4"/>
    <x v="642"/>
    <n v="4219965"/>
    <n v="10217759"/>
    <n v="225446"/>
  </r>
  <r>
    <s v="LÍNEA CONVERSIÓN No 2"/>
    <x v="1"/>
    <s v="PEFORADORA"/>
    <s v="REVISAR BOBINA DE PERFORADO LC 2"/>
    <x v="643"/>
    <n v="4219962"/>
    <n v="10217438"/>
    <n v="150297"/>
  </r>
  <r>
    <s v="LÍNEA CONVERSIÓN No 2"/>
    <x v="1"/>
    <s v="PEFORADORA"/>
    <s v="REVISAR TABLEROPERFORADOR  NOFUNCIONA"/>
    <x v="643"/>
    <n v="4219956"/>
    <n v="10218683"/>
    <n v="135267"/>
  </r>
  <r>
    <s v="LÍNEA CONVERSIÓN No 2"/>
    <x v="1"/>
    <s v="PEFORADORA"/>
    <s v="AJUSTAR CABLE A PUESTO DE PERFORADO"/>
    <x v="643"/>
    <n v="4219955"/>
    <n v="10218625"/>
    <n v="60119"/>
  </r>
  <r>
    <s v="LÍNEA CONVERSIÓN No 4"/>
    <x v="0"/>
    <s v="BOBINADORA"/>
    <s v="AJUSTE DE LA PROGRAMACION..."/>
    <x v="643"/>
    <n v="4219961"/>
    <n v="10217412"/>
    <n v="300594"/>
  </r>
  <r>
    <s v="LÍNEA CONVERSIÓN No 2"/>
    <x v="0"/>
    <s v="BOBINADORA"/>
    <s v="REVISAR BOBI 2B INFERIOR   NO  ARRANCA"/>
    <x v="644"/>
    <n v="4219885"/>
    <n v="10218548"/>
    <n v="150297"/>
  </r>
  <r>
    <s v="LÍNEA CONVERSIÓN No 2"/>
    <x v="1"/>
    <s v="PEFORADORA"/>
    <s v="CAMBIAR FUSIBLE EN PERFORADORA"/>
    <x v="645"/>
    <n v="4219707"/>
    <n v="10218399"/>
    <n v="179988"/>
  </r>
  <r>
    <s v="LÍNEA CONVERSIÓN No 4"/>
    <x v="0"/>
    <s v="BOBINADORA"/>
    <s v="REVISAR CONTADOR DE C4 NO FUNCIONA"/>
    <x v="646"/>
    <n v="4219076"/>
    <n v="10217767"/>
    <n v="477944"/>
  </r>
  <r>
    <s v="LÍNEA CONVERSIÓN No 2"/>
    <x v="1"/>
    <s v="PEFORADORA"/>
    <s v="PUESTOS SIN SALIDA"/>
    <x v="647"/>
    <n v="4218457"/>
    <n v="10217362"/>
    <n v="225446"/>
  </r>
  <r>
    <s v="LÍNEA CONVERSIÓN No 4"/>
    <x v="1"/>
    <s v="PEFORADORA"/>
    <s v="REVISAR FUGA DE AGUA LC 4"/>
    <x v="648"/>
    <n v="4218121"/>
    <n v="10216747"/>
    <n v="300594"/>
  </r>
  <r>
    <s v="LÍNEA CONVERSIÓN No 2"/>
    <x v="3"/>
    <s v=""/>
    <s v="REVISAR RODILLO HALADOR LC 2"/>
    <x v="648"/>
    <n v="4218083"/>
    <n v="10217124"/>
    <n v="406"/>
  </r>
  <r>
    <s v="LÍNEA CONVERSIÓN No 2"/>
    <x v="0"/>
    <s v="BOBINADORA"/>
    <s v="ACONDICIONAR CABLES ALTABLERO LC 2"/>
    <x v="649"/>
    <n v="4217653"/>
    <n v="10216745"/>
    <n v="12831"/>
  </r>
  <r>
    <s v="LÍNEA CONVERSIÓN No 2"/>
    <x v="1"/>
    <s v="PEFORADORA"/>
    <s v="FAVOR ACONDICIONAR BASES"/>
    <x v="650"/>
    <n v="4217243"/>
    <n v="10216578"/>
    <n v="300594"/>
  </r>
  <r>
    <s v="LÍNEA CONVERSIÓN No 4"/>
    <x v="0"/>
    <s v="BOBINADORA"/>
    <s v="REVISAR EMBOBINADOR LC 4"/>
    <x v="651"/>
    <n v="4217140"/>
    <n v="10215096"/>
    <n v="150297"/>
  </r>
  <r>
    <s v="LÍNEA CONVERSIÓN No 4"/>
    <x v="1"/>
    <s v="PEFORADORA"/>
    <s v="REPARARA BASE DE RESIBIDORES CV 4"/>
    <x v="652"/>
    <n v="4216129"/>
    <n v="10215565"/>
    <n v="300594"/>
  </r>
  <r>
    <s v="LÍNEA CONVERSIÓN No 2"/>
    <x v="5"/>
    <s v=""/>
    <s v="CORREGIR FUGAS DE AIRE EN EQUIPOS"/>
    <x v="653"/>
    <n v="4215773"/>
    <s v=""/>
    <n v="1737670"/>
  </r>
  <r>
    <s v="LÍNEA CONVERSIÓN No 4"/>
    <x v="5"/>
    <s v=""/>
    <s v="CORREGIR FUGAS DE AIRE EN EQUIPOS"/>
    <x v="653"/>
    <n v="4215775"/>
    <s v=""/>
    <n v="1550594"/>
  </r>
  <r>
    <s v="LÍNEA CONVERSIÓN No 2"/>
    <x v="0"/>
    <s v="BOBINADORA"/>
    <s v="ORGANIZAR TABLEROS CONTROL DE EQUIPOS"/>
    <x v="653"/>
    <n v="4215774"/>
    <s v=""/>
    <n v="375743"/>
  </r>
  <r>
    <s v="LÍNEA CONVERSIÓN No 4"/>
    <x v="0"/>
    <s v="BOBINADORA"/>
    <s v="ORGANIZAR TABLEROS CONTROL DE EQUIPOS"/>
    <x v="653"/>
    <n v="4215776"/>
    <s v=""/>
    <n v="300594"/>
  </r>
  <r>
    <s v="LÍNEA CONVERSIÓN No 2"/>
    <x v="0"/>
    <s v="BOBINADORA"/>
    <s v="COLOCAR MOTOR BOBINADOR LC#2"/>
    <x v="654"/>
    <n v="4215117"/>
    <n v="10214783"/>
    <n v="378963"/>
  </r>
  <r>
    <s v="LÍNEA CONVERSIÓN No 2"/>
    <x v="1"/>
    <s v="PEFORADORA"/>
    <s v="REVISAR PERFORADO NO CAE.."/>
    <x v="655"/>
    <n v="4214982"/>
    <n v="10214316"/>
    <n v="150297"/>
  </r>
  <r>
    <s v="LÍNEA CONVERSIÓN No 4"/>
    <x v="0"/>
    <s v="BOBINADORA"/>
    <s v="LC 4 QUITAR MANZANAS DE DOS BOBINADORES"/>
    <x v="655"/>
    <n v="4214977"/>
    <n v="10214310"/>
    <n v="601188"/>
  </r>
  <r>
    <s v="LÍNEA CONVERSIÓN No 2"/>
    <x v="1"/>
    <s v="PEFORADORA"/>
    <s v="REVISAR PERFORADORESLC #2"/>
    <x v="656"/>
    <n v="4214720"/>
    <n v="10212486"/>
    <n v="150297"/>
  </r>
  <r>
    <s v="LÍNEA CONVERSIÓN No 4"/>
    <x v="0"/>
    <s v="BOBINADORA"/>
    <s v="LC 2 SOLDAR MANZANA EN UN BOBINADOR"/>
    <x v="656"/>
    <n v="4214876"/>
    <n v="10213829"/>
    <n v="225446"/>
  </r>
  <r>
    <s v="LÍNEA CONVERSIÓN No 4"/>
    <x v="3"/>
    <s v="TENSIONADORA"/>
    <s v="REVISAR LC#4 SE DISPARO NIP ROLL HALADOR"/>
    <x v="656"/>
    <n v="4214697"/>
    <n v="10213128"/>
    <n v="150297"/>
  </r>
  <r>
    <s v="LÍNEA CONVERSIÓN No 4"/>
    <x v="0"/>
    <s v="BOBINADORA"/>
    <s v="REPARAR CARCAZAS CILINDRO BALANCIN"/>
    <x v="657"/>
    <n v="4214561"/>
    <s v=""/>
    <n v="95852"/>
  </r>
  <r>
    <s v="LÍNEA CONVERSIÓN No 4"/>
    <x v="1"/>
    <s v="PEFORADORA"/>
    <s v="FABRICAR BASES  RECIBIDORES 3MM PERF LC4"/>
    <x v="658"/>
    <n v="4214392"/>
    <s v=""/>
    <n v="3925000"/>
  </r>
  <r>
    <s v="LÍNEA CONVERSIÓN No 4"/>
    <x v="0"/>
    <s v="BOBINADORA"/>
    <s v="CAMBIO SENSOR LC 4"/>
    <x v="659"/>
    <n v="4214240"/>
    <n v="10212428"/>
    <n v="150297"/>
  </r>
  <r>
    <s v="LÍNEA CONVERSIÓN No 2"/>
    <x v="0"/>
    <s v="BOBINADORA"/>
    <s v="COLOCAR TORNILLOS MOTOR PPAL LC 12"/>
    <x v="660"/>
    <n v="4214110"/>
    <n v="10213642"/>
    <n v="303352"/>
  </r>
  <r>
    <s v="LÍNEA CONVERSIÓN No 4"/>
    <x v="0"/>
    <s v="BOBINADORA"/>
    <s v="COLOCAR MANZANAS EN EMBOBINADORES"/>
    <x v="660"/>
    <n v="4214150"/>
    <n v="10213807"/>
    <n v="200297"/>
  </r>
  <r>
    <s v="LÍNEA CONVERSIÓN No 2"/>
    <x v="0"/>
    <s v="BOBINADORA"/>
    <s v="REVISAR MOTOR BOBINADOR L C # 2"/>
    <x v="661"/>
    <n v="4213826"/>
    <n v="10213653"/>
    <n v="150297"/>
  </r>
  <r>
    <s v="LÍNEA CONVERSIÓN No 2"/>
    <x v="0"/>
    <s v="BOBINADORA"/>
    <s v="REVISAR EJE BOBINADOR LC#4"/>
    <x v="662"/>
    <n v="4213730"/>
    <n v="10213524"/>
    <n v="687364"/>
  </r>
  <r>
    <s v="LÍNEA CONVERSIÓN No 2"/>
    <x v="1"/>
    <s v=""/>
    <s v="REVISAR LC# 2 NO CAEN 2 PERFORADORES"/>
    <x v="663"/>
    <n v="4213343"/>
    <n v="10213223"/>
    <n v="161746"/>
  </r>
  <r>
    <s v="LÍNEA CONVERSIÓN No 2"/>
    <x v="0"/>
    <s v="BOBINADORA"/>
    <s v="REVISAR BOBINAS DE LC#2NOTRABAJA"/>
    <x v="664"/>
    <n v="4213196"/>
    <n v="10213099"/>
    <n v="164562"/>
  </r>
  <r>
    <s v="LÍNEA CONVERSIÓN No 2"/>
    <x v="1"/>
    <s v="PEFORADORA"/>
    <s v="PUESTOS DE PERFORADO SIN SALIDA"/>
    <x v="665"/>
    <n v="4212859"/>
    <n v="10213056"/>
    <n v="150297"/>
  </r>
  <r>
    <s v="LÍNEA CONVERSIÓN No 4"/>
    <x v="1"/>
    <s v="PEFORADORA"/>
    <s v="COLOCAR RODILLO  PERFORADORA"/>
    <x v="666"/>
    <n v="4212823"/>
    <n v="10213040"/>
    <n v="375743"/>
  </r>
  <r>
    <s v="LÍNEA CONVERSIÓN No 2"/>
    <x v="1"/>
    <s v="PEFORADORA"/>
    <s v="REVISAR PERFORADORA Y BOBINADOR D"/>
    <x v="667"/>
    <n v="4212723"/>
    <n v="10212940"/>
    <n v="120238"/>
  </r>
  <r>
    <s v="LÍNEA CONVERSIÓN No 4"/>
    <x v="0"/>
    <s v="BOBINADORA"/>
    <s v="ACONDICIONAR BOBINADORAS Y DESBOBINADORA"/>
    <x v="668"/>
    <n v="4211842"/>
    <n v="10212081"/>
    <n v="2520007"/>
  </r>
  <r>
    <s v="LÍNEA CONVERSIÓN No 2"/>
    <x v="0"/>
    <s v="BOBINADORA"/>
    <s v="COLOCAR RACOR LC2"/>
    <x v="669"/>
    <n v="4211385"/>
    <n v="10210533"/>
    <n v="1202"/>
  </r>
  <r>
    <s v="LÍNEA CONVERSIÓN No 4"/>
    <x v="2"/>
    <s v=""/>
    <s v="CAMBIAR RODAMIENTO A ROD LC 4"/>
    <x v="670"/>
    <n v="4211283"/>
    <n v="10211596"/>
    <n v="180315"/>
  </r>
  <r>
    <s v="LÍNEA CONVERSIÓN No 2"/>
    <x v="1"/>
    <s v=""/>
    <s v="REVISAR PERFORADORES LC2 NO CAEN"/>
    <x v="671"/>
    <n v="4210715"/>
    <n v="10211374"/>
    <n v="1284971"/>
  </r>
  <r>
    <s v="LÍNEA CONVERSIÓN No 2"/>
    <x v="1"/>
    <s v="PEFORADORA"/>
    <s v="MODULO Y FUSIBLES ABIERTOS"/>
    <x v="672"/>
    <n v="4210605"/>
    <n v="10211293"/>
    <n v="225446"/>
  </r>
  <r>
    <s v="LÍNEA CONVERSIÓN No 2"/>
    <x v="1"/>
    <s v="PEFORADORA"/>
    <s v="PUESTOS DE PERFORADO SIN SALIDA"/>
    <x v="672"/>
    <n v="4210700"/>
    <n v="10211315"/>
    <n v="150297"/>
  </r>
  <r>
    <s v="LÍNEA CONVERSIÓN No 2"/>
    <x v="1"/>
    <s v="PEFORADORA"/>
    <s v="REVISAR PERFORADO   7 Y 5  NO   CAEN"/>
    <x v="673"/>
    <n v="4210524"/>
    <n v="10211104"/>
    <n v="150297"/>
  </r>
  <r>
    <s v="LÍNEA CONVERSIÓN No 4"/>
    <x v="0"/>
    <s v="BOBINADORA"/>
    <s v="REALIZAR CORRECTIVOS MOTORREDUCTORES"/>
    <x v="674"/>
    <n v="4210382"/>
    <s v=""/>
    <n v="5310603"/>
  </r>
  <r>
    <s v="LÍNEA CONVERSIÓN No 2"/>
    <x v="1"/>
    <s v=""/>
    <s v="REVISARPERFORADORES LC #2"/>
    <x v="675"/>
    <n v="4210300"/>
    <n v="10210893"/>
    <n v="35445"/>
  </r>
  <r>
    <s v="LÍNEA CONVERSIÓN No 2"/>
    <x v="0"/>
    <s v="BOBINADORA"/>
    <s v="ACONDICIONAR SOPORTES TABLERO CONTROL BO"/>
    <x v="676"/>
    <n v="4210085"/>
    <n v="10210688"/>
    <n v="300594"/>
  </r>
  <r>
    <s v="LÍNEA CONVERSIÓN No 2"/>
    <x v="0"/>
    <s v="BOBINADORA"/>
    <s v="REVISAR BOBINADOR INFERIOR LC 2"/>
    <x v="676"/>
    <n v="4210084"/>
    <n v="10209069"/>
    <n v="150297"/>
  </r>
  <r>
    <s v="LÍNEA CONVERSIÓN No 4"/>
    <x v="0"/>
    <s v="BOBINADORA"/>
    <s v="ACTIVAR BOTON DE APAGADO AUXILIAR"/>
    <x v="676"/>
    <n v="4209912"/>
    <n v="10208318"/>
    <n v="96190"/>
  </r>
  <r>
    <s v="LÍNEA CONVERSIÓN No 4"/>
    <x v="0"/>
    <s v="BOBINADORA"/>
    <s v="REVISA MOTORES EMBOBINADORES LC4"/>
    <x v="677"/>
    <n v="4209896"/>
    <n v="10210549"/>
    <n v="150297"/>
  </r>
  <r>
    <s v="LÍNEA CONVERSIÓN No 2"/>
    <x v="1"/>
    <s v="PEFORADORA"/>
    <s v="REVISAR PERFORADORES LC #2"/>
    <x v="678"/>
    <n v="4209799"/>
    <n v="10207578"/>
    <n v="300594"/>
  </r>
  <r>
    <s v="LÍNEA CONVERSIÓN No 2"/>
    <x v="1"/>
    <s v="PEFORADORA"/>
    <s v="REVISAR CABLE RUEDA SENSOR LC 2"/>
    <x v="678"/>
    <n v="4209784"/>
    <n v="10206520"/>
    <n v="225446"/>
  </r>
  <r>
    <s v="LÍNEA CONVERSIÓN No 2"/>
    <x v="1"/>
    <s v="PEFORADORA"/>
    <s v="REVISAR PERFORADORA LC2"/>
    <x v="678"/>
    <n v="4209867"/>
    <n v="10210378"/>
    <n v="150297"/>
  </r>
  <r>
    <s v="LÍNEA CONVERSIÓN No 2"/>
    <x v="0"/>
    <s v="BOBINADORA"/>
    <s v="REALIZAR CORRECTIVOS EN TABLEROS CONTROL"/>
    <x v="678"/>
    <n v="4209808"/>
    <s v=""/>
    <n v="1252593"/>
  </r>
  <r>
    <s v="LÍNEA CONVERSIÓN No 4"/>
    <x v="0"/>
    <s v="BOBINADORA"/>
    <s v="REVISAR MOTOR BOBINADOR LC 4"/>
    <x v="678"/>
    <n v="4209792"/>
    <n v="10207309"/>
    <n v="150297"/>
  </r>
  <r>
    <s v="LÍNEA CONVERSIÓN No 4"/>
    <x v="0"/>
    <s v="DESBOBINADORAS"/>
    <s v="REVISAR DESBO 4A SUPERIOR FRENADO"/>
    <x v="679"/>
    <n v="4209776"/>
    <n v="10210247"/>
    <n v="150297"/>
  </r>
  <r>
    <s v="LÍNEA CONVERSIÓN No 2"/>
    <x v="1"/>
    <s v="PEFORADORA"/>
    <s v="REVISAR SISTEMAPERFORADO  NO CAEN 2"/>
    <x v="680"/>
    <n v="4209574"/>
    <n v="10210285"/>
    <n v="195376"/>
  </r>
  <r>
    <s v="LÍNEA CONVERSIÓN No 4"/>
    <x v="0"/>
    <s v="BOBINADORA"/>
    <s v="INSTALAR CAJA DE CONTROLES BOB 4D"/>
    <x v="681"/>
    <n v="4209451"/>
    <n v="10210193"/>
    <n v="157571"/>
  </r>
  <r>
    <s v="LÍNEA CONVERSIÓN No 4"/>
    <x v="1"/>
    <s v="PEFORADORA"/>
    <s v="CORREGIR CORTO ELECTRICO LC 4"/>
    <x v="682"/>
    <n v="4209237"/>
    <s v=""/>
    <n v="96344"/>
  </r>
  <r>
    <s v="LÍNEA CONVERSIÓN No 2"/>
    <x v="1"/>
    <s v="PEFORADORA"/>
    <s v="REVISAR PERFORADORES LC #2"/>
    <x v="683"/>
    <n v="4209219"/>
    <n v="10205803"/>
    <n v="300594"/>
  </r>
  <r>
    <s v="LÍNEA CONVERSIÓN No 4"/>
    <x v="0"/>
    <s v="BOBINADORA"/>
    <s v="COLOCAR MOTOR CAIDO EN LC4"/>
    <x v="684"/>
    <n v="4208912"/>
    <n v="10209080"/>
    <n v="166066"/>
  </r>
  <r>
    <s v="LÍNEA CONVERSIÓN No 2"/>
    <x v="0"/>
    <s v="BOBINADORA"/>
    <s v="COLOCAR TORNILLO A LA BOBINADORA LC2"/>
    <x v="685"/>
    <n v="4208800"/>
    <n v="10207944"/>
    <n v="150297"/>
  </r>
  <r>
    <s v="LÍNEA CONVERSIÓN No 2"/>
    <x v="0"/>
    <s v="BOBINADORA"/>
    <s v="REVISAR CILINDRO DEL BALANCIN EMB. 3 C 2"/>
    <x v="686"/>
    <n v="4208236"/>
    <n v="10209144"/>
    <n v="225446"/>
  </r>
  <r>
    <s v="LÍNEA CONVERSIÓN No 4"/>
    <x v="0"/>
    <s v="BOBINADORA"/>
    <s v="RODAMIENTO EN MAL ESTADO"/>
    <x v="687"/>
    <n v="4207810"/>
    <n v="10208650"/>
    <n v="187871"/>
  </r>
  <r>
    <s v="LÍNEA CONVERSIÓN No 4"/>
    <x v="1"/>
    <s v="PEFORADORA"/>
    <s v="REVISAR PERFORADORES LC 4"/>
    <x v="688"/>
    <n v="4207454"/>
    <n v="10208567"/>
    <n v="177350"/>
  </r>
  <r>
    <s v="LÍNEA CONVERSIÓN No 2"/>
    <x v="0"/>
    <s v="BOBINADORA"/>
    <s v="REVISAR MOTOR SUPERIOR C2"/>
    <x v="688"/>
    <n v="4207428"/>
    <n v="10208047"/>
    <n v="150297"/>
  </r>
  <r>
    <s v="LÍNEA CONVERSIÓN No 2"/>
    <x v="0"/>
    <s v="BOBINADORA"/>
    <s v="REVISAR EMBOBINADOR LC 2"/>
    <x v="689"/>
    <n v="4207388"/>
    <n v="10208510"/>
    <n v="1961721"/>
  </r>
  <r>
    <s v="LÍNEA CONVERSIÓN No 4"/>
    <x v="0"/>
    <s v="BOBINADORA"/>
    <s v="REVISAR MOTOR EMBOBINADOR 4C SUP E INF."/>
    <x v="690"/>
    <n v="4207362"/>
    <n v="10208240"/>
    <n v="371234"/>
  </r>
  <r>
    <s v="LÍNEA CONVERSIÓN No 2"/>
    <x v="1"/>
    <s v="PEFORADORA"/>
    <s v="ORGANIZAR VIGA PERFORADO LC2"/>
    <x v="691"/>
    <n v="4207130"/>
    <s v=""/>
    <n v="10701560"/>
  </r>
  <r>
    <s v="LÍNEA CONVERSIÓN No 4"/>
    <x v="1"/>
    <s v="PEFORADORA"/>
    <s v="ORGANIZAR VIGA PERFORADO LC4"/>
    <x v="691"/>
    <n v="4207132"/>
    <s v=""/>
    <n v="902500"/>
  </r>
  <r>
    <s v="LÍNEA CONVERSIÓN No 2"/>
    <x v="0"/>
    <s v="DESBOBINADORAS"/>
    <s v="ACONDICIONAR DESBOBINADORAS LC 2"/>
    <x v="692"/>
    <n v="4207016"/>
    <n v="10207056"/>
    <n v="225446"/>
  </r>
  <r>
    <s v="LÍNEA CONVERSIÓN No 4"/>
    <x v="0"/>
    <s v="BOBINADORA"/>
    <s v="REVISAR BOBINADOR 4A SUP RODAMIENTO"/>
    <x v="693"/>
    <n v="4206949"/>
    <n v="10207993"/>
    <n v="187343"/>
  </r>
  <r>
    <s v="LÍNEA CONVERSIÓN No 2"/>
    <x v="1"/>
    <s v="PEFORADORA"/>
    <s v="CAMBIAR BORNERAS Y MODULOS PERFORADORES"/>
    <x v="694"/>
    <n v="4206666"/>
    <n v="10207997"/>
    <n v="1114524"/>
  </r>
  <r>
    <s v="LÍNEA CONVERSIÓN No 4"/>
    <x v="0"/>
    <s v="BOBINADORA"/>
    <s v="REVISAR MOTOR SUPERIOR Y BRAZO SUPERIOR"/>
    <x v="695"/>
    <n v="4206564"/>
    <s v=""/>
    <n v="901783"/>
  </r>
  <r>
    <s v="LÍNEA CONVERSIÓN No 2"/>
    <x v="0"/>
    <s v="DESBOBINADORAS"/>
    <s v="CAMBIAR BRAZO INFERIOR"/>
    <x v="695"/>
    <n v="4206563"/>
    <s v=""/>
    <n v="450891"/>
  </r>
  <r>
    <s v="LÍNEA CONVERSIÓN No 2"/>
    <x v="0"/>
    <s v="DESBOBINADORAS"/>
    <s v="CAMBIAR BRAZO INFERIOR"/>
    <x v="695"/>
    <n v="4206562"/>
    <s v=""/>
    <n v="263020"/>
  </r>
  <r>
    <s v="LÍNEA CONVERSIÓN No 4"/>
    <x v="0"/>
    <s v="BOBINADORA"/>
    <s v="REVISAR BOBINADOR 4A SUPERIOR SE DISPARA"/>
    <x v="695"/>
    <n v="4206584"/>
    <n v="10207910"/>
    <n v="90178"/>
  </r>
  <r>
    <s v="LÍNEA CONVERSIÓN No 2"/>
    <x v="0"/>
    <s v="BOBINADORA"/>
    <s v="NO ARRANCAN LOS MOTORES REVISAR Y AJUSTA"/>
    <x v="696"/>
    <n v="4205781"/>
    <n v="10207079"/>
    <n v="2062991"/>
  </r>
  <r>
    <s v="LÍNEA CONVERSIÓN No 2"/>
    <x v="0"/>
    <s v="DESBOBINADORAS"/>
    <s v="ISNTALAR DESBOBINADORA 2B EN LOS RIELES"/>
    <x v="696"/>
    <n v="4205752"/>
    <n v="10207045"/>
    <n v="379343"/>
  </r>
  <r>
    <s v="LÍNEA CONVERSIÓN No 2"/>
    <x v="1"/>
    <s v="PEFORADORA"/>
    <s v="PUESTOS SIN SALIDA"/>
    <x v="697"/>
    <n v="4204996"/>
    <n v="10206380"/>
    <n v="150297"/>
  </r>
  <r>
    <s v="LÍNEA CONVERSIÓN No 2"/>
    <x v="0"/>
    <s v="BOBINADORA"/>
    <s v="CORREGIR DETALLER VARIOS POR MANTO PRVEN"/>
    <x v="698"/>
    <n v="4204965"/>
    <s v=""/>
    <n v="1650000"/>
  </r>
  <r>
    <s v="LÍNEA CONVERSIÓN No 2"/>
    <x v="0"/>
    <s v="DESBOBINADORAS"/>
    <s v="CORREGIR DETALLER VARIOS POR MANTO PRVEN"/>
    <x v="698"/>
    <n v="4204970"/>
    <s v=""/>
    <n v="963222"/>
  </r>
  <r>
    <s v="LÍNEA CONVERSIÓN No 4"/>
    <x v="0"/>
    <s v="DESBOBINADORAS"/>
    <s v="REVISAR DESBO 4A SUP"/>
    <x v="699"/>
    <n v="4204759"/>
    <n v="10206274"/>
    <n v="150297"/>
  </r>
  <r>
    <s v="LÍNEA CONVERSIÓN No 2"/>
    <x v="1"/>
    <s v="PEFORADORA"/>
    <s v="REVISAR PERFORADOR LC 2"/>
    <x v="700"/>
    <n v="4204402"/>
    <n v="10204788"/>
    <n v="225446"/>
  </r>
  <r>
    <s v="LÍNEA CONVERSIÓN No 2"/>
    <x v="1"/>
    <s v="PEFORADORA"/>
    <s v="REVISAR PERTFORADORES LC #2"/>
    <x v="701"/>
    <n v="4204316"/>
    <n v="10203967"/>
    <n v="150297"/>
  </r>
  <r>
    <s v="LÍNEA CONVERSIÓN No 2"/>
    <x v="0"/>
    <s v="BOBINADORA"/>
    <s v="COLOCAR RUEDA CONTADOR DE UND LC 2"/>
    <x v="701"/>
    <n v="4204303"/>
    <n v="10203222"/>
    <n v="300594"/>
  </r>
  <r>
    <s v="LÍNEA CONVERSIÓN No 2"/>
    <x v="0"/>
    <s v="BOBINADORA"/>
    <s v="REVISAR BOBINADOR 2C INFERIOR"/>
    <x v="701"/>
    <n v="4204378"/>
    <n v="10205677"/>
    <n v="225446"/>
  </r>
  <r>
    <s v="LÍNEA CONVERSIÓN No 4"/>
    <x v="0"/>
    <s v="BOBINADORA"/>
    <s v="REVISAR BALANCIN LC 4"/>
    <x v="702"/>
    <n v="4203820"/>
    <n v="10204954"/>
    <n v="300594"/>
  </r>
  <r>
    <s v="LÍNEA CONVERSIÓN No 4"/>
    <x v="0"/>
    <s v="DESBOBINADORAS"/>
    <s v="SOLDAR SOPORTE PARA LA LONA"/>
    <x v="703"/>
    <n v="4203520"/>
    <n v="10203323"/>
    <n v="150297"/>
  </r>
  <r>
    <s v="LÍNEA CONVERSIÓN No 2"/>
    <x v="0"/>
    <s v="BOBINADORA"/>
    <s v="AJUSTAR SOPORTE DEL MOTOR SUPERIOR"/>
    <x v="703"/>
    <n v="4203530"/>
    <n v="10203754"/>
    <n v="75149"/>
  </r>
  <r>
    <s v="LÍNEA CONVERSIÓN No 4"/>
    <x v="0"/>
    <s v="BOBINADORA"/>
    <s v="conv 4 colocar cilindro sin tornillo"/>
    <x v="704"/>
    <n v="4203419"/>
    <n v="10204578"/>
    <n v="75149"/>
  </r>
  <r>
    <s v="LÍNEA CONVERSIÓN No 4"/>
    <x v="0"/>
    <s v="BOBINADORA"/>
    <s v="ARREGLO DE CUENTA PIES LC4"/>
    <x v="705"/>
    <n v="4202773"/>
    <n v="10204395"/>
    <n v="966696"/>
  </r>
  <r>
    <s v="LÍNEA CONVERSIÓN No 2"/>
    <x v="1"/>
    <s v="PEFORADORA"/>
    <s v="REVISAR TABLERO DE PERFORADO LC 2"/>
    <x v="706"/>
    <n v="4202690"/>
    <n v="10204302"/>
    <n v="244984"/>
  </r>
  <r>
    <s v="LÍNEA CONVERSIÓN No 4"/>
    <x v="0"/>
    <s v="BOBINADORA"/>
    <s v="CONV N 4 ALISTAMIENTO MANZANAS"/>
    <x v="706"/>
    <n v="4202464"/>
    <n v="10204243"/>
    <n v="676337"/>
  </r>
  <r>
    <s v="LÍNEA CONVERSIÓN No 2"/>
    <x v="0"/>
    <s v="BOBINADORA"/>
    <s v="CAMBIAR MANZANA PORTA CORES"/>
    <x v="706"/>
    <n v="4202698"/>
    <n v="10204334"/>
    <n v="331852"/>
  </r>
  <r>
    <s v="LÍNEA CONVERSIÓN No 4"/>
    <x v="0"/>
    <s v="BOBINADORA"/>
    <s v="SIN CONTADOR DE UNIDADES"/>
    <x v="707"/>
    <n v="4202427"/>
    <n v="10204238"/>
    <n v="1866047"/>
  </r>
  <r>
    <s v="LÍNEA CONVERSIÓN No 2"/>
    <x v="5"/>
    <s v=""/>
    <s v="CORREGIR FUGAS DE AIRE"/>
    <x v="708"/>
    <n v="4202342"/>
    <s v=""/>
    <n v="2308078"/>
  </r>
  <r>
    <s v="LÍNEA CONVERSIÓN No 4"/>
    <x v="0"/>
    <s v="DESBOBINADORAS"/>
    <s v="CAMBIAR RODAMIENTOS A DESBOBINADORA 4B"/>
    <x v="709"/>
    <n v="4201897"/>
    <n v="10203727"/>
    <n v="225446"/>
  </r>
  <r>
    <s v="LÍNEA CONVERSIÓN No 4"/>
    <x v="3"/>
    <s v="TENSIONADORA"/>
    <s v="RODILLO METALICO CON RODAMIENTO MALO"/>
    <x v="710"/>
    <n v="4201629"/>
    <n v="10203537"/>
    <n v="6967438"/>
  </r>
  <r>
    <s v="LÍNEA CONVERSIÓN No 2"/>
    <x v="0"/>
    <s v="DESBOBINADORAS"/>
    <s v="COLOCAR BRAZO PORTARROLLO"/>
    <x v="711"/>
    <n v="4201179"/>
    <n v="10202011"/>
    <n v="150297"/>
  </r>
  <r>
    <s v="LÍNEA CONVERSIÓN No 4"/>
    <x v="3"/>
    <s v="TENSIONADORA"/>
    <s v="REVISAR CADENA NIP ROLL JAALDOR LC 4"/>
    <x v="711"/>
    <n v="4201131"/>
    <n v="10202903"/>
    <n v="75149"/>
  </r>
  <r>
    <s v="LÍNEA CONVERSIÓN No 2"/>
    <x v="0"/>
    <s v="BOBINADORA"/>
    <s v="INSTALAR VENTILADOR A TABLERO CONTROL"/>
    <x v="712"/>
    <n v="4201026"/>
    <s v=""/>
    <n v="63012"/>
  </r>
  <r>
    <s v="LÍNEA CONVERSIÓN No 4"/>
    <x v="0"/>
    <s v="BOBINADORA"/>
    <s v="INSTALAR VENTILADOR A TABLERO CONTROL"/>
    <x v="712"/>
    <n v="4201029"/>
    <s v=""/>
    <n v="62000"/>
  </r>
  <r>
    <s v="LÍNEA CONVERSIÓN No 4"/>
    <x v="3"/>
    <s v="TENSIONADORA"/>
    <s v="ARREGLAR CADENA DE LA TENSIONADORA"/>
    <x v="712"/>
    <n v="4200996"/>
    <n v="10203042"/>
    <n v="225446"/>
  </r>
  <r>
    <s v="LÍNEA CONVERSIÓN No 2"/>
    <x v="1"/>
    <s v="PEFORADORA"/>
    <s v="PUESTOS DISPARADOS"/>
    <x v="713"/>
    <n v="4200456"/>
    <n v="10202592"/>
    <n v="300594"/>
  </r>
  <r>
    <s v="LÍNEA CONVERSIÓN No 4"/>
    <x v="1"/>
    <s v="PEFORADORA"/>
    <s v="REPARA RODILLO GUIA ENTRADA PERFORADORA"/>
    <x v="714"/>
    <n v="4200258"/>
    <n v="10202194"/>
    <n v="338168"/>
  </r>
  <r>
    <s v="LÍNEA CONVERSIÓN No 2"/>
    <x v="0"/>
    <s v="BOBINADORA"/>
    <s v="CAMBIAR ELEMENTOS VARIOS"/>
    <x v="715"/>
    <n v="4200098"/>
    <s v=""/>
    <n v="1932783"/>
  </r>
  <r>
    <s v="LÍNEA CONVERSIÓN No 2"/>
    <x v="1"/>
    <s v=""/>
    <s v="REVISRA ELECTRICAMENTE PERFORADO LC 2"/>
    <x v="716"/>
    <n v="4199987"/>
    <n v="10201961"/>
    <n v="32053"/>
  </r>
  <r>
    <s v="LÍNEA CONVERSIÓN No 2"/>
    <x v="1"/>
    <s v="PEFORADORA"/>
    <s v="REVISAR CUADRE BALANCIN PRECORTADORA..."/>
    <x v="717"/>
    <n v="4199602"/>
    <n v="10201704"/>
    <n v="150297"/>
  </r>
  <r>
    <s v="LÍNEA CONVERSIÓN No 2"/>
    <x v="0"/>
    <s v="BOBINADORA"/>
    <s v="acondicionar tanbor c 2"/>
    <x v="717"/>
    <n v="4199666"/>
    <n v="10200753"/>
    <n v="145788"/>
  </r>
  <r>
    <s v="LÍNEA CONVERSIÓN No 2"/>
    <x v="4"/>
    <s v=""/>
    <s v="LC2 PRECORTADORA TIENE UN CILINDRO MALO"/>
    <x v="718"/>
    <n v="4199572"/>
    <n v="10201654"/>
    <n v="515629"/>
  </r>
  <r>
    <s v="LÍNEA CONVERSIÓN No 4"/>
    <x v="1"/>
    <s v="PEFORADORA"/>
    <s v="REVISAR RODILLO DE PERFORADORA  LC 4"/>
    <x v="719"/>
    <n v="4199282"/>
    <n v="10201552"/>
    <n v="1090356"/>
  </r>
  <r>
    <s v="LÍNEA CONVERSIÓN No 2"/>
    <x v="4"/>
    <s v=""/>
    <s v="ACONDICIONAR PRECORTADORA LC  2"/>
    <x v="720"/>
    <n v="4199182"/>
    <n v="10201331"/>
    <n v="450891"/>
  </r>
  <r>
    <s v="LÍNEA CONVERSIÓN No 2"/>
    <x v="4"/>
    <s v=""/>
    <s v="CAMBIAR CUCHILLA Y CUADRAR PRECORTE."/>
    <x v="720"/>
    <n v="4199199"/>
    <n v="10201337"/>
    <n v="225446"/>
  </r>
  <r>
    <s v="LÍNEA CONVERSIÓN No 4"/>
    <x v="0"/>
    <s v="BOBINADORA"/>
    <s v="INSTALAR MOTORREDUCTOR LC 4"/>
    <x v="721"/>
    <n v="4199057"/>
    <s v=""/>
    <n v="2800000"/>
  </r>
  <r>
    <s v="LÍNEA CONVERSIÓN No 4"/>
    <x v="0"/>
    <s v="BOBINADORA"/>
    <s v="LC 4 UNO DE LOS BOBINADORES SE PARA"/>
    <x v="722"/>
    <n v="4198955"/>
    <n v="10200962"/>
    <n v="75149"/>
  </r>
  <r>
    <s v="LÍNEA CONVERSIÓN No 4"/>
    <x v="0"/>
    <s v="BOBINADORA"/>
    <s v="SACAR PEDAZO TORNILLO Y ACOND. RIEL."/>
    <x v="723"/>
    <n v="4198516"/>
    <n v="10200334"/>
    <n v="345683"/>
  </r>
  <r>
    <s v="LÍNEA CONVERSIÓN No 2"/>
    <x v="0"/>
    <s v="BOBINADORA"/>
    <s v="REVISAR EMBOBINADORES LC 2 NO ARRANCAN"/>
    <x v="723"/>
    <n v="4198577"/>
    <n v="10199636"/>
    <n v="300594"/>
  </r>
  <r>
    <s v="LÍNEA CONVERSIÓN No 2"/>
    <x v="0"/>
    <s v="BOBINADORA"/>
    <s v="ASEGURAR MOTOR EMBOB TRES SUPERIOR C 2"/>
    <x v="723"/>
    <n v="4198519"/>
    <n v="10200335"/>
    <n v="150297"/>
  </r>
  <r>
    <s v="LÍNEA CONVERSIÓN No 4"/>
    <x v="0"/>
    <s v="BOBINADORA"/>
    <s v="REVISAR SUICHE LC 4 EMBOIBNADORES"/>
    <x v="723"/>
    <n v="4198527"/>
    <n v="10200251"/>
    <n v="132411"/>
  </r>
  <r>
    <s v="LÍNEA CONVERSIÓN No 2"/>
    <x v="5"/>
    <s v=""/>
    <s v="REVISAR Y CORREGIR FUGAS DE AIRE"/>
    <x v="724"/>
    <n v="4198451"/>
    <s v=""/>
    <n v="388004"/>
  </r>
  <r>
    <s v="LÍNEA CONVERSIÓN No 4"/>
    <x v="5"/>
    <s v=""/>
    <s v="REVISAR Y CORREGIR FUGAS DE AIRE"/>
    <x v="724"/>
    <n v="4198453"/>
    <s v=""/>
    <n v="300594"/>
  </r>
  <r>
    <s v="LÍNEA CONVERSIÓN No 4"/>
    <x v="0"/>
    <s v="BOBINADORA"/>
    <s v="LIMPIAR Y ORGANIZAR TABLEROS CONTROL"/>
    <x v="724"/>
    <n v="4198449"/>
    <s v=""/>
    <n v="300594"/>
  </r>
  <r>
    <s v="LÍNEA CONVERSIÓN No 2"/>
    <x v="0"/>
    <s v="BOBINADORA"/>
    <s v="LIMPIAR Y ORGANIZAR TABLEROS CONTROL"/>
    <x v="724"/>
    <n v="4198447"/>
    <s v=""/>
    <n v="300594"/>
  </r>
  <r>
    <s v="LÍNEA CONVERSIÓN No 4"/>
    <x v="1"/>
    <s v="PEFORADORA"/>
    <s v="INSTALAR RODILLO BARRA PERF. LC 4"/>
    <x v="725"/>
    <n v="4198123"/>
    <n v="10199995"/>
    <n v="105208"/>
  </r>
  <r>
    <s v="LÍNEA CONVERSIÓN No 2"/>
    <x v="0"/>
    <s v="BOBINADORA"/>
    <s v="instalar tornillo cilindro balancin lc 2"/>
    <x v="725"/>
    <n v="4198122"/>
    <n v="10199873"/>
    <n v="105208"/>
  </r>
  <r>
    <s v="LÍNEA CONVERSIÓN No 4"/>
    <x v="0"/>
    <s v="BOBINADORA"/>
    <s v="REVISAR MOTOR BOBINADORA DE LC#4"/>
    <x v="726"/>
    <n v="4197692"/>
    <n v="10199593"/>
    <n v="300594"/>
  </r>
  <r>
    <s v="LÍNEA CONVERSIÓN No 4"/>
    <x v="0"/>
    <s v="BOBINADORA"/>
    <s v="REVISAR MOTOR BOBINADOR SUPERIOR LC #4"/>
    <x v="726"/>
    <n v="4197693"/>
    <n v="10199717"/>
    <n v="49598"/>
  </r>
  <r>
    <s v="LÍNEA CONVERSIÓN No 2"/>
    <x v="0"/>
    <s v="BOBINADORA"/>
    <s v="INSTALAR BRAZO LADO DEL CILINDRO"/>
    <x v="727"/>
    <n v="4197624"/>
    <s v=""/>
    <n v="300594"/>
  </r>
  <r>
    <s v="LÍNEA CONVERSIÓN No 4"/>
    <x v="1"/>
    <s v="PEFORADORA"/>
    <s v="REVISAR TABLERO DE PERFORADO LC 4"/>
    <x v="728"/>
    <n v="4197261"/>
    <n v="10199022"/>
    <n v="300594"/>
  </r>
  <r>
    <s v="LÍNEA CONVERSIÓN No 4"/>
    <x v="1"/>
    <s v="PEFORADORA"/>
    <s v="arregla base de perforado conv 4"/>
    <x v="728"/>
    <n v="4197318"/>
    <n v="10199537"/>
    <n v="112723"/>
  </r>
  <r>
    <s v="LÍNEA CONVERSIÓN No 4"/>
    <x v="0"/>
    <s v="BOBINADORA"/>
    <s v="DESMONTAR MANZANA Y MOTOR LC 4"/>
    <x v="728"/>
    <n v="4197260"/>
    <n v="10199023"/>
    <n v="405802"/>
  </r>
  <r>
    <s v="LÍNEA CONVERSIÓN No 4"/>
    <x v="0"/>
    <s v="BOBINADORA"/>
    <s v="REVISAR DRAY MOTOR BOBINADOR 1 SUP LC #4"/>
    <x v="729"/>
    <n v="4197256"/>
    <n v="10198563"/>
    <n v="300594"/>
  </r>
  <r>
    <s v="LÍNEA CONVERSIÓN No 4"/>
    <x v="0"/>
    <s v="BOBINADORA"/>
    <s v="COLOCAR BOTO DE ENCENDIDO MOTOR 4 LC #4"/>
    <x v="729"/>
    <n v="4197214"/>
    <n v="10197945"/>
    <n v="228452"/>
  </r>
  <r>
    <s v="LÍNEA CONVERSIÓN No 4"/>
    <x v="0"/>
    <s v="BOBINADORA"/>
    <s v="REVISAR Y REPARAR REDUCTOR INFERIOR"/>
    <x v="730"/>
    <n v="4197081"/>
    <s v=""/>
    <n v="3084891"/>
  </r>
  <r>
    <s v="LÍNEA CONVERSIÓN No 2"/>
    <x v="0"/>
    <s v="BOBINADORA"/>
    <s v="instalar contador"/>
    <x v="731"/>
    <n v="4197063"/>
    <n v="10199198"/>
    <n v="1271902"/>
  </r>
  <r>
    <s v="LÍNEA CONVERSIÓN No 4"/>
    <x v="0"/>
    <s v="BOBINADORA"/>
    <s v="REPARAR MOTOREDUCTOR INFERIOR"/>
    <x v="732"/>
    <n v="4196659"/>
    <n v="10198849"/>
    <n v="103576"/>
  </r>
  <r>
    <s v="LÍNEA CONVERSIÓN No 2"/>
    <x v="1"/>
    <s v="PEFORADORA"/>
    <s v="REVISAR TABLERO quemo fusibles"/>
    <x v="733"/>
    <n v="4196473"/>
    <n v="10198677"/>
    <n v="103576"/>
  </r>
  <r>
    <s v="LÍNEA CONVERSIÓN No 2"/>
    <x v="0"/>
    <s v="BOBINADORA"/>
    <s v="ACONDICIONAR CONTADOR PARA UNIDADES"/>
    <x v="733"/>
    <n v="4196519"/>
    <s v=""/>
    <n v="2201497"/>
  </r>
  <r>
    <s v="LÍNEA CONVERSIÓN No 4"/>
    <x v="3"/>
    <s v="TENSIONADORA"/>
    <s v="REVISAR CADENA  DEL NIP ROOL"/>
    <x v="734"/>
    <n v="4187121"/>
    <n v="10198183"/>
    <n v="207152"/>
  </r>
  <r>
    <s v="LÍNEA CONVERSIÓN No 2"/>
    <x v="2"/>
    <s v="TORRE RODILLOS GUIAS"/>
    <s v="REVISAR RODILLO DE BALANCIN PRECORT"/>
    <x v="734"/>
    <n v="4187122"/>
    <n v="10198314"/>
    <n v="129470"/>
  </r>
  <r>
    <s v="LÍNEA CONVERSIÓN No 4"/>
    <x v="0"/>
    <s v="BOBINADORA"/>
    <s v="REACONDICIONAR MOTORES EN BOBINADORA"/>
    <x v="735"/>
    <n v="4187027"/>
    <n v="10198477"/>
    <n v="2115188"/>
  </r>
  <r>
    <s v="LÍNEA CONVERSIÓN No 4"/>
    <x v="0"/>
    <s v="BOBINADORA"/>
    <s v="ACONDICIONAR CONTADOR LC 4"/>
    <x v="736"/>
    <n v="4186925"/>
    <n v="10198252"/>
    <n v="1720817"/>
  </r>
  <r>
    <s v="LÍNEA CONVERSIÓN No 4"/>
    <x v="0"/>
    <s v="BOBINADORA"/>
    <s v="ACONDIONAR BASE SOPORTE MOTOR 4D INF"/>
    <x v="736"/>
    <n v="4186997"/>
    <n v="10198307"/>
    <n v="414304"/>
  </r>
  <r>
    <s v="LÍNEA CONVERSIÓN No 4"/>
    <x v="3"/>
    <s v=""/>
    <s v="PONER ACOPLE DEL HALADOR C 4"/>
    <x v="736"/>
    <n v="4186935"/>
    <n v="10198353"/>
    <n v="18473"/>
  </r>
  <r>
    <s v="LÍNEA CONVERSIÓN No 4"/>
    <x v="0"/>
    <s v="BOBINADORA"/>
    <s v="CAMBIAR SELECTOR DOS PISICIONES"/>
    <x v="737"/>
    <n v="4186861"/>
    <n v="10198210"/>
    <n v="64545"/>
  </r>
  <r>
    <s v="LÍNEA CONVERSIÓN No 2"/>
    <x v="3"/>
    <s v="TENSIONADORA"/>
    <s v="ACONDICIONAR PRECORTADORA LC 2"/>
    <x v="738"/>
    <n v="4186535"/>
    <n v="10196581"/>
    <n v="207152"/>
  </r>
  <r>
    <s v="LÍNEA CONVERSIÓN No 2"/>
    <x v="1"/>
    <s v="PEFORADORA"/>
    <s v="REVISAR SISTEMA PRECORTE LC N°2"/>
    <x v="739"/>
    <n v="4186454"/>
    <n v="10197947"/>
    <n v="258940"/>
  </r>
  <r>
    <s v="LÍNEA CONVERSIÓN No 2"/>
    <x v="1"/>
    <s v=""/>
    <s v="LC2 REVISAR TABLERO PERFORADORES"/>
    <x v="740"/>
    <n v="4186079"/>
    <n v="10197466"/>
    <n v="9000"/>
  </r>
  <r>
    <s v="LÍNEA CONVERSIÓN No 2"/>
    <x v="0"/>
    <s v="BOBINADORA"/>
    <s v="REPARAR MOTOREDUCTOR INFERIOR"/>
    <x v="741"/>
    <n v="4185762"/>
    <n v="10196091"/>
    <n v="103576"/>
  </r>
  <r>
    <s v="LÍNEA CONVERSIÓN No 4"/>
    <x v="0"/>
    <s v="BOBINADORA"/>
    <s v="LC 4 BOBINADOR CON ELECTROVALVULA MALA"/>
    <x v="742"/>
    <n v="4185734"/>
    <n v="10196811"/>
    <n v="72503"/>
  </r>
  <r>
    <s v="LÍNEA CONVERSIÓN No 4"/>
    <x v="0"/>
    <s v="BOBINADORA"/>
    <s v="ACONDICIONAR EMBOBINADORES LC 4"/>
    <x v="743"/>
    <n v="4185487"/>
    <n v="10196255"/>
    <n v="2050000"/>
  </r>
  <r>
    <s v="LÍNEA CONVERSIÓN No 4"/>
    <x v="0"/>
    <s v="BOBINADORA"/>
    <s v="REVISAR EMBOBINADOR LC 4"/>
    <x v="743"/>
    <n v="4185486"/>
    <n v="10196550"/>
    <n v="300594"/>
  </r>
  <r>
    <s v="LÍNEA CONVERSIÓN No 2"/>
    <x v="0"/>
    <s v="BOBINADORA"/>
    <s v="REVISAR MOTOR EMBOBINADORA LC 2"/>
    <x v="743"/>
    <n v="4185475"/>
    <n v="10195342"/>
    <n v="103576"/>
  </r>
  <r>
    <s v="LÍNEA CONVERSIÓN No 2"/>
    <x v="0"/>
    <s v="BOBINADORA"/>
    <s v="ajustar motor bibinadora superior D1LC2"/>
    <x v="744"/>
    <n v="4185018"/>
    <n v="10196035"/>
    <n v="129470"/>
  </r>
  <r>
    <s v="LÍNEA CONVERSIÓN No 4"/>
    <x v="0"/>
    <s v="BOBINADORA"/>
    <s v="FAVOR COLOCAR MANZ LC#4 PARA PERF GUANTE"/>
    <x v="744"/>
    <n v="4185017"/>
    <n v="10196046"/>
    <n v="103576"/>
  </r>
  <r>
    <s v="LÍNEA CONVERSIÓN No 2"/>
    <x v="3"/>
    <s v="TENSIONADORA"/>
    <s v="REVISAR CADENA NIP ROOL"/>
    <x v="745"/>
    <n v="4184887"/>
    <n v="10196507"/>
    <n v="207152"/>
  </r>
  <r>
    <s v="LÍNEA CONVERSIÓN No 2"/>
    <x v="1"/>
    <s v="PEFORADORA"/>
    <s v="PUESTOS DISPARADOS"/>
    <x v="746"/>
    <n v="4184639"/>
    <n v="10196243"/>
    <n v="103576"/>
  </r>
  <r>
    <s v="LÍNEA CONVERSIÓN No 4"/>
    <x v="1"/>
    <s v=""/>
    <s v="CAMBIO DE MODULO PERFORADO LC 4"/>
    <x v="747"/>
    <n v="4184580"/>
    <n v="10196093"/>
    <n v="699800"/>
  </r>
  <r>
    <s v="LÍNEA CONVERSIÓN No 2"/>
    <x v="0"/>
    <s v="BOBINADORA"/>
    <s v="ACONDIC RODAMIENTO DE LA BOBINADORA LC 4"/>
    <x v="748"/>
    <n v="4184258"/>
    <n v="10195817"/>
    <n v="155364"/>
  </r>
  <r>
    <s v="LÍNEA CONVERSIÓN No 2"/>
    <x v="3"/>
    <s v="TENSIONADORA"/>
    <s v="REVISAR TENSIONADORA LC 2"/>
    <x v="748"/>
    <n v="4184270"/>
    <n v="10195873"/>
    <n v="20715"/>
  </r>
  <r>
    <s v="LÍNEA CONVERSIÓN No 2"/>
    <x v="1"/>
    <s v="PEFORADORA"/>
    <s v="CAMBIO DE TUBO DE ENFRIAMIENTO VIGA #3"/>
    <x v="749"/>
    <n v="4184141"/>
    <s v=""/>
    <n v="400000"/>
  </r>
  <r>
    <s v="LÍNEA CONVERSIÓN No 4"/>
    <x v="0"/>
    <s v="BOBINADORA"/>
    <s v="LC 4 UN BOBINADOR LE FALTA EL MOTOR"/>
    <x v="750"/>
    <n v="4183177"/>
    <n v="10194412"/>
    <n v="990728"/>
  </r>
  <r>
    <s v="LÍNEA CONVERSIÓN No 4"/>
    <x v="1"/>
    <s v="PEFORADORA"/>
    <s v="extraer tornillos base perforador lc 4"/>
    <x v="751"/>
    <n v="4182898"/>
    <n v="10193631"/>
    <n v="77682"/>
  </r>
  <r>
    <s v="LÍNEA CONVERSIÓN No 2"/>
    <x v="0"/>
    <s v="BOBINADORA"/>
    <s v="FAVOR CAMBIAR MANZANA LC #2"/>
    <x v="752"/>
    <n v="4182251"/>
    <n v="10193362"/>
    <n v="26769"/>
  </r>
  <r>
    <s v="LÍNEA CONVERSIÓN No 4"/>
    <x v="3"/>
    <s v="TENSIONADORA"/>
    <s v="REDUCTOR CON PROBLEMAS MECANICOS LC4"/>
    <x v="753"/>
    <n v="4182011"/>
    <n v="10193143"/>
    <n v="193600"/>
  </r>
  <r>
    <s v="LÍNEA CONVERSIÓN No 2"/>
    <x v="1"/>
    <s v="PEFORADORA"/>
    <s v="CAMBIAR MODULOS DE PERFORADO"/>
    <x v="754"/>
    <n v="4181886"/>
    <n v="10191942"/>
    <n v="48400"/>
  </r>
  <r>
    <s v="LÍNEA CONVERSIÓN No 4"/>
    <x v="3"/>
    <s v="TENSIONADORA"/>
    <s v="CAMBIAR PIÑON DE CADENA AL REDUCTOR"/>
    <x v="755"/>
    <n v="4181828"/>
    <s v=""/>
    <n v="848515"/>
  </r>
  <r>
    <s v="LÍNEA CONVERSIÓN No 2"/>
    <x v="1"/>
    <s v=""/>
    <s v="CORREGIR FUGA AGUA BARRAS PERF LC 2"/>
    <x v="756"/>
    <n v="4181506"/>
    <n v="10192420"/>
    <n v="222713"/>
  </r>
  <r>
    <s v="LÍNEA CONVERSIÓN No 2"/>
    <x v="1"/>
    <s v=""/>
    <s v="CAMBIAR TUBERIA AGUA VIGA DE PERFORAD C2"/>
    <x v="757"/>
    <n v="4180630"/>
    <n v="10191686"/>
    <n v="1437686"/>
  </r>
  <r>
    <s v="LÍNEA CONVERSIÓN No 2"/>
    <x v="0"/>
    <s v="BOBINADORA"/>
    <s v="COMPLETAR MOTORREDUCTORES EN BOBINADORAS"/>
    <x v="758"/>
    <n v="4180267"/>
    <s v=""/>
    <n v="10727572"/>
  </r>
  <r>
    <s v="LÍNEA CONVERSIÓN No 2"/>
    <x v="0"/>
    <s v="BOBINADORA"/>
    <s v="CONV N 2 HABILITAR OTRO MOTOR EMBOBINADO"/>
    <x v="759"/>
    <n v="4180140"/>
    <n v="10191281"/>
    <n v="290400"/>
  </r>
  <r>
    <s v="LÍNEA CONVERSIÓN No 2"/>
    <x v="0"/>
    <s v="BOBINADORA"/>
    <s v="REVISAR Y RESETEAR DRIVE Y CUADRE DE SEN"/>
    <x v="760"/>
    <n v="4179500"/>
    <n v="10190978"/>
    <n v="48400"/>
  </r>
  <r>
    <s v="LÍNEA CONVERSIÓN No 2"/>
    <x v="0"/>
    <s v="BOBINADORA"/>
    <s v="ORGANIZAR CABLEADO TABLERO CONTROL"/>
    <x v="761"/>
    <n v="4178869"/>
    <s v=""/>
    <n v="726000"/>
  </r>
  <r>
    <s v="LÍNEA CONVERSIÓN No 4"/>
    <x v="0"/>
    <s v="BOBINADORA"/>
    <s v="ORGANIZAR CABLEADO TABLERO CONTROL"/>
    <x v="762"/>
    <n v="4178848"/>
    <s v=""/>
    <n v="494104"/>
  </r>
  <r>
    <s v="LÍNEA CONVERSIÓN No 4"/>
    <x v="1"/>
    <s v="PEFORADORA"/>
    <s v="FABRICAR RODILLOS PERFORADORA LC4"/>
    <x v="763"/>
    <n v="4178643"/>
    <s v=""/>
    <n v="1600000"/>
  </r>
  <r>
    <s v="LÍNEA CONVERSIÓN No 4"/>
    <x v="1"/>
    <s v="PEFORADORA"/>
    <s v="COMPLETAR ELEMENTOS FALTANTES EN LINEA"/>
    <x v="764"/>
    <n v="4178530"/>
    <s v=""/>
    <n v="1341970"/>
  </r>
  <r>
    <s v="LÍNEA CONVERSIÓN No 2"/>
    <x v="0"/>
    <s v="DESBOBINADORAS"/>
    <s v="COMPLETAR ELEMENTOS FALTANTES EN LINEA"/>
    <x v="764"/>
    <n v="4178529"/>
    <s v=""/>
    <n v="303952"/>
  </r>
  <r>
    <s v="LÍNEA CONVERSIÓN No 2"/>
    <x v="1"/>
    <s v="PEFORADORA"/>
    <s v="LIMPIEZA Y AJUSTES DE TABLEROS PERFORADO"/>
    <x v="765"/>
    <n v="4178214"/>
    <s v=""/>
    <n v="183920"/>
  </r>
  <r>
    <s v="LÍNEA CONVERSIÓN No 4"/>
    <x v="0"/>
    <s v="BOBINADORA"/>
    <s v="REVISAR POTENCIOMETRO VEL JALADO LC #4"/>
    <x v="766"/>
    <n v="4177968"/>
    <n v="10189879"/>
    <n v="661193"/>
  </r>
  <r>
    <s v="LÍNEA CONVERSIÓN No 4"/>
    <x v="1"/>
    <s v="PEFORADORA"/>
    <s v="FUSIBLES DISPARADOS POR CORTO CIRCUITO"/>
    <x v="767"/>
    <n v="4177651"/>
    <n v="10189809"/>
    <n v="183225"/>
  </r>
  <r>
    <s v="LÍNEA CONVERSIÓN No 2"/>
    <x v="0"/>
    <s v="BOBINADORA"/>
    <s v="REACONDICIONAR BOBINADORA INFERIOR"/>
    <x v="768"/>
    <n v="4177312"/>
    <n v="10189282"/>
    <n v="96800"/>
  </r>
  <r>
    <s v="LÍNEA CONVERSIÓN No 4"/>
    <x v="3"/>
    <s v="TENSIONADORA"/>
    <s v="REPARAR TRANSMISION DE LA TENSIONADORA"/>
    <x v="768"/>
    <n v="4177317"/>
    <n v="10189332"/>
    <n v="387200"/>
  </r>
  <r>
    <s v="LÍNEA CONVERSIÓN No 4"/>
    <x v="0"/>
    <s v="BOBINADORA"/>
    <s v="COMPLETAR Y REVISAR REDUCTORES EN EQUIPOS"/>
    <x v="769"/>
    <n v="4177290"/>
    <s v=""/>
    <n v="2346800"/>
  </r>
  <r>
    <s v="LÍNEA CONVERSIÓN No 4"/>
    <x v="0"/>
    <s v="DESBOBINADORAS"/>
    <s v="REVISAR MOTOR EMBOBINADOR LC 4"/>
    <x v="770"/>
    <n v="4177258"/>
    <n v="10189148"/>
    <n v="96800"/>
  </r>
  <r>
    <s v="LÍNEA CONVERSIÓN No 4"/>
    <x v="3"/>
    <s v="TENSIONADORA"/>
    <s v="REPARAR TRANSMISION DE LA TENSIONADORA"/>
    <x v="771"/>
    <n v="4176921"/>
    <n v="10189043"/>
    <n v="193600"/>
  </r>
  <r>
    <s v="LÍNEA CONVERSIÓN No 4"/>
    <x v="5"/>
    <s v=""/>
    <s v="REVISAR Y CORREGIR FUGAS DE AIRE"/>
    <x v="772"/>
    <n v="4176863"/>
    <s v=""/>
    <n v="2151826"/>
  </r>
  <r>
    <s v="LÍNEA CONVERSIÓN No 2"/>
    <x v="5"/>
    <s v=""/>
    <s v="REVISAR Y CORREGIR FUGAS DE AIRE"/>
    <x v="772"/>
    <n v="4176860"/>
    <s v=""/>
    <n v="242000"/>
  </r>
  <r>
    <s v="LÍNEA CONVERSIÓN No 2"/>
    <x v="0"/>
    <s v="BOBINADORA"/>
    <s v="FIJAR MANOMETROS PRESION EN BOBINADORAS"/>
    <x v="772"/>
    <n v="4176862"/>
    <s v=""/>
    <n v="858940"/>
  </r>
  <r>
    <s v="LÍNEA CONVERSIÓN No 4"/>
    <x v="0"/>
    <s v="BOBINADORA"/>
    <s v="FIJAR MANOMETROS PRESION EN BOBINADORAS"/>
    <x v="772"/>
    <n v="4176864"/>
    <s v=""/>
    <n v="332868"/>
  </r>
  <r>
    <s v="LÍNEA CONVERSIÓN No 4"/>
    <x v="0"/>
    <s v="BOBINADORA"/>
    <s v="MANTTO PREVENTIVO A TABLEROS CONTROL"/>
    <x v="772"/>
    <n v="4176870"/>
    <s v=""/>
    <n v="290400"/>
  </r>
  <r>
    <s v="LÍNEA CONVERSIÓN No 2"/>
    <x v="0"/>
    <s v="BOBINADORA"/>
    <s v="MANTTO PREVENTIVO A TABLEROS CONTROL"/>
    <x v="772"/>
    <n v="4176869"/>
    <s v=""/>
    <n v="193600"/>
  </r>
  <r>
    <s v="LÍNEA CONVERSIÓN No 4"/>
    <x v="0"/>
    <s v="BOBINADORA"/>
    <s v="LC 4 UNO DE LOS RODILLOS PARTIO TORNILLO"/>
    <x v="772"/>
    <n v="4176855"/>
    <n v="10189301"/>
    <n v="96800"/>
  </r>
  <r>
    <s v="LÍNEA CONVERSIÓN No 2"/>
    <x v="0"/>
    <s v="BOBINADORA"/>
    <s v="REVISAR Y ACONDICIONAR BOBINADORA"/>
    <x v="773"/>
    <n v="4176242"/>
    <s v=""/>
    <n v="1733282"/>
  </r>
  <r>
    <s v="LÍNEA CONVERSIÓN No 2"/>
    <x v="2"/>
    <s v=""/>
    <s v="CAMBIAR RODILLOS SEPARADORES DE PELÍCULA"/>
    <x v="773"/>
    <n v="4176270"/>
    <n v="10188860"/>
    <n v="1626011"/>
  </r>
  <r>
    <s v="LÍNEA CONVERSIÓN No 2"/>
    <x v="1"/>
    <s v="PEFORADORA"/>
    <s v="REVISAR CABLEADO PERFORADORES LC 2"/>
    <x v="774"/>
    <n v="4175715"/>
    <n v="10188691"/>
    <n v="290400"/>
  </r>
  <r>
    <s v="LÍNEA CONVERSIÓN No 2"/>
    <x v="1"/>
    <s v="PEFORADORA"/>
    <s v="ACONDICIONAR ENCODER Y GRADUAR LONGITUD"/>
    <x v="775"/>
    <n v="4175681"/>
    <n v="10188685"/>
    <n v="488884"/>
  </r>
  <r>
    <s v="LÍNEA CONVERSIÓN No 4"/>
    <x v="0"/>
    <s v="BOBINADORA"/>
    <s v="REPARAR AJUSTE BRAZO  LADO REDUCTOR."/>
    <x v="776"/>
    <n v="4174554"/>
    <n v="10188044"/>
    <n v="193600"/>
  </r>
  <r>
    <s v="LÍNEA CONVERSIÓN No 2"/>
    <x v="0"/>
    <s v="BOBINADORA"/>
    <s v="CAMBIO DE TORNIL DEL BALAN 2B INF Y 2DSU"/>
    <x v="776"/>
    <n v="4174605"/>
    <n v="10188058"/>
    <n v="193600"/>
  </r>
  <r>
    <s v="LÍNEA CONVERSIÓN No 2"/>
    <x v="1"/>
    <s v="PEFORADORA"/>
    <s v="LC 2 REPARAR TUBOS DE REFRIGERACION"/>
    <x v="777"/>
    <n v="4174161"/>
    <n v="10187734"/>
    <n v="387200"/>
  </r>
  <r>
    <s v="LÍNEA CONVERSIÓN No 2"/>
    <x v="0"/>
    <s v="BOBINADORA"/>
    <s v="REVISAR LC 2"/>
    <x v="777"/>
    <n v="4174164"/>
    <n v="10187721"/>
    <n v="820848"/>
  </r>
  <r>
    <s v="LÍNEA CONVERSIÓN No 2"/>
    <x v="0"/>
    <s v="BOBINADORA"/>
    <s v="COMPLETAR BRAZOS EN LINEAS DE CONVERSION"/>
    <x v="778"/>
    <n v="4173845"/>
    <s v=""/>
    <n v="2466800"/>
  </r>
  <r>
    <s v="LÍNEA CONVERSIÓN No 2"/>
    <x v="0"/>
    <s v="BOBINADORA"/>
    <s v="revisar embobinadores lc 2 no funcionan3"/>
    <x v="779"/>
    <n v="4173809"/>
    <n v="10186686"/>
    <n v="96800"/>
  </r>
  <r>
    <s v="LÍNEA CONVERSIÓN No 4"/>
    <x v="1"/>
    <s v="PEFORADORA"/>
    <s v="CAMBIAR RODILLOS GUIAS Y ALTURA PELICULA"/>
    <x v="780"/>
    <n v="4173695"/>
    <s v=""/>
    <n v="1917059"/>
  </r>
  <r>
    <s v="LÍNEA CONVERSIÓN No 4"/>
    <x v="0"/>
    <s v="BOBINADORA"/>
    <s v="CAMBIAR RODILLOS BALANCIN"/>
    <x v="780"/>
    <n v="4173699"/>
    <s v=""/>
    <n v="1062640"/>
  </r>
  <r>
    <s v="LÍNEA CONVERSIÓN No 2"/>
    <x v="5"/>
    <s v=""/>
    <s v="REVISAR Y CORREGIR FUGAS DE AIRE"/>
    <x v="781"/>
    <n v="4173574"/>
    <s v=""/>
    <n v="387200"/>
  </r>
  <r>
    <s v="LÍNEA CONVERSIÓN No 4"/>
    <x v="5"/>
    <s v=""/>
    <s v="REVISAR Y CORREGIR FUGAS DE AIRE"/>
    <x v="781"/>
    <n v="4173575"/>
    <s v=""/>
    <n v="338800"/>
  </r>
  <r>
    <s v="LÍNEA CONVERSIÓN No 4"/>
    <x v="0"/>
    <s v="DESBOBINADORAS"/>
    <s v="ORGANIZAR TUBERIAS AREA DESBOBINADORAS"/>
    <x v="781"/>
    <n v="4173607"/>
    <s v=""/>
    <n v="562261"/>
  </r>
  <r>
    <s v="LÍNEA CONVERSIÓN No 2"/>
    <x v="0"/>
    <s v="BOBINADORA"/>
    <s v="INSTALAR PARO AUTOMATICO DE LINEA"/>
    <x v="781"/>
    <n v="4173590"/>
    <s v=""/>
    <n v="381179"/>
  </r>
  <r>
    <s v="LÍNEA CONVERSIÓN No 4"/>
    <x v="0"/>
    <s v="BOBINADORA"/>
    <s v="REVISION Y MANTTO TABLEROS DE CONTROL"/>
    <x v="781"/>
    <n v="4173579"/>
    <s v=""/>
    <n v="290400"/>
  </r>
  <r>
    <s v="LÍNEA CONVERSIÓN No 2"/>
    <x v="0"/>
    <s v="BOBINADORA"/>
    <s v="REVISION Y MANTTO TABLEROS DE CONTROL"/>
    <x v="781"/>
    <n v="4173578"/>
    <s v=""/>
    <n v="145200"/>
  </r>
  <r>
    <s v="LÍNEA CONVERSIÓN No 4"/>
    <x v="0"/>
    <s v="BOBINADORA"/>
    <s v="INSTALAR PARO AUTOMATICO DE LINEA"/>
    <x v="781"/>
    <n v="4173591"/>
    <s v=""/>
    <n v="126536"/>
  </r>
  <r>
    <s v="LÍNEA CONVERSIÓN No 2"/>
    <x v="0"/>
    <s v="BOBINADORA"/>
    <s v="UBICAR MANOMETROS EN BOBINADORAS DE LC#2"/>
    <x v="782"/>
    <n v="4173535"/>
    <n v="10187410"/>
    <n v="284770"/>
  </r>
  <r>
    <s v="LÍNEA CONVERSIÓN No 2"/>
    <x v="0"/>
    <s v="BOBINADORA"/>
    <s v="DRIVE 2D INFERIOR SE DISPARA POR TEMPERA"/>
    <x v="782"/>
    <n v="4173499"/>
    <n v="10187394"/>
    <n v="193600"/>
  </r>
  <r>
    <s v="LÍNEA CONVERSIÓN No 2"/>
    <x v="0"/>
    <s v="BOBINADORA"/>
    <s v="ARREGLAR Y ACONDIC TAMBOR LAMINA PLATANE"/>
    <x v="783"/>
    <n v="4172699"/>
    <n v="10187058"/>
    <n v="338800"/>
  </r>
  <r>
    <s v="LÍNEA CONVERSIÓN No 2"/>
    <x v="0"/>
    <s v="BOBINADORA"/>
    <s v="QUITAR PLATOS Y COLOCAR MANZANAS LC #2"/>
    <x v="784"/>
    <n v="4172668"/>
    <n v="10186530"/>
    <n v="48400"/>
  </r>
  <r>
    <s v="LÍNEA CONVERSIÓN No 2"/>
    <x v="1"/>
    <s v=""/>
    <s v="cambiar racor linea de enfriamiento lc 2"/>
    <x v="785"/>
    <n v="4172595"/>
    <n v="10186970"/>
    <n v="128416"/>
  </r>
  <r>
    <s v="LÍNEA CONVERSIÓN No 2"/>
    <x v="0"/>
    <s v="BOBINADORA"/>
    <s v="REVISAR E INFORMAR AL OPERARIO DE LA PRE"/>
    <x v="786"/>
    <n v="4172017"/>
    <n v="10186634"/>
    <n v="38720"/>
  </r>
  <r>
    <s v="LÍNEA CONVERSIÓN No 4"/>
    <x v="3"/>
    <s v="TENSIONADORA"/>
    <s v="REVISAR SISTEMA ELECTRICO LC #4"/>
    <x v="786"/>
    <n v="4172042"/>
    <n v="10186467"/>
    <n v="193600"/>
  </r>
  <r>
    <s v="LÍNEA CONVERSIÓN No 2"/>
    <x v="4"/>
    <s v=""/>
    <s v="CONV N 2 ALISTAMIENTO PRECORTADORA"/>
    <x v="787"/>
    <n v="4171988"/>
    <n v="10186593"/>
    <n v="1555857"/>
  </r>
  <r>
    <s v="LÍNEA CONVERSIÓN No 4"/>
    <x v="0"/>
    <s v="BOBINADORA"/>
    <s v="FAVOR REVISAR MAQUINA LC4"/>
    <x v="788"/>
    <n v="4171972"/>
    <n v="10186438"/>
    <n v="48400"/>
  </r>
  <r>
    <s v="LÍNEA CONVERSIÓN No 2"/>
    <x v="4"/>
    <s v=""/>
    <s v="LC2 FALTA UNA CUCHILLA EN LA PRECORTADOR"/>
    <x v="789"/>
    <n v="4171887"/>
    <n v="10186505"/>
    <n v="387200"/>
  </r>
  <r>
    <s v="LÍNEA CONVERSIÓN No 2"/>
    <x v="4"/>
    <s v=""/>
    <s v="ACONDICIONAR PRECORTADORA EN LC 2"/>
    <x v="790"/>
    <n v="4171707"/>
    <n v="10186313"/>
    <n v="3272596"/>
  </r>
  <r>
    <s v="LÍNEA CONVERSIÓN No 4"/>
    <x v="0"/>
    <s v="BOBINADORA"/>
    <s v="REVISAR MOTOR DE BOBINADOR  LC 4"/>
    <x v="791"/>
    <n v="4170976"/>
    <n v="10185752"/>
    <n v="193600"/>
  </r>
  <r>
    <s v="LÍNEA CONVERSIÓN No 2"/>
    <x v="0"/>
    <s v="BOBINADORA"/>
    <s v="MANTTO A MOTORES Y REDUCTORES BAJADOS"/>
    <x v="792"/>
    <n v="4170900"/>
    <s v=""/>
    <n v="1439390"/>
  </r>
  <r>
    <s v="LÍNEA CONVERSIÓN No 2"/>
    <x v="0"/>
    <s v="BOBINADORA"/>
    <s v="REVISION ELECTRICA NO PARA"/>
    <x v="793"/>
    <n v="4170805"/>
    <n v="10185725"/>
    <n v="193600"/>
  </r>
  <r>
    <s v="LÍNEA CONVERSIÓN No 2"/>
    <x v="1"/>
    <s v="PEFORADORA"/>
    <s v="REVISAR TABLERO DE PERFORADO LC 2"/>
    <x v="794"/>
    <n v="4170795"/>
    <n v="10185465"/>
    <n v="193600"/>
  </r>
  <r>
    <s v="LÍNEA CONVERSIÓN No 4"/>
    <x v="0"/>
    <s v="BOBINADORA"/>
    <s v="REPARAR MALACATE BOBINADORAS DE LC#4"/>
    <x v="794"/>
    <n v="4170744"/>
    <s v=""/>
    <n v="23962"/>
  </r>
  <r>
    <s v="LÍNEA CONVERSIÓN No 4"/>
    <x v="0"/>
    <s v="BOBINADORA"/>
    <s v="ARMAR TAMBOR POR UNIDADES NUEVO"/>
    <x v="794"/>
    <n v="4170754"/>
    <s v=""/>
    <n v="2300"/>
  </r>
  <r>
    <s v="LÍNEA CONVERSIÓN No 2"/>
    <x v="0"/>
    <s v="BOBINADORA"/>
    <s v="REVISAR EMBOBINADORES LC 2"/>
    <x v="795"/>
    <n v="4170531"/>
    <n v="10185099"/>
    <n v="193600"/>
  </r>
  <r>
    <s v="LÍNEA CONVERSIÓN No 2"/>
    <x v="0"/>
    <s v="BOBINADORA"/>
    <s v="BOBINADOR INFERIOR 2D SE DISPARA POR TEM"/>
    <x v="796"/>
    <n v="4170503"/>
    <n v="10185688"/>
    <n v="352720"/>
  </r>
  <r>
    <s v="LÍNEA CONVERSIÓN No 4"/>
    <x v="0"/>
    <s v="BOBINADORA"/>
    <s v="ARREGLAR  DESEMBOBINADOR LC 4"/>
    <x v="797"/>
    <n v="4170355"/>
    <n v="10185568"/>
    <n v="2279169"/>
  </r>
  <r>
    <s v="LÍNEA CONVERSIÓN No 4"/>
    <x v="1"/>
    <s v="PEFORADORA"/>
    <s v="REVISAR LC 4 BOBINA NO  CAE"/>
    <x v="798"/>
    <n v="4170209"/>
    <n v="10185554"/>
    <n v="48400"/>
  </r>
  <r>
    <s v="LÍNEA CONVERSIÓN No 2"/>
    <x v="0"/>
    <s v="BOBINADORA"/>
    <s v="REVISAR BOBINADOR INFERIOR LC 2"/>
    <x v="799"/>
    <n v="4169980"/>
    <n v="10185405"/>
    <n v="193600"/>
  </r>
  <r>
    <s v="LÍNEA CONVERSIÓN No 4"/>
    <x v="0"/>
    <s v="BOBINADORA"/>
    <s v="REVISAR Y ORGANIZAR BOBINADORAS"/>
    <x v="800"/>
    <n v="4169944"/>
    <s v=""/>
    <n v="1484000"/>
  </r>
  <r>
    <s v="LÍNEA CONVERSIÓN No 2"/>
    <x v="0"/>
    <s v="BOBINADORA"/>
    <s v="REVISAR Y ORAGNOZAR BOBINADORAS"/>
    <x v="800"/>
    <n v="4169943"/>
    <s v=""/>
    <n v="1022868"/>
  </r>
  <r>
    <s v="LÍNEA CONVERSIÓN No 4"/>
    <x v="0"/>
    <s v="BOBINADORA"/>
    <s v="BOBINADOR INFERIOR LC 4"/>
    <x v="801"/>
    <n v="4169651"/>
    <n v="10184232"/>
    <n v="96800"/>
  </r>
  <r>
    <s v="LÍNEA CONVERSIÓN No 2"/>
    <x v="1"/>
    <s v="PEFORADORA"/>
    <s v="CORREGIR FUGA DE AGUA BARRA DE PERFORADO"/>
    <x v="802"/>
    <n v="4169366"/>
    <n v="10185080"/>
    <n v="145200"/>
  </r>
  <r>
    <s v="LÍNEA CONVERSIÓN No 2"/>
    <x v="0"/>
    <s v="BOBINADORA"/>
    <s v="CAMBIAR MOTOREDUCTOR SUPERIOR COMPLETO"/>
    <x v="803"/>
    <n v="4169334"/>
    <s v=""/>
    <n v="2948720"/>
  </r>
  <r>
    <s v="LÍNEA CONVERSIÓN No 4"/>
    <x v="0"/>
    <s v="BOBINADORA"/>
    <s v="CAMBIAR MOTOREDUCTOR SUPERIOR COMPLETO"/>
    <x v="803"/>
    <n v="4169335"/>
    <s v=""/>
    <n v="2377600"/>
  </r>
  <r>
    <s v="LÍNEA CONVERSIÓN No 4"/>
    <x v="1"/>
    <s v="PEFORADORA"/>
    <s v="DISPARO DE FUSIBLES PUESTOS DE PERFORADO"/>
    <x v="804"/>
    <n v="4168938"/>
    <n v="10184863"/>
    <n v="145200"/>
  </r>
  <r>
    <s v="LÍNEA CONVERSIÓN No 4"/>
    <x v="0"/>
    <s v="BOBINADORA"/>
    <s v="REVISAR CILINDRO BOB.INF4D LC4"/>
    <x v="804"/>
    <n v="4168796"/>
    <n v="10184803"/>
    <n v="242000"/>
  </r>
  <r>
    <s v="LÍNEA CONVERSIÓN No 4"/>
    <x v="2"/>
    <s v="TORRE RODILLOS GUIAS"/>
    <s v="REUBICAR TUBERIAS Y BANDEJAS EN LC#4"/>
    <x v="804"/>
    <n v="4168888"/>
    <s v=""/>
    <n v="7538902"/>
  </r>
  <r>
    <s v="LÍNEA CONVERSIÓN No 4"/>
    <x v="0"/>
    <s v="BOBINADORA"/>
    <s v="ACONDICIONAR REDUCTOR, EJE Y PLATO"/>
    <x v="805"/>
    <n v="4168716"/>
    <n v="10184730"/>
    <n v="266200"/>
  </r>
  <r>
    <s v="LÍNEA CONVERSIÓN No 4"/>
    <x v="0"/>
    <s v="BOBINADORA"/>
    <s v="REPARAR CILINDRO NEUMATICO DEL BALANCIN"/>
    <x v="805"/>
    <n v="4168682"/>
    <n v="10184724"/>
    <n v="145200"/>
  </r>
  <r>
    <s v="LÍNEA CONVERSIÓN No 2"/>
    <x v="0"/>
    <s v="BOBINADORA"/>
    <s v="REACONDICIONAR BOBINADORA NEUMATICAMENTE"/>
    <x v="805"/>
    <n v="4168677"/>
    <n v="10184522"/>
    <n v="48400"/>
  </r>
  <r>
    <s v="LÍNEA CONVERSIÓN No 4"/>
    <x v="0"/>
    <s v="BOBINADORA"/>
    <s v="REACONDICIONAR BOBINADORA NEUMATICAMENTE"/>
    <x v="805"/>
    <n v="4168676"/>
    <n v="10184520"/>
    <n v="48400"/>
  </r>
  <r>
    <s v="LÍNEA CONVERSIÓN No 2"/>
    <x v="0"/>
    <s v="BOBINADORA"/>
    <s v="REVISAR Y CAMBIAR DRIVE INFERIOR"/>
    <x v="805"/>
    <n v="4168703"/>
    <s v=""/>
    <n v="573"/>
  </r>
  <r>
    <s v="LÍNEA CONVERSIÓN No 2"/>
    <x v="0"/>
    <s v="BOBINADORA"/>
    <s v="CONECTAR SECADOR LC # 2"/>
    <x v="806"/>
    <n v="4168417"/>
    <n v="10183977"/>
    <n v="96800"/>
  </r>
  <r>
    <s v="LÍNEA CONVERSIÓN No 2"/>
    <x v="1"/>
    <s v="PANEL DE CONTROL"/>
    <s v="REVISAR CONTADOR BOLSAS LC 2"/>
    <x v="807"/>
    <n v="4168389"/>
    <n v="10184325"/>
    <n v="96800"/>
  </r>
  <r>
    <s v="LÍNEA CONVERSIÓN No 4"/>
    <x v="0"/>
    <s v="BOBINADORA"/>
    <s v="REVISAR MOTOR EMBOBINADOR SE DISPARA C4"/>
    <x v="807"/>
    <n v="4168385"/>
    <n v="10183854"/>
    <n v="96800"/>
  </r>
  <r>
    <s v="LÍNEA CONVERSIÓN No 2"/>
    <x v="0"/>
    <s v="BOBINADORA"/>
    <s v="CAMBIAR EJE FLENDER, CUÑA Y PLATO"/>
    <x v="808"/>
    <n v="4168357"/>
    <n v="10184640"/>
    <n v="242000"/>
  </r>
  <r>
    <s v="LÍNEA CONVERSIÓN No 4"/>
    <x v="1"/>
    <s v=""/>
    <s v="REVISAR BOBINA LC  4 NO CAE PERF"/>
    <x v="809"/>
    <n v="4168228"/>
    <n v="10184594"/>
    <n v="129902"/>
  </r>
  <r>
    <s v="LÍNEA CONVERSIÓN No 2"/>
    <x v="0"/>
    <s v="BOBINADORA"/>
    <s v="CAMBIAR DRIVE PARA MOTOR SUPERIOR"/>
    <x v="810"/>
    <n v="4168054"/>
    <s v=""/>
    <n v="96800"/>
  </r>
  <r>
    <s v="LÍNEA CONVERSIÓN No 2"/>
    <x v="0"/>
    <s v="BOBINADORA"/>
    <s v="REVISAR CILINDRO DEL BALANCXIN LC 2"/>
    <x v="811"/>
    <n v="4167199"/>
    <n v="10183853"/>
    <n v="5233132"/>
  </r>
  <r>
    <s v="LÍNEA CONVERSIÓN No 2"/>
    <x v="0"/>
    <s v="BOBINADORA"/>
    <s v="AJUSTAR MOTOREDUCTOR AL BRAZO"/>
    <x v="812"/>
    <n v="4166965"/>
    <n v="10183419"/>
    <n v="96800"/>
  </r>
  <r>
    <s v="LÍNEA CONVERSIÓN No 2"/>
    <x v="1"/>
    <s v="PEFORADORA"/>
    <s v="CONV N 2 REVISION DEL TABLERO"/>
    <x v="813"/>
    <n v="4166810"/>
    <n v="10183378"/>
    <n v="48400"/>
  </r>
  <r>
    <s v="LÍNEA CONVERSIÓN No 4"/>
    <x v="0"/>
    <s v="BOBINADORA"/>
    <s v="REVISAR BOBINADOR 4A SUP"/>
    <x v="814"/>
    <n v="4166781"/>
    <n v="10183379"/>
    <n v="410800"/>
  </r>
  <r>
    <s v="LÍNEA CONVERSIÓN No 4"/>
    <x v="0"/>
    <s v="BOBINADORA"/>
    <s v="SE ISTALO RODILLO DEL BALANCIN 4D LC4"/>
    <x v="815"/>
    <n v="4166498"/>
    <n v="10182998"/>
    <n v="196681"/>
  </r>
  <r>
    <s v="LÍNEA CONVERSIÓN No 2"/>
    <x v="1"/>
    <s v=""/>
    <s v="REVISAR  SIT REFRIF  BARRAS RECALENTADAS"/>
    <x v="816"/>
    <n v="4166229"/>
    <n v="10182970"/>
    <n v="484000"/>
  </r>
  <r>
    <s v="LÍNEA CONVERSIÓN No 2"/>
    <x v="0"/>
    <s v="BOBINADORA"/>
    <s v="TERMINAR DE ACONDICIONAR BOBINADORAS"/>
    <x v="817"/>
    <n v="4166200"/>
    <s v=""/>
    <n v="5425788"/>
  </r>
  <r>
    <s v="LÍNEA CONVERSIÓN No 2"/>
    <x v="0"/>
    <s v="BOBINADORA"/>
    <s v="CABLEADO COLGANDO"/>
    <x v="818"/>
    <n v="4165775"/>
    <n v="10182590"/>
    <n v="774400"/>
  </r>
  <r>
    <s v="LÍNEA CONVERSIÓN No 4"/>
    <x v="0"/>
    <s v="BOBINADORA"/>
    <s v="LC4 REVISAR BALANCIN BOBINADORA FRENADO"/>
    <x v="818"/>
    <n v="4165890"/>
    <n v="10182522"/>
    <n v="77440"/>
  </r>
  <r>
    <s v="LÍNEA CONVERSIÓN No 4"/>
    <x v="0"/>
    <s v="DESBOBINADORAS"/>
    <s v="REVISAR POTENCIOMETRO LC #4 SUPERIOR"/>
    <x v="819"/>
    <n v="4165467"/>
    <n v="10182137"/>
    <n v="169400"/>
  </r>
  <r>
    <s v="LÍNEA CONVERSIÓN No 2"/>
    <x v="3"/>
    <s v="TENSIONADORA"/>
    <s v="REVISION DE CONEXIONES LC2"/>
    <x v="819"/>
    <n v="4165768"/>
    <n v="10182558"/>
    <n v="1245860"/>
  </r>
  <r>
    <s v="LÍNEA CONVERSIÓN No 4"/>
    <x v="0"/>
    <s v="BOBINADORA"/>
    <s v="CAMBIAR CONECTOR T BOBINADOR LC 4"/>
    <x v="820"/>
    <n v="4165409"/>
    <n v="10182443"/>
    <n v="69086"/>
  </r>
  <r>
    <s v="LÍNEA CONVERSIÓN No 2"/>
    <x v="2"/>
    <s v=""/>
    <s v="REUBICAR TUBERIAS Y BANDEJAS ELECTRICAS"/>
    <x v="821"/>
    <n v="4165340"/>
    <s v=""/>
    <n v="4840748"/>
  </r>
  <r>
    <s v="LÍNEA CONVERSIÓN No 2"/>
    <x v="1"/>
    <s v="PEFORADORA"/>
    <s v="CAMBIAR BARRAS DE ENFRIAMIENTO BOBINAS"/>
    <x v="822"/>
    <n v="4165156"/>
    <s v=""/>
    <n v="449577"/>
  </r>
  <r>
    <s v="LÍNEA CONVERSIÓN No 2"/>
    <x v="0"/>
    <s v="BOBINADORA"/>
    <s v="REVISAR BOBINADOR LC # 2"/>
    <x v="822"/>
    <n v="4165150"/>
    <n v="10181932"/>
    <n v="193600"/>
  </r>
  <r>
    <s v="LÍNEA CONVERSIÓN No 4"/>
    <x v="3"/>
    <s v="TENSIONADORA"/>
    <s v="CAMBIAR PIÑON DE CADENA"/>
    <x v="823"/>
    <n v="4164728"/>
    <s v=""/>
    <n v="96800"/>
  </r>
  <r>
    <s v="LÍNEA CONVERSIÓN No 4"/>
    <x v="1"/>
    <s v="PEFORADORA"/>
    <s v="REVISAR LUCES LC #4"/>
    <x v="824"/>
    <n v="4164478"/>
    <n v="10181582"/>
    <n v="176000"/>
  </r>
  <r>
    <s v="LÍNEA CONVERSIÓN No 4"/>
    <x v="1"/>
    <s v="PEFORADORA"/>
    <s v="revisar tablero de perforados lc 4"/>
    <x v="824"/>
    <n v="4164475"/>
    <n v="10181360"/>
    <n v="176000"/>
  </r>
  <r>
    <s v="LÍNEA CONVERSIÓN No 2"/>
    <x v="0"/>
    <s v="BOBINADORA"/>
    <s v="REVISAR SISTEMA PARO LC # 2 ( DESENBOBIN"/>
    <x v="824"/>
    <n v="4164471"/>
    <n v="10181352"/>
    <n v="132000"/>
  </r>
  <r>
    <s v="LÍNEA CONVERSIÓN No 2"/>
    <x v="0"/>
    <s v="BOBINADORA"/>
    <s v="COLOCOAR CILINDRO NEUMATICO SUPERIOR"/>
    <x v="824"/>
    <n v="4164461"/>
    <n v="10181359"/>
    <n v="88000"/>
  </r>
  <r>
    <s v="LÍNEA CONVERSIÓN No 4"/>
    <x v="0"/>
    <s v="BOBINADORA"/>
    <s v="REVISAR DISPARO DE VARIADOR LC4"/>
    <x v="825"/>
    <n v="4155296"/>
    <n v="10181162"/>
    <n v="17600"/>
  </r>
  <r>
    <s v="LÍNEA CONVERSIÓN No 4"/>
    <x v="0"/>
    <s v="BOBINADORA"/>
    <s v="REVISAR EMBOBINADOR LC 4"/>
    <x v="826"/>
    <n v="4154990"/>
    <n v="10180455"/>
    <n v="187440"/>
  </r>
  <r>
    <s v="LÍNEA CONVERSIÓN No 4"/>
    <x v="1"/>
    <s v="PEFORADORA"/>
    <s v="REVISION PUESTOS DE PERFORADO LC4"/>
    <x v="827"/>
    <n v="4154742"/>
    <n v="10180781"/>
    <n v="132000"/>
  </r>
  <r>
    <s v="LÍNEA CONVERSIÓN No 4"/>
    <x v="0"/>
    <s v="BOBINADORA"/>
    <s v="REVISAR POR NO PARAR LOS BOBINADORES"/>
    <x v="828"/>
    <n v="4154098"/>
    <s v=""/>
    <n v="6114753"/>
  </r>
  <r>
    <s v="LÍNEA CONVERSIÓN No 4"/>
    <x v="0"/>
    <s v="BOBINADORA"/>
    <s v="COLOCAR CONTADOR DE UNIDADES LC #4"/>
    <x v="829"/>
    <n v="4153932"/>
    <n v="10179738"/>
    <n v="1662311"/>
  </r>
  <r>
    <s v="LÍNEA CONVERSIÓN No 4"/>
    <x v="0"/>
    <s v="BOBINADORA"/>
    <s v="REVISAR EL MOTOR LC4"/>
    <x v="829"/>
    <n v="4153933"/>
    <n v="10179954"/>
    <n v="105435"/>
  </r>
  <r>
    <s v="LÍNEA CONVERSIÓN No 4"/>
    <x v="1"/>
    <s v="PEFORADORA"/>
    <s v="REVISAR PERFORADO  NO  CAE LC4"/>
    <x v="830"/>
    <n v="4153375"/>
    <n v="10179349"/>
    <n v="44000"/>
  </r>
  <r>
    <s v="LÍNEA CONVERSIÓN No 4"/>
    <x v="0"/>
    <s v="DESBOBINADORAS"/>
    <s v="CAMBIAR MANGUERA  EN BOBINADOR  L C  4"/>
    <x v="830"/>
    <n v="4153340"/>
    <n v="10179541"/>
    <n v="80389"/>
  </r>
  <r>
    <s v="LÍNEA CONVERSIÓN No 4"/>
    <x v="3"/>
    <s v="TENSIONADORA"/>
    <s v="REVISAR NIP ROOL NO  FUNCIONA"/>
    <x v="830"/>
    <n v="4153371"/>
    <n v="10179414"/>
    <n v="389000"/>
  </r>
  <r>
    <s v="LÍNEA CONVERSIÓN No 4"/>
    <x v="0"/>
    <s v="BOBINADORA"/>
    <s v="TERMINAR DE ACONDICIONAR BOBINADORA"/>
    <x v="831"/>
    <n v="4153285"/>
    <s v=""/>
    <n v="888715"/>
  </r>
  <r>
    <s v="LÍNEA CONVERSIÓN No 4"/>
    <x v="3"/>
    <s v="TENSIONADORA"/>
    <s v="COLOCAR CADENA NIPROLL LC 4"/>
    <x v="831"/>
    <n v="4153278"/>
    <n v="10179363"/>
    <n v="174456"/>
  </r>
  <r>
    <s v="LÍNEA CONVERSIÓN No 4"/>
    <x v="0"/>
    <s v="BOBINADORA"/>
    <s v="CAMBIAR RODAMIENTO MANZANA"/>
    <x v="832"/>
    <n v="4152990"/>
    <n v="10178781"/>
    <n v="61600"/>
  </r>
  <r>
    <s v="LÍNEA CONVERSIÓN No 4"/>
    <x v="3"/>
    <s v="TENSIONADORA"/>
    <s v="REPARAR TRANSMISION DE LA TENSIONADORA"/>
    <x v="832"/>
    <n v="4153001"/>
    <n v="10179204"/>
    <n v="264000"/>
  </r>
  <r>
    <s v="LÍNEA CONVERSIÓN No 4"/>
    <x v="3"/>
    <s v="TENSIONADORA"/>
    <s v="REPARAR TRANSMISION DE LA TENCIONADORA"/>
    <x v="832"/>
    <n v="4153004"/>
    <n v="10179028"/>
    <n v="88000"/>
  </r>
  <r>
    <s v="LÍNEA CONVERSIÓN No 4"/>
    <x v="0"/>
    <s v="DESBOBINADORAS"/>
    <s v="LC4 CAMBIAR RODAMIENTO CILINDRO BOBINADO"/>
    <x v="833"/>
    <n v="4152725"/>
    <n v="10178930"/>
    <n v="199503"/>
  </r>
  <r>
    <s v="LÍNEA CONVERSIÓN No 2"/>
    <x v="1"/>
    <s v="PANEL DE CONTROL"/>
    <s v="REVISAR BOBINAS PARA PERFORADO  L C 2"/>
    <x v="834"/>
    <n v="4151879"/>
    <n v="10178192"/>
    <n v="88000"/>
  </r>
  <r>
    <s v="LÍNEA CONVERSIÓN No 2"/>
    <x v="0"/>
    <s v="BOBINADORA"/>
    <s v="ARREGLAR PARO AUTO DE LC2"/>
    <x v="835"/>
    <n v="4151616"/>
    <n v="10178237"/>
    <n v="88000"/>
  </r>
  <r>
    <s v="LÍNEA CONVERSIÓN No 2"/>
    <x v="0"/>
    <s v="BOBINADORA"/>
    <s v="FABRICACIÓN SOPORTES SENSOR BOBINADORAS"/>
    <x v="836"/>
    <n v="4151520"/>
    <s v=""/>
    <n v="368000"/>
  </r>
  <r>
    <s v="LÍNEA CONVERSIÓN No 2"/>
    <x v="0"/>
    <s v="BOBINADORA"/>
    <s v="COLOCAR SOPORTE MOTOR BOBINADOR LC #2"/>
    <x v="836"/>
    <n v="4151539"/>
    <n v="10176919"/>
    <n v="88000"/>
  </r>
  <r>
    <s v="LÍNEA CONVERSIÓN No 2"/>
    <x v="0"/>
    <s v="BOBINADORA"/>
    <s v="REVISAR TABLERO DE LC  2"/>
    <x v="837"/>
    <n v="4151005"/>
    <n v="10177157"/>
    <n v="352000"/>
  </r>
  <r>
    <s v="LÍNEA CONVERSIÓN No 2"/>
    <x v="0"/>
    <s v="BOBINADORA"/>
    <s v="REVISAR BRAZO DE BOBINADOR  LC 2"/>
    <x v="837"/>
    <n v="4151006"/>
    <n v="10177418"/>
    <n v="176000"/>
  </r>
  <r>
    <s v="LÍNEA CONVERSIÓN No 2"/>
    <x v="0"/>
    <s v="DESBOBINADORAS"/>
    <s v="REACONDICIONAR DESBOBINADORA"/>
    <x v="837"/>
    <n v="4150992"/>
    <n v="10176856"/>
    <n v="176000"/>
  </r>
  <r>
    <s v="LÍNEA CONVERSIÓN No 4"/>
    <x v="0"/>
    <s v="BOBINADORA"/>
    <s v="COLOCAR TORNILLO AL MOTOR EMBOBI LC 4"/>
    <x v="838"/>
    <n v="4150914"/>
    <n v="10176962"/>
    <n v="176000"/>
  </r>
  <r>
    <s v="LÍNEA CONVERSIÓN No 4"/>
    <x v="0"/>
    <s v="BOBINADORA"/>
    <s v="COMPLETAR MOTOREDUCTORES EN LC#4"/>
    <x v="839"/>
    <n v="4150827"/>
    <s v=""/>
    <n v="12197903"/>
  </r>
  <r>
    <s v="LÍNEA CONVERSIÓN No 4"/>
    <x v="0"/>
    <s v="BOBINADORA"/>
    <s v="REVISAR BOBINADOR LC 4"/>
    <x v="839"/>
    <n v="4150807"/>
    <n v="10177433"/>
    <n v="859042"/>
  </r>
  <r>
    <s v="LÍNEA CONVERSIÓN No 2"/>
    <x v="1"/>
    <s v="PEFORADORA"/>
    <s v="REVISAR TABLERO DE LC  2"/>
    <x v="840"/>
    <n v="4150691"/>
    <n v="10177204"/>
    <n v="88000"/>
  </r>
  <r>
    <s v="LÍNEA CONVERSIÓN No 2"/>
    <x v="1"/>
    <s v="PEFORADORA"/>
    <s v="REVISAR PERFORADORES QUE NO CAEN   LC  2"/>
    <x v="841"/>
    <n v="4150651"/>
    <n v="10177247"/>
    <n v="1214757"/>
  </r>
  <r>
    <s v="LÍNEA CONVERSIÓN No 2"/>
    <x v="1"/>
    <s v="PEFORADORA"/>
    <s v="REVISAR PERFORADO LC 2"/>
    <x v="842"/>
    <n v="4150341"/>
    <n v="10177077"/>
    <n v="176000"/>
  </r>
  <r>
    <s v="LÍNEA CONVERSIÓN No 4"/>
    <x v="0"/>
    <s v="BOBINADORA"/>
    <s v="REPARAR Y INSTALAR MOTOREDUCTOR"/>
    <x v="843"/>
    <n v="4150261"/>
    <s v=""/>
    <n v="2796059"/>
  </r>
  <r>
    <s v="LÍNEA CONVERSIÓN No 2"/>
    <x v="0"/>
    <s v="DESBOBINADORAS"/>
    <s v="REVISAR RODAMIENTO DESBOBINADOR LC #2"/>
    <x v="844"/>
    <n v="4150167"/>
    <n v="10175027"/>
    <n v="70400"/>
  </r>
  <r>
    <s v="LÍNEA CONVERSIÓN No 2"/>
    <x v="1"/>
    <s v="PANEL DE CONTROL"/>
    <s v="REVISAR PERFORADOR NO CAEN"/>
    <x v="845"/>
    <n v="4149566"/>
    <n v="10174944"/>
    <n v="88000"/>
  </r>
  <r>
    <s v="LÍNEA CONVERSIÓN No 4"/>
    <x v="0"/>
    <s v="BOBINADORA"/>
    <s v="REVISAR SISTEMA CONTROL DE TENSION LC#4"/>
    <x v="845"/>
    <n v="4149563"/>
    <n v="10176292"/>
    <n v="572000"/>
  </r>
  <r>
    <s v="LÍNEA CONVERSIÓN No 4"/>
    <x v="0"/>
    <s v="BOBINADORA"/>
    <s v="REVISAR MOTOR LA LC     4 NO ARRANCA"/>
    <x v="845"/>
    <n v="4149570"/>
    <n v="10175070"/>
    <n v="88000"/>
  </r>
  <r>
    <s v="LÍNEA CONVERSIÓN No 2"/>
    <x v="0"/>
    <s v="BOBINADORA"/>
    <s v="CUADRAR SENSORES BOB C-2"/>
    <x v="845"/>
    <n v="4149567"/>
    <n v="10175018"/>
    <n v="88000"/>
  </r>
  <r>
    <s v="LÍNEA CONVERSIÓN No 2"/>
    <x v="0"/>
    <s v="BOBINADORA"/>
    <s v="REACONDICIONAR BOBINADORA INFERIOR"/>
    <x v="846"/>
    <n v="4149327"/>
    <n v="10175608"/>
    <n v="88000"/>
  </r>
  <r>
    <s v="LÍNEA CONVERSIÓN No 2"/>
    <x v="0"/>
    <s v="BOBINADORA"/>
    <s v="REPARAR TAMBOR DE UNIDADES"/>
    <x v="847"/>
    <n v="4149312"/>
    <n v="10174443"/>
    <n v="176000"/>
  </r>
  <r>
    <s v="LÍNEA CONVERSIÓN No 4"/>
    <x v="0"/>
    <s v="DESBOBINADORAS"/>
    <s v="REPARAR SOPORTE AJUSTE BRAZO"/>
    <x v="848"/>
    <n v="4148904"/>
    <n v="10175688"/>
    <n v="132000"/>
  </r>
  <r>
    <s v="LÍNEA CONVERSIÓN No 2"/>
    <x v="1"/>
    <s v="PEFORADORA"/>
    <s v="REVISAR TABLERO DE PERFORADO  LC 2"/>
    <x v="849"/>
    <n v="4147665"/>
    <n v="10172804"/>
    <n v="88000"/>
  </r>
  <r>
    <s v="LÍNEA CONVERSIÓN No 4"/>
    <x v="0"/>
    <s v="BOBINADORA"/>
    <s v="REVISAR POTENCIOMETRO LC 4"/>
    <x v="849"/>
    <n v="4147667"/>
    <n v="10173329"/>
    <n v="176000"/>
  </r>
  <r>
    <s v="LÍNEA CONVERSIÓN No 2"/>
    <x v="0"/>
    <s v="BOBINADORA"/>
    <s v="REVISAR LC # 2 BOBINADORES.."/>
    <x v="849"/>
    <n v="4147664"/>
    <n v="10172722"/>
    <n v="176000"/>
  </r>
  <r>
    <s v="LÍNEA CONVERSIÓN No 2"/>
    <x v="0"/>
    <s v="DESBOBINADORAS"/>
    <s v="REVISAR DESBOBINADOR 2C INFERIOR"/>
    <x v="850"/>
    <n v="4147622"/>
    <n v="10174307"/>
    <n v="2441500"/>
  </r>
  <r>
    <s v="LÍNEA CONVERSIÓN No 4"/>
    <x v="1"/>
    <s v="PANEL CONTROL PERFORADORA 3"/>
    <s v="REVISAR MAGUINA NO PARA LC 4"/>
    <x v="851"/>
    <n v="4147612"/>
    <n v="10174288"/>
    <n v="88000"/>
  </r>
  <r>
    <s v="LÍNEA CONVERSIÓN No 4"/>
    <x v="5"/>
    <s v=""/>
    <s v="REVISAR Y CORREGIR FUGAS DE AIRE EN LC#4"/>
    <x v="852"/>
    <n v="4147478"/>
    <s v=""/>
    <n v="176000"/>
  </r>
  <r>
    <s v="LÍNEA CONVERSIÓN No 2"/>
    <x v="5"/>
    <s v=""/>
    <s v="REVISAR Y CORREGIR FUGAS DE AIRE EN LC#2"/>
    <x v="852"/>
    <n v="4147477"/>
    <s v=""/>
    <n v="132000"/>
  </r>
  <r>
    <s v="LÍNEA CONVERSIÓN No 2"/>
    <x v="1"/>
    <s v="PEFORADORA"/>
    <s v="CORREGIR FUGA DE AGUA EN PERFORADORA"/>
    <x v="852"/>
    <n v="4147533"/>
    <n v="10174316"/>
    <n v="92950"/>
  </r>
  <r>
    <s v="LÍNEA CONVERSIÓN No 2"/>
    <x v="0"/>
    <s v="BOBINADORA"/>
    <s v="MANTTO TABLEROS CONTROL BOBINADORAS"/>
    <x v="852"/>
    <n v="4147468"/>
    <s v=""/>
    <n v="264000"/>
  </r>
  <r>
    <s v="LÍNEA CONVERSIÓN No 4"/>
    <x v="0"/>
    <s v="BOBINADORA"/>
    <s v="MANTTO TABLEROS CONTROL BOBINADORAS"/>
    <x v="852"/>
    <n v="4147469"/>
    <s v=""/>
    <n v="176000"/>
  </r>
  <r>
    <s v="LÍNEA CONVERSIÓN No 2"/>
    <x v="0"/>
    <s v="BOBINADORA"/>
    <s v="REVISAR SENSOR 2D SUPERIOR"/>
    <x v="852"/>
    <n v="4147464"/>
    <n v="10174247"/>
    <n v="88000"/>
  </r>
  <r>
    <s v="LÍNEA CONVERSIÓN No 2"/>
    <x v="1"/>
    <s v="PEFORADORA"/>
    <s v="CONV N 2 REVISAR BOBINA  NO CAE PERFORAD"/>
    <x v="853"/>
    <n v="4147210"/>
    <n v="10174147"/>
    <n v="264000"/>
  </r>
  <r>
    <s v="LÍNEA CONVERSIÓN No 2"/>
    <x v="0"/>
    <s v="DESBOBINADORAS"/>
    <s v="CORREGIR FUGA COV 2 DE AIRE"/>
    <x v="853"/>
    <n v="4147194"/>
    <n v="10174146"/>
    <n v="70400"/>
  </r>
  <r>
    <s v="LÍNEA CONVERSIÓN No 4"/>
    <x v="0"/>
    <s v="BOBINADORA"/>
    <s v="REVISION Y AJUSTES SISTEMA PARO LC4"/>
    <x v="854"/>
    <n v="4146787"/>
    <n v="10173699"/>
    <n v="379926"/>
  </r>
  <r>
    <s v="LÍNEA CONVERSIÓN No 2"/>
    <x v="3"/>
    <s v="TENSIONADORA"/>
    <s v="FABRICAR TAPAS Y CAMBIAR TOMA 110V,"/>
    <x v="854"/>
    <n v="4146750"/>
    <n v="10173659"/>
    <n v="264000"/>
  </r>
  <r>
    <s v="LÍNEA CONVERSIÓN No 2"/>
    <x v="0"/>
    <s v="DESBOBINADORAS"/>
    <s v="CAMBIAR RODAMIENTO MANZANA 2D INFERIOR"/>
    <x v="855"/>
    <n v="4146541"/>
    <n v="10173649"/>
    <n v="88000"/>
  </r>
  <r>
    <s v="LÍNEA CONVERSIÓN No 4"/>
    <x v="0"/>
    <s v="BOBINADORA"/>
    <s v="REVISAR MOTOR EMBOB LC 4"/>
    <x v="856"/>
    <n v="4146378"/>
    <n v="10172252"/>
    <n v="88000"/>
  </r>
  <r>
    <s v="LÍNEA CONVERSIÓN No 2"/>
    <x v="1"/>
    <s v="PANEL DE CONTROL"/>
    <s v="REVISAR  VARIOS PERFORADORES NO CAEN"/>
    <x v="857"/>
    <n v="4146376"/>
    <n v="10173095"/>
    <n v="88000"/>
  </r>
  <r>
    <s v="LÍNEA CONVERSIÓN No 2"/>
    <x v="0"/>
    <s v="BOBINADORA"/>
    <s v="REVISAR CILINDRO DIAFRACMA PARTIDO"/>
    <x v="858"/>
    <n v="4146241"/>
    <n v="10172885"/>
    <n v="132000"/>
  </r>
  <r>
    <s v="LÍNEA CONVERSIÓN No 2"/>
    <x v="1"/>
    <s v="PEFORADORA"/>
    <s v="LC 2 ESCAPE DE AGUA POR MANGUERAS VIGA"/>
    <x v="859"/>
    <n v="4146237"/>
    <n v="10172964"/>
    <n v="308000"/>
  </r>
  <r>
    <s v="LÍNEA CONVERSIÓN No 4"/>
    <x v="0"/>
    <s v="BOBINADORA"/>
    <s v="CONV N 4 NO PARA AL STOP(PARO AUTO)"/>
    <x v="859"/>
    <n v="4146231"/>
    <n v="10173118"/>
    <n v="70400"/>
  </r>
  <r>
    <s v="LÍNEA CONVERSIÓN No 4"/>
    <x v="0"/>
    <s v="BOBINADORA"/>
    <s v="MOTOR BOBINADOR DAÑADO LC N.4"/>
    <x v="860"/>
    <n v="4145597"/>
    <n v="10172592"/>
    <n v="352000"/>
  </r>
  <r>
    <s v="LÍNEA CONVERSIÓN No 2"/>
    <x v="0"/>
    <s v="BOBINADORA"/>
    <s v="BAJAR MANZANAS Y COLOCAR PLATOS LC N.2"/>
    <x v="860"/>
    <n v="4145664"/>
    <n v="10172665"/>
    <n v="88000"/>
  </r>
  <r>
    <s v="LÍNEA CONVERSIÓN No 4"/>
    <x v="0"/>
    <s v="DESBOBINADORAS"/>
    <s v="FAVOR CAMBIA CILINDRO LC 4"/>
    <x v="861"/>
    <n v="4145507"/>
    <n v="10172382"/>
    <n v="88000"/>
  </r>
  <r>
    <s v="LÍNEA CONVERSIÓN No 4"/>
    <x v="0"/>
    <s v="BOBINADORA"/>
    <s v="CAMBIAR RODAMIENTO EMBIBI LC 4"/>
    <x v="862"/>
    <n v="4145384"/>
    <n v="10172345"/>
    <n v="70400"/>
  </r>
  <r>
    <s v="LÍNEA CONVERSIÓN No 2"/>
    <x v="0"/>
    <s v="BOBINADORA"/>
    <s v="CAMBIAR DIAFRAGMA CILINDRO BALANCIN INF."/>
    <x v="863"/>
    <n v="4145081"/>
    <n v="10171436"/>
    <n v="91000"/>
  </r>
  <r>
    <s v="LÍNEA CONVERSIÓN No 4"/>
    <x v="0"/>
    <s v="BOBINADORA"/>
    <s v="REACONDICIONAR BRAZO SOPORTE DE ROLLO"/>
    <x v="864"/>
    <n v="4145057"/>
    <n v="10171729"/>
    <n v="91000"/>
  </r>
  <r>
    <s v="LÍNEA CONVERSIÓN No 2"/>
    <x v="0"/>
    <s v="BOBINADORA"/>
    <s v="REVEISAR BALANCIN LC #2"/>
    <x v="864"/>
    <n v="4145060"/>
    <n v="10172165"/>
    <n v="88000"/>
  </r>
  <r>
    <s v="LÍNEA CONVERSIÓN No 2"/>
    <x v="0"/>
    <s v="BOBINADORA"/>
    <s v="REVISAR Y CORREGIR PROGRAMACION LC2"/>
    <x v="864"/>
    <n v="4144937"/>
    <n v="10172070"/>
    <n v="72800"/>
  </r>
  <r>
    <s v="LÍNEA CONVERSIÓN No 2"/>
    <x v="0"/>
    <s v="BOBINADORA"/>
    <s v="REPARAR CILINDRO DEL BALANCIN"/>
    <x v="865"/>
    <n v="4144684"/>
    <n v="10171190"/>
    <n v="45500"/>
  </r>
  <r>
    <s v="LÍNEA CONVERSIÓN No 2"/>
    <x v="0"/>
    <s v="BOBINADORA"/>
    <s v="CAMBIAR CONECTOR NEUMATICO"/>
    <x v="865"/>
    <n v="4144682"/>
    <n v="10171080"/>
    <n v="45500"/>
  </r>
  <r>
    <s v="LÍNEA CONVERSIÓN No 4"/>
    <x v="0"/>
    <s v="DESBOBINADORAS"/>
    <s v="ACONDICIONAR BOBINADORA"/>
    <x v="866"/>
    <n v="4144495"/>
    <n v="10170677"/>
    <n v="182000"/>
  </r>
  <r>
    <s v="LÍNEA CONVERSIÓN No 2"/>
    <x v="0"/>
    <s v="BOBINADORA"/>
    <s v="REVISAR  TAMBOR DE POR UNDES EN LC  2"/>
    <x v="867"/>
    <n v="4144323"/>
    <n v="10171286"/>
    <n v="819000"/>
  </r>
  <r>
    <s v="LÍNEA CONVERSIÓN No 2"/>
    <x v="0"/>
    <s v="BOBINADORA"/>
    <s v="LC 2 CORREGUIR ESCAPE DE AIRE CILINDRO"/>
    <x v="868"/>
    <n v="4144243"/>
    <n v="10171162"/>
    <n v="72800"/>
  </r>
  <r>
    <s v="LÍNEA CONVERSIÓN No 2"/>
    <x v="0"/>
    <s v="BOBINADORA"/>
    <s v="CAMBIAR REDUCTORES EN MAL ESTADO"/>
    <x v="869"/>
    <n v="4144122"/>
    <s v=""/>
    <n v="2801800"/>
  </r>
  <r>
    <s v="LÍNEA CONVERSIÓN No 4"/>
    <x v="1"/>
    <s v="PEFORADORA"/>
    <s v="RECTIFICAR BASES DE PERFORADO"/>
    <x v="870"/>
    <n v="4143810"/>
    <n v="10169632"/>
    <n v="773500"/>
  </r>
  <r>
    <s v="LÍNEA CONVERSIÓN No 2"/>
    <x v="0"/>
    <s v="BOBINADORA"/>
    <s v="REVISAR MOTOR BOBINADORES 2B"/>
    <x v="870"/>
    <n v="4143935"/>
    <n v="10170999"/>
    <n v="2386589"/>
  </r>
  <r>
    <s v="LÍNEA CONVERSIÓN No 4"/>
    <x v="1"/>
    <s v="PEFORADORA"/>
    <s v="CORREGIR CORTO EN PUESTO DE PERFORADO"/>
    <x v="871"/>
    <n v="4143578"/>
    <n v="10170861"/>
    <n v="91000"/>
  </r>
  <r>
    <s v="LÍNEA CONVERSIÓN No 2"/>
    <x v="1"/>
    <s v="PEFORADORA"/>
    <s v="CAMBAIAR FUSIBLE LC #2"/>
    <x v="872"/>
    <n v="4143460"/>
    <n v="10170672"/>
    <n v="276640"/>
  </r>
  <r>
    <s v="LÍNEA CONVERSIÓN No 4"/>
    <x v="0"/>
    <s v="BOBINADORA"/>
    <s v="LC 4 UNA E LOS BOBINADORES CON MOTOR SUE"/>
    <x v="873"/>
    <n v="4143214"/>
    <n v="10170237"/>
    <n v="273000"/>
  </r>
  <r>
    <s v="LÍNEA CONVERSIÓN No 2"/>
    <x v="0"/>
    <s v="BOBINADORA"/>
    <s v="LC 2 TIENE UN RODILLO CAIDO BOBINADORA 2"/>
    <x v="873"/>
    <n v="4143215"/>
    <n v="10170379"/>
    <n v="163800"/>
  </r>
  <r>
    <s v="LÍNEA CONVERSIÓN No 2"/>
    <x v="1"/>
    <s v="PEFORADORA"/>
    <s v="CAMBIAR RODAMIENTOAL RODILLO C 2"/>
    <x v="874"/>
    <n v="4142826"/>
    <n v="10169513"/>
    <n v="91000"/>
  </r>
  <r>
    <s v="LÍNEA CONVERSIÓN No 4"/>
    <x v="0"/>
    <s v="BOBINADORA"/>
    <s v="ACONDICIONAR REDUCTOR"/>
    <x v="874"/>
    <n v="4142829"/>
    <n v="10169412"/>
    <n v="91000"/>
  </r>
  <r>
    <s v="LÍNEA CONVERSIÓN No 2"/>
    <x v="0"/>
    <s v="BOBINADORA"/>
    <s v="ACONDICIONAR RODILLO BALANCIN"/>
    <x v="874"/>
    <n v="4142827"/>
    <n v="10169545"/>
    <n v="45500"/>
  </r>
  <r>
    <s v="LÍNEA CONVERSIÓN No 2"/>
    <x v="2"/>
    <s v="TORRE RODILLOS GUIAS"/>
    <s v="COLOCAR RODILLO GUIA DE LA PELICULA"/>
    <x v="875"/>
    <n v="4142446"/>
    <n v="10169380"/>
    <n v="45500"/>
  </r>
  <r>
    <s v="LÍNEA CONVERSIÓN No 4"/>
    <x v="1"/>
    <s v="PEFORADORA"/>
    <s v="REVISAR PERFO. NO CAE LC 4"/>
    <x v="876"/>
    <n v="4142259"/>
    <n v="10168776"/>
    <n v="91000"/>
  </r>
  <r>
    <s v="LÍNEA CONVERSIÓN No 4"/>
    <x v="0"/>
    <s v="BOBINADORA"/>
    <s v="REVISAR BOBINADOR INFE. LC4 SE PARA"/>
    <x v="877"/>
    <n v="4142150"/>
    <n v="10169201"/>
    <n v="91000"/>
  </r>
  <r>
    <s v="LÍNEA CONVERSIÓN No 2"/>
    <x v="0"/>
    <s v="BOBINADORA"/>
    <s v="CAMBIAR TORNILLOS DE SUJECION"/>
    <x v="878"/>
    <n v="4142001"/>
    <n v="10168817"/>
    <n v="88000"/>
  </r>
  <r>
    <s v="LÍNEA CONVERSIÓN No 4"/>
    <x v="0"/>
    <s v="BOBINADORA"/>
    <s v="ASEGURAR MOTOR BOBINADOR LC 4 (SUPERIOR)"/>
    <x v="879"/>
    <n v="4141688"/>
    <n v="10168459"/>
    <n v="352000"/>
  </r>
  <r>
    <s v="LÍNEA CONVERSIÓN No 4"/>
    <x v="1"/>
    <s v="PEFORADORA"/>
    <s v="LC 4 FAVOR CAMBIAR FUSIBLES PERFORADORES"/>
    <x v="880"/>
    <n v="4141603"/>
    <n v="10168698"/>
    <n v="303961"/>
  </r>
  <r>
    <s v="LÍNEA CONVERSIÓN No 4"/>
    <x v="0"/>
    <s v="BOBINADORA"/>
    <s v="REPONER CABLES A POTENCIOMETRO LC4"/>
    <x v="880"/>
    <n v="4141600"/>
    <n v="10168691"/>
    <n v="35200"/>
  </r>
  <r>
    <s v="LÍNEA CONVERSIÓN No 4"/>
    <x v="0"/>
    <s v="BOBINADORA"/>
    <s v="REPARAR PLATO INFERIOR EN BOBINADORA"/>
    <x v="881"/>
    <n v="4141544"/>
    <n v="10168456"/>
    <n v="462745"/>
  </r>
  <r>
    <s v="LÍNEA CONVERSIÓN No 4"/>
    <x v="1"/>
    <s v="PEFORADORA"/>
    <s v="REVISAR FUSIBLES LC4. CAMBIAR FUSIBLE Y"/>
    <x v="882"/>
    <n v="4141522"/>
    <n v="10168086"/>
    <n v="17600"/>
  </r>
  <r>
    <s v="LÍNEA CONVERSIÓN No 4"/>
    <x v="0"/>
    <s v="BOBINADORA"/>
    <s v="REVISAR BOBINADOR LC 4"/>
    <x v="882"/>
    <n v="4141468"/>
    <n v="10168164"/>
    <n v="176000"/>
  </r>
  <r>
    <s v="LÍNEA CONVERSIÓN No 4"/>
    <x v="0"/>
    <s v="BOBINADORA"/>
    <s v="LC4-- EMBO # 1 . DISPARADO"/>
    <x v="882"/>
    <n v="4141514"/>
    <n v="10168285"/>
    <n v="88000"/>
  </r>
  <r>
    <s v="LÍNEA CONVERSIÓN No 2"/>
    <x v="0"/>
    <s v="BOBINADORA"/>
    <s v="COMPLETAR MOTOREDUCTORES FALTANTES"/>
    <x v="883"/>
    <n v="4141441"/>
    <s v=""/>
    <n v="12600746"/>
  </r>
  <r>
    <s v="LÍNEA CONVERSIÓN No 4"/>
    <x v="0"/>
    <s v="BOBINADORA"/>
    <s v="COMPLETAR MOTOREDUCTORES FALTANTES"/>
    <x v="883"/>
    <n v="4141443"/>
    <s v=""/>
    <n v="10017732"/>
  </r>
  <r>
    <s v="LÍNEA CONVERSIÓN No 4"/>
    <x v="0"/>
    <s v="BOBINADORA"/>
    <s v="REPARAR SOPORTE REDUCTOR"/>
    <x v="884"/>
    <n v="4141096"/>
    <n v="10167898"/>
    <n v="176000"/>
  </r>
  <r>
    <s v="LÍNEA CONVERSIÓN No 2"/>
    <x v="0"/>
    <s v="DESBOBINADORAS"/>
    <s v="CORREGIR FUGAS DE AIRE EN LA PLANTA"/>
    <x v="885"/>
    <n v="4141049"/>
    <n v="10168083"/>
    <n v="220000"/>
  </r>
  <r>
    <s v="LÍNEA CONVERSIÓN No 4"/>
    <x v="0"/>
    <s v="DESBOBINADORAS"/>
    <s v="EVISAR DECEMBOBINADOR DE LA LC #4"/>
    <x v="886"/>
    <n v="4141002"/>
    <n v="10167920"/>
    <n v="88000"/>
  </r>
  <r>
    <s v="LÍNEA CONVERSIÓN No 2"/>
    <x v="3"/>
    <s v="TENSIONADORA"/>
    <s v="LC-2-- CILINDRO HALADORA CON ESCAPE AIR"/>
    <x v="887"/>
    <n v="4140849"/>
    <n v="10167658"/>
    <n v="956030"/>
  </r>
  <r>
    <s v="LÍNEA CONVERSIÓN No 4"/>
    <x v="5"/>
    <s v=""/>
    <s v="CORREGIR FUGAS DE AIRE EN LC#4"/>
    <x v="888"/>
    <n v="4140822"/>
    <s v=""/>
    <n v="4188000"/>
  </r>
  <r>
    <s v="LÍNEA CONVERSIÓN No 2"/>
    <x v="5"/>
    <s v=""/>
    <s v="CORREGIR FUGAS DE AIRE EN LC#2"/>
    <x v="888"/>
    <n v="4140821"/>
    <s v=""/>
    <n v="176000"/>
  </r>
  <r>
    <s v="LÍNEA CONVERSIÓN No 2"/>
    <x v="0"/>
    <s v="BOBINADORA"/>
    <s v="REVISAR BOBINADOR  NO  TIENE  MOTOR"/>
    <x v="888"/>
    <n v="4140824"/>
    <n v="10167184"/>
    <n v="91000"/>
  </r>
  <r>
    <s v="LÍNEA CONVERSIÓN No 4"/>
    <x v="0"/>
    <s v="BOBINADORA"/>
    <s v="AJUSTAR CILINDRO DENBOBINADORA"/>
    <x v="889"/>
    <n v="4140495"/>
    <n v="10167149"/>
    <n v="88000"/>
  </r>
  <r>
    <s v="LÍNEA CONVERSIÓN No 2"/>
    <x v="0"/>
    <s v="BOBINADORA"/>
    <s v="CAMBIO DE CILINDRO Y PIVOTES A BALANCINE"/>
    <x v="890"/>
    <n v="4140466"/>
    <n v="10167449"/>
    <n v="200400"/>
  </r>
  <r>
    <s v="LÍNEA CONVERSIÓN No 2"/>
    <x v="0"/>
    <s v="BOBINADORA"/>
    <s v="FIJAR MOTOREDUCTOR AL BRAZO"/>
    <x v="891"/>
    <n v="4140339"/>
    <s v=""/>
    <n v="516241"/>
  </r>
  <r>
    <s v="LÍNEA CONVERSIÓN No 4"/>
    <x v="0"/>
    <s v="BOBINADORA"/>
    <s v="cambiar tornillos sujetadores motoreduct"/>
    <x v="892"/>
    <n v="4139832"/>
    <n v="10165922"/>
    <n v="207678"/>
  </r>
  <r>
    <s v="LÍNEA CONVERSIÓN No 2"/>
    <x v="0"/>
    <s v="BOBINADORA"/>
    <s v="COMPLETAR MOTORREDUCTORES LINEAS LC2 Y 4"/>
    <x v="893"/>
    <n v="4139728"/>
    <s v=""/>
    <n v="10893295"/>
  </r>
  <r>
    <s v="LÍNEA CONVERSIÓN No 4"/>
    <x v="0"/>
    <s v="BOBINADORA"/>
    <s v="CAMBIAR BRAZO SOPORTE Y TORNILLOS."/>
    <x v="894"/>
    <n v="4139602"/>
    <n v="10166304"/>
    <n v="191063"/>
  </r>
  <r>
    <s v="LÍNEA CONVERSIÓN No 2"/>
    <x v="0"/>
    <s v="BOBINADORA"/>
    <s v="COLOCAR CONTADOR DE UNIDADES LC 2"/>
    <x v="894"/>
    <n v="4139595"/>
    <n v="10165466"/>
    <n v="83071"/>
  </r>
  <r>
    <s v="LÍNEA CONVERSIÓN No 4"/>
    <x v="0"/>
    <s v="BOBINADORA"/>
    <s v="REVISAR EMBOBINADORA LC 4"/>
    <x v="895"/>
    <n v="4139591"/>
    <n v="10165714"/>
    <n v="58150"/>
  </r>
  <r>
    <s v="LÍNEA CONVERSIÓN No 2"/>
    <x v="1"/>
    <s v="PEFORADORA"/>
    <s v="CAMBIAR FUSIBLES QUEMADOS"/>
    <x v="896"/>
    <n v="4139545"/>
    <n v="10166026"/>
    <n v="113000"/>
  </r>
  <r>
    <s v="LÍNEA CONVERSIÓN No 2"/>
    <x v="2"/>
    <s v=""/>
    <s v="REACONDIONAR LUCES L C 2 Y LC 4"/>
    <x v="897"/>
    <n v="4139511"/>
    <n v="10165978"/>
    <n v="200251"/>
  </r>
  <r>
    <s v="LÍNEA CONVERSIÓN No 4"/>
    <x v="0"/>
    <s v="BOBINADORA"/>
    <s v="CAMBIAR RODAMIENTO PUESTO MOTOR"/>
    <x v="898"/>
    <n v="4139401"/>
    <n v="10165717"/>
    <n v="191541"/>
  </r>
  <r>
    <s v="LÍNEA CONVERSIÓN No 4"/>
    <x v="0"/>
    <s v="BOBINADORA"/>
    <s v="LC4 FAVOR CAMBIAR REVISAR NO ARRANCA"/>
    <x v="899"/>
    <n v="4139129"/>
    <n v="10165479"/>
    <n v="98749"/>
  </r>
  <r>
    <s v="LÍNEA CONVERSIÓN No 2"/>
    <x v="1"/>
    <s v="PEFORADORA"/>
    <s v="LC-2--SOPORTE DE RODILLO GUIA ROTO"/>
    <x v="900"/>
    <n v="4139017"/>
    <n v="10165283"/>
    <n v="59811"/>
  </r>
  <r>
    <s v="LÍNEA CONVERSIÓN No 4"/>
    <x v="1"/>
    <s v="PEFORADORA"/>
    <s v="REVISAR LAMPARAR EN AREA DE PERFORADORA"/>
    <x v="901"/>
    <n v="4138412"/>
    <n v="10165010"/>
    <n v="88000"/>
  </r>
  <r>
    <s v="LÍNEA CONVERSIÓN No 2"/>
    <x v="0"/>
    <s v="BOBINADORA"/>
    <s v="AJUSRAR MOTOR BOBINADOR LC #2"/>
    <x v="902"/>
    <n v="4138161"/>
    <n v="10164836"/>
    <n v="166142"/>
  </r>
  <r>
    <s v="LÍNEA CONVERSIÓN No 4"/>
    <x v="1"/>
    <s v="PEFORADORA"/>
    <s v="LC4..REVISAR ELECTRICAMENTE PERFORADO"/>
    <x v="903"/>
    <n v="4138073"/>
    <n v="10164857"/>
    <n v="332285"/>
  </r>
  <r>
    <s v="LÍNEA CONVERSIÓN No 2"/>
    <x v="0"/>
    <s v="BOBINADORA"/>
    <s v="CAMBIAR CILINDRO AL DESEMB LC 2"/>
    <x v="904"/>
    <n v="4138017"/>
    <n v="10164819"/>
    <n v="434607"/>
  </r>
  <r>
    <s v="LÍNEA CONVERSIÓN No 4"/>
    <x v="0"/>
    <s v="BOBINADORA"/>
    <s v="LC-4- ACONDICIONAR CONTADOR UNDS"/>
    <x v="905"/>
    <n v="4137851"/>
    <n v="10164556"/>
    <n v="2471478"/>
  </r>
  <r>
    <s v="LÍNEA CONVERSIÓN No 2"/>
    <x v="0"/>
    <s v="BOBINADORA"/>
    <s v="INSTALAR BOBINADORA 2A EN CONVERSION #2"/>
    <x v="906"/>
    <n v="4137267"/>
    <s v=""/>
    <n v="185495"/>
  </r>
  <r>
    <s v="LÍNEA CONVERSIÓN No 4"/>
    <x v="0"/>
    <s v="DESBOBINADORAS"/>
    <s v="INSTALAR MANZANAS EN DESBOBINADORAS"/>
    <x v="907"/>
    <n v="4137170"/>
    <n v="10163284"/>
    <n v="166142"/>
  </r>
  <r>
    <s v="LÍNEA CONVERSIÓN No 4"/>
    <x v="0"/>
    <s v="DESBOBINADORAS"/>
    <s v="INSTALAR SISTEMA DE DESPLAZAMIENTO"/>
    <x v="908"/>
    <n v="4137112"/>
    <s v=""/>
    <n v="249213"/>
  </r>
  <r>
    <s v="LÍNEA CONVERSIÓN No 4"/>
    <x v="0"/>
    <s v="BOBINADORA"/>
    <s v="REVISAR EMBOBINADOR LC 4"/>
    <x v="908"/>
    <n v="4137106"/>
    <n v="10163647"/>
    <n v="192456"/>
  </r>
  <r>
    <s v="LÍNEA CONVERSIÓN No 2"/>
    <x v="0"/>
    <s v="BOBINADORA"/>
    <s v="MANTTO A TABLEROS CONTROL BOBINADORAS"/>
    <x v="908"/>
    <n v="4137115"/>
    <s v=""/>
    <n v="83071"/>
  </r>
  <r>
    <s v="LÍNEA CONVERSIÓN No 2"/>
    <x v="0"/>
    <s v="BOBINADORA"/>
    <s v="MANTTO A TABLEROS CONTROL BOBINADORAS"/>
    <x v="908"/>
    <n v="4137116"/>
    <s v=""/>
    <n v="41536"/>
  </r>
  <r>
    <s v="LÍNEA CONVERSIÓN No 2"/>
    <x v="0"/>
    <s v="DESBOBINADORAS"/>
    <s v="CAMBIAR CONECTOR NEUMATICO"/>
    <x v="909"/>
    <n v="4136834"/>
    <n v="10163258"/>
    <n v="41536"/>
  </r>
  <r>
    <s v="LÍNEA CONVERSIÓN No 2"/>
    <x v="0"/>
    <s v="BOBINADORA"/>
    <s v="lLC-2.. MOTOR SUELTO #4 EMBOBINADORA"/>
    <x v="910"/>
    <n v="4136371"/>
    <n v="10162963"/>
    <n v="395418"/>
  </r>
  <r>
    <s v="LÍNEA CONVERSIÓN No 2"/>
    <x v="1"/>
    <s v="PEFORADORA"/>
    <s v="LC-2.. ARREGLAR--FUGA DE AGUA"/>
    <x v="911"/>
    <n v="4136329"/>
    <n v="10162881"/>
    <n v="166142"/>
  </r>
  <r>
    <s v="LÍNEA CONVERSIÓN No 4"/>
    <x v="0"/>
    <s v="BOBINADORA"/>
    <s v="REVISAR BOBINADOR INFERIOR LC 4"/>
    <x v="912"/>
    <n v="4135994"/>
    <n v="10162298"/>
    <n v="83071"/>
  </r>
  <r>
    <s v="LÍNEA CONVERSIÓN No 4"/>
    <x v="3"/>
    <s v="TENSIONADORA"/>
    <s v="ARREGLAR TENCIONADORA"/>
    <x v="913"/>
    <n v="4135728"/>
    <n v="10161708"/>
    <n v="83071"/>
  </r>
  <r>
    <s v="LÍNEA CONVERSIÓN No 4"/>
    <x v="3"/>
    <s v="TENSIONADORA"/>
    <s v="REVISAR CADENA DEL RODILLO JALADOR LC#4"/>
    <x v="914"/>
    <n v="4135555"/>
    <n v="10161577"/>
    <n v="124607"/>
  </r>
  <r>
    <s v="LÍNEA CONVERSIÓN No 4"/>
    <x v="0"/>
    <s v="DESBOBINADORAS"/>
    <s v="CAMBIAR RODAMIENTO"/>
    <x v="915"/>
    <n v="4135185"/>
    <n v="10161492"/>
    <n v="83071"/>
  </r>
  <r>
    <s v="LÍNEA CONVERSIÓN No 4"/>
    <x v="0"/>
    <s v="DESBOBINADORAS"/>
    <s v="ACONDICIONAR DESBOBINADORA"/>
    <x v="916"/>
    <n v="4134959"/>
    <s v=""/>
    <n v="519586"/>
  </r>
  <r>
    <s v="LÍNEA CONVERSIÓN No 2"/>
    <x v="3"/>
    <s v="TENSIONADORA"/>
    <s v="HALADOR CON PROBLEMAS, SE DISPARA.."/>
    <x v="917"/>
    <n v="4134876"/>
    <n v="10160534"/>
    <n v="83071"/>
  </r>
  <r>
    <s v="LÍNEA CONVERSIÓN No 2"/>
    <x v="0"/>
    <s v="BOBINADORA"/>
    <s v="CUADRE DE DISTANCIA AL SENSOR VELOCIDAD"/>
    <x v="918"/>
    <n v="4134843"/>
    <n v="10159873"/>
    <n v="16614"/>
  </r>
  <r>
    <s v="LÍNEA CONVERSIÓN No 4"/>
    <x v="0"/>
    <s v="BOBINADORA"/>
    <s v="REPARAR RODILLO GUIA DEL BALANCIN"/>
    <x v="919"/>
    <n v="4134545"/>
    <n v="10160532"/>
    <n v="83071"/>
  </r>
  <r>
    <s v="LÍNEA CONVERSIÓN No 4"/>
    <x v="0"/>
    <s v="BOBINADORA"/>
    <s v="ACONDICIONAR REGULACION DE LA PRESION.."/>
    <x v="920"/>
    <n v="4134301"/>
    <n v="10160403"/>
    <n v="83071"/>
  </r>
  <r>
    <s v="LÍNEA CONVERSIÓN No 2"/>
    <x v="0"/>
    <s v="BOBINADORA"/>
    <s v="AJUSTAR MOTOR DEL BOBINADOR 2C SUP"/>
    <x v="921"/>
    <n v="4134236"/>
    <n v="10160450"/>
    <n v="83071"/>
  </r>
  <r>
    <s v="LÍNEA CONVERSIÓN No 2"/>
    <x v="1"/>
    <s v="PEFORADORA"/>
    <s v="DESMONTAR Y REPARAR BASE DE COV 2"/>
    <x v="922"/>
    <n v="4133855"/>
    <n v="10160141"/>
    <n v="332284"/>
  </r>
  <r>
    <s v="LÍNEA CONVERSIÓN No 4"/>
    <x v="1"/>
    <s v="PEFORADORA"/>
    <s v="LC 4 REVISAR FUSIBLE PERFORADOR NO CAE"/>
    <x v="923"/>
    <n v="4133688"/>
    <n v="10159885"/>
    <n v="41536"/>
  </r>
  <r>
    <s v="LÍNEA CONVERSIÓN No 2"/>
    <x v="3"/>
    <s v="TENSIONADORA"/>
    <s v="ACONDICIONAR TENSIONADORA PARA LC#3"/>
    <x v="924"/>
    <n v="4133607"/>
    <s v=""/>
    <n v="2002036"/>
  </r>
  <r>
    <s v="LÍNEA CONVERSIÓN No 4"/>
    <x v="0"/>
    <s v="BOBINADORA"/>
    <s v="ACONDICIONAR PUESTO SUPERIOR BOBIN 4D"/>
    <x v="925"/>
    <n v="4133519"/>
    <s v=""/>
    <n v="8411611"/>
  </r>
  <r>
    <s v="LÍNEA CONVERSIÓN No 4"/>
    <x v="1"/>
    <s v="PEFORADORA"/>
    <s v="PUESTOS SIN SALIDA"/>
    <x v="926"/>
    <n v="4133254"/>
    <n v="10159408"/>
    <n v="124607"/>
  </r>
  <r>
    <s v="LÍNEA CONVERSIÓN No 4"/>
    <x v="0"/>
    <s v="BOBINADORA"/>
    <s v="FIJAR MOTOR REDUCTOR LC 4 INFERIOR"/>
    <x v="927"/>
    <n v="4133236"/>
    <n v="10158933"/>
    <n v="166142"/>
  </r>
  <r>
    <s v="LÍNEA CONVERSIÓN No 2"/>
    <x v="0"/>
    <s v="BOBINADORA"/>
    <s v="ACONDICIONAR MOTORREDUCTORES BOBINADORAS"/>
    <x v="928"/>
    <n v="4133087"/>
    <s v=""/>
    <n v="25367776"/>
  </r>
  <r>
    <s v="LÍNEA CONVERSIÓN No 4"/>
    <x v="0"/>
    <s v="BOBINADORA"/>
    <s v="REPARAR BRAZO CV 4 CON TORNILLOS PARTIDO"/>
    <x v="928"/>
    <n v="4133101"/>
    <n v="10159104"/>
    <n v="498426"/>
  </r>
  <r>
    <s v="LÍNEA CONVERSIÓN No 4"/>
    <x v="0"/>
    <s v="BOBINADORA"/>
    <s v="FABRICAR SOPORTE EJE BOBINADORA"/>
    <x v="928"/>
    <n v="4133092"/>
    <s v=""/>
    <n v="83071"/>
  </r>
  <r>
    <s v="LÍNEA CONVERSIÓN No 4"/>
    <x v="0"/>
    <s v="BOBINADORA"/>
    <s v="REVISAR MOTOREDUCTOR CON BRINCOTEO"/>
    <x v="929"/>
    <n v="4132931"/>
    <s v=""/>
    <n v="420846"/>
  </r>
  <r>
    <s v="LÍNEA CONVERSIÓN No 4"/>
    <x v="0"/>
    <s v="BOBINADORA"/>
    <s v="ACONDICIONAR MOTOREDUCTOR INFERIOR"/>
    <x v="929"/>
    <n v="4132930"/>
    <s v=""/>
    <n v="332284"/>
  </r>
  <r>
    <s v="LÍNEA CONVERSIÓN No 4"/>
    <x v="0"/>
    <s v="BOBINADORA"/>
    <s v="REPARAR EMBOBINADOR INFERIOR"/>
    <x v="929"/>
    <n v="4132891"/>
    <n v="10158585"/>
    <n v="83071"/>
  </r>
  <r>
    <s v="LÍNEA CONVERSIÓN No 2"/>
    <x v="0"/>
    <s v="DESBOBINADORAS"/>
    <s v="REVISAR DESBOBINADOR  LC  2"/>
    <x v="929"/>
    <n v="4132976"/>
    <n v="10158643"/>
    <n v="58150"/>
  </r>
  <r>
    <s v="LÍNEA CONVERSIÓN No 4"/>
    <x v="0"/>
    <s v="BOBINADORA"/>
    <s v="CAMBIAR TORNILLOS EN BOBINADORA 4C"/>
    <x v="930"/>
    <n v="4132802"/>
    <n v="10158658"/>
    <n v="170256"/>
  </r>
  <r>
    <s v="LÍNEA CONVERSIÓN No 4"/>
    <x v="0"/>
    <s v="BOBINADORA"/>
    <s v="LC4 CAMBIAR MANZANA POR DESGASTE EMBOBI"/>
    <x v="930"/>
    <n v="4132786"/>
    <n v="10158624"/>
    <n v="66457"/>
  </r>
  <r>
    <s v="LÍNEA CONVERSIÓN No 4"/>
    <x v="1"/>
    <s v="PEFORADORA"/>
    <s v="CAMBIAR FUSIBLES EN TABLERO"/>
    <x v="931"/>
    <n v="4132610"/>
    <n v="10156768"/>
    <n v="66457"/>
  </r>
  <r>
    <s v="LÍNEA CONVERSIÓN No 2"/>
    <x v="0"/>
    <s v="BOBINADORA"/>
    <s v="ACONDICIONAR BOBINADOR LC 2"/>
    <x v="931"/>
    <n v="4132592"/>
    <n v="10158341"/>
    <n v="41536"/>
  </r>
  <r>
    <s v="LÍNEA CONVERSIÓN No 4"/>
    <x v="0"/>
    <s v="BOBINADORA"/>
    <s v="COLOCAR PLATOS BOBIN.C SUPERIOR LC 4"/>
    <x v="932"/>
    <n v="4132585"/>
    <n v="10158198"/>
    <n v="83071"/>
  </r>
  <r>
    <s v="LÍNEA CONVERSIÓN No 4"/>
    <x v="1"/>
    <s v="PEFORADORA"/>
    <s v="CAMBIAR SOPORTE SUPERIOR DE BOBINAS"/>
    <x v="933"/>
    <n v="4132534"/>
    <s v=""/>
    <n v="83071"/>
  </r>
  <r>
    <s v="LÍNEA CONVERSIÓN No 2"/>
    <x v="0"/>
    <s v="BOBINADORA"/>
    <s v="REPARAR CILIMDRO BALANCIN"/>
    <x v="934"/>
    <n v="4132423"/>
    <n v="10157947"/>
    <n v="83071"/>
  </r>
  <r>
    <s v="LÍNEA CONVERSIÓN No 4"/>
    <x v="0"/>
    <s v="DESBOBINADORAS"/>
    <s v="CAMBIAR RODAMIENTO AL DESEMB  LC4"/>
    <x v="935"/>
    <n v="4132256"/>
    <n v="10158009"/>
    <n v="66247"/>
  </r>
  <r>
    <s v="LÍNEA CONVERSIÓN No 2"/>
    <x v="3"/>
    <s v="TENSIONADORA"/>
    <s v="CAMBIAR PANTALLA A DRIVE DE REPUESTO"/>
    <x v="935"/>
    <n v="4132219"/>
    <s v=""/>
    <n v="1177886"/>
  </r>
  <r>
    <s v="LÍNEA CONVERSIÓN No 4"/>
    <x v="0"/>
    <s v="BOBINADORA"/>
    <s v="REVISAR POTENCIOMETRO BOBINADOR LC 4"/>
    <x v="936"/>
    <n v="4132004"/>
    <n v="10157780"/>
    <n v="124607"/>
  </r>
  <r>
    <s v="LÍNEA CONVERSIÓN No 2"/>
    <x v="0"/>
    <s v="BOBINADORA"/>
    <s v="ARREGLAR FUGA DE AIRE LC 2"/>
    <x v="937"/>
    <n v="4131916"/>
    <n v="10155834"/>
    <n v="83071"/>
  </r>
  <r>
    <s v="LÍNEA CONVERSIÓN No 4"/>
    <x v="0"/>
    <s v="BOBINADORA"/>
    <s v="REPARAR POTENCIOMETRO CONTROL TENSIONAD."/>
    <x v="937"/>
    <n v="4131802"/>
    <n v="10157507"/>
    <n v="41536"/>
  </r>
  <r>
    <s v="LÍNEA CONVERSIÓN No 2"/>
    <x v="1"/>
    <s v="PANEL DE CONTROL"/>
    <s v="NO SENSA EL ENCODER"/>
    <x v="938"/>
    <n v="4131732"/>
    <n v="10157522"/>
    <n v="74764"/>
  </r>
  <r>
    <s v="LÍNEA CONVERSIÓN No 2"/>
    <x v="0"/>
    <s v="BOBINADORA"/>
    <s v="REPARACIONES INMEDIATAS EN LC # 2"/>
    <x v="938"/>
    <n v="4131764"/>
    <n v="10157588"/>
    <n v="1047105"/>
  </r>
  <r>
    <s v="LÍNEA CONVERSIÓN No 4"/>
    <x v="0"/>
    <s v="BOBINADORA"/>
    <s v="ASEGURAR MOTOR ESTA  SUELTO 4D INFERIOR"/>
    <x v="939"/>
    <n v="4131619"/>
    <n v="10157085"/>
    <n v="83071"/>
  </r>
  <r>
    <s v="LÍNEA CONVERSIÓN No 2"/>
    <x v="1"/>
    <s v="PEFORADORA"/>
    <s v="REVISAR PUESTO DE PERFORADO LC2"/>
    <x v="940"/>
    <n v="4131150"/>
    <n v="10156834"/>
    <n v="66457"/>
  </r>
  <r>
    <s v="LÍNEA CONVERSIÓN No 4"/>
    <x v="0"/>
    <s v="BOBINADORA"/>
    <s v="CORREGIR DETALLES"/>
    <x v="940"/>
    <n v="4131174"/>
    <s v=""/>
    <n v="208625"/>
  </r>
  <r>
    <s v="LÍNEA CONVERSIÓN No 4"/>
    <x v="1"/>
    <s v="PEFORADORA"/>
    <s v="AJUSTE DE CABLEADO BOBINAS..."/>
    <x v="941"/>
    <n v="4130952"/>
    <n v="10156393"/>
    <n v="166142"/>
  </r>
  <r>
    <s v="LÍNEA CONVERSIÓN No 4"/>
    <x v="0"/>
    <s v="BOBINADORA"/>
    <s v="INSTALAR MOTOREDUCTOR INFERIOR"/>
    <x v="941"/>
    <n v="4131068"/>
    <s v=""/>
    <n v="884601"/>
  </r>
  <r>
    <s v="LÍNEA CONVERSIÓN No 4"/>
    <x v="1"/>
    <s v="PEFORADORA"/>
    <s v="CORTO CIRCUITO EN PUESTO DE PERFORADO"/>
    <x v="942"/>
    <n v="4130441"/>
    <n v="10156211"/>
    <n v="166142"/>
  </r>
  <r>
    <s v="LÍNEA CONVERSIÓN No 4"/>
    <x v="0"/>
    <s v="BOBINADORA"/>
    <s v="REVISAR MOTOR BOBINADOR LC # 4"/>
    <x v="943"/>
    <n v="4130284"/>
    <n v="10155632"/>
    <n v="166142"/>
  </r>
  <r>
    <s v="LÍNEA CONVERSIÓN No 2"/>
    <x v="0"/>
    <s v="BOBINADORA"/>
    <s v="CAMBIO DE VALVULA REGULADORA.LC # 2"/>
    <x v="944"/>
    <n v="4130130"/>
    <n v="10155665"/>
    <n v="83071"/>
  </r>
  <r>
    <s v="LÍNEA CONVERSIÓN No 2"/>
    <x v="3"/>
    <s v="TENSIONADORA"/>
    <s v="AL INICIO DE TURNO ARRANCAR MAQUINA LC2"/>
    <x v="945"/>
    <n v="4129927"/>
    <n v="10155625"/>
    <n v="83071"/>
  </r>
  <r>
    <s v="LÍNEA CONVERSIÓN No 4"/>
    <x v="5"/>
    <s v=""/>
    <s v="CORRGIR FUGAS DE AIRE"/>
    <x v="946"/>
    <n v="4129811"/>
    <s v=""/>
    <n v="166142"/>
  </r>
  <r>
    <s v="LÍNEA CONVERSIÓN No 2"/>
    <x v="5"/>
    <s v=""/>
    <s v="CORRGIR FUGAS DE AIRE"/>
    <x v="946"/>
    <n v="4129810"/>
    <s v=""/>
    <n v="83071"/>
  </r>
  <r>
    <s v="LÍNEA CONVERSIÓN No 2"/>
    <x v="0"/>
    <s v="BOBINADORA"/>
    <s v="CONV N 2 PLATO FRENADO"/>
    <x v="946"/>
    <n v="4129828"/>
    <n v="10155422"/>
    <n v="565071"/>
  </r>
  <r>
    <s v="LÍNEA CONVERSIÓN No 2"/>
    <x v="0"/>
    <s v="BOBINADORA"/>
    <s v="FIJAR MOTOR DE BOBINADOR  LC  2"/>
    <x v="947"/>
    <n v="4129374"/>
    <n v="10154879"/>
    <n v="166142"/>
  </r>
  <r>
    <s v="LÍNEA CONVERSIÓN No 2"/>
    <x v="0"/>
    <s v="BOBINADORA"/>
    <s v="ACONDICIONAR BOBINADORA 2A ELECTRIC/MECA"/>
    <x v="948"/>
    <n v="4129353"/>
    <n v="10154910"/>
    <n v="456891"/>
  </r>
  <r>
    <s v="LÍNEA CONVERSIÓN No 4"/>
    <x v="0"/>
    <s v="DESBOBINADORAS"/>
    <s v="CAMBIAR MANGERAS DE AIRE LC 2"/>
    <x v="949"/>
    <n v="4128995"/>
    <n v="10154399"/>
    <n v="114195"/>
  </r>
  <r>
    <s v="LÍNEA CONVERSIÓN No 2"/>
    <x v="3"/>
    <s v="TENSIONADORA"/>
    <s v="ATASCAMIENTO EN PARTES MOVILES"/>
    <x v="950"/>
    <n v="4128855"/>
    <n v="10154192"/>
    <n v="124607"/>
  </r>
  <r>
    <s v="LÍNEA CONVERSIÓN No 2"/>
    <x v="4"/>
    <s v=""/>
    <s v="REVISAR PRECOTADORA LC 2"/>
    <x v="951"/>
    <n v="4128671"/>
    <n v="10153524"/>
    <n v="41536"/>
  </r>
  <r>
    <s v="LÍNEA CONVERSIÓN No 2"/>
    <x v="0"/>
    <s v="BOBINADORA"/>
    <s v="CAMBIAR  VALVULA  DEL  CILINDRO BOBI"/>
    <x v="951"/>
    <n v="4128669"/>
    <n v="10154129"/>
    <n v="1230840"/>
  </r>
  <r>
    <s v="LÍNEA CONVERSIÓN No 2"/>
    <x v="4"/>
    <s v=""/>
    <s v="LC2 PRECORTADORA REVISAR CILINDROS"/>
    <x v="952"/>
    <n v="4128661"/>
    <n v="10154161"/>
    <n v="207678"/>
  </r>
  <r>
    <s v="LÍNEA CONVERSIÓN No 2"/>
    <x v="0"/>
    <s v="BOBINADORA"/>
    <s v="REVISAR BALANCIN DE BOBINADORA 2D"/>
    <x v="953"/>
    <n v="4128500"/>
    <n v="10153907"/>
    <n v="208693"/>
  </r>
  <r>
    <s v="LÍNEA CONVERSIÓN No 4"/>
    <x v="3"/>
    <s v="TENSIONADORA"/>
    <s v="ALINEAR RODILLO Y PIÑONES TRANS. TENSION"/>
    <x v="954"/>
    <n v="4128449"/>
    <n v="10153775"/>
    <n v="124607"/>
  </r>
  <r>
    <s v="LÍNEA CONVERSIÓN No 2"/>
    <x v="3"/>
    <s v="TENSIONADORA"/>
    <s v="AJUSTAR CUNAS/RODAMIENTOS MOTOR TENCIONA"/>
    <x v="955"/>
    <n v="4128087"/>
    <n v="10153466"/>
    <n v="1404845"/>
  </r>
  <r>
    <s v="LÍNEA CONVERSIÓN No 2"/>
    <x v="3"/>
    <s v="TENSIONADORA"/>
    <s v="CONV N 2 SE AFLOJO SENSOR CUENTAUNIDADES"/>
    <x v="956"/>
    <n v="4128069"/>
    <n v="10153452"/>
    <n v="16614"/>
  </r>
  <r>
    <s v="LÍNEA CONVERSIÓN No 2"/>
    <x v="0"/>
    <s v="BOBINADORA"/>
    <s v="COLOCAR BALANCIN 2CINFERIOR"/>
    <x v="957"/>
    <n v="4127970"/>
    <n v="10153406"/>
    <n v="24921"/>
  </r>
  <r>
    <s v="LÍNEA CONVERSIÓN No 2"/>
    <x v="3"/>
    <s v="TENSIONADORA"/>
    <s v="CUDRE DE PRECORTADORA DE LC2"/>
    <x v="958"/>
    <n v="4127761"/>
    <n v="10153098"/>
    <n v="299056"/>
  </r>
  <r>
    <s v="LÍNEA CONVERSIÓN No 2"/>
    <x v="0"/>
    <s v="DESBOBINADORAS"/>
    <s v="REALIZAR CORRECTIVOS POR INSPECCION"/>
    <x v="959"/>
    <n v="4127674"/>
    <s v=""/>
    <n v="166142"/>
  </r>
  <r>
    <s v="LÍNEA CONVERSIÓN No 4"/>
    <x v="0"/>
    <s v="BOBINADORA"/>
    <s v="REALIZAR CORRECTIVOS POR INSPECCION"/>
    <x v="959"/>
    <n v="4127675"/>
    <s v=""/>
    <n v="166142"/>
  </r>
  <r>
    <s v="LÍNEA CONVERSIÓN No 2"/>
    <x v="0"/>
    <s v="BOBINADORA"/>
    <s v="REVISAR BOBINADORES LC # 2"/>
    <x v="959"/>
    <n v="4127716"/>
    <n v="10151399"/>
    <n v="83071"/>
  </r>
  <r>
    <s v="LÍNEA CONVERSIÓN No 2"/>
    <x v="1"/>
    <s v="PEFORADORA"/>
    <s v="MEJORA PARA EL FUNCIONAMIENTO BALANCIN"/>
    <x v="960"/>
    <n v="4127254"/>
    <n v="10152750"/>
    <n v="643801"/>
  </r>
  <r>
    <s v="LÍNEA CONVERSIÓN No 2"/>
    <x v="4"/>
    <s v=""/>
    <s v="ACOND. PRECORTADORA NEUMATICAMENTE"/>
    <x v="960"/>
    <n v="4127206"/>
    <n v="10152615"/>
    <n v="41536"/>
  </r>
  <r>
    <s v="LÍNEA CONVERSIÓN No 4"/>
    <x v="3"/>
    <s v="TENSIONADORA"/>
    <s v="ALINEAR RODILLO Y PIÑONES EN TENSIONADOR"/>
    <x v="960"/>
    <n v="4127207"/>
    <n v="10152611"/>
    <n v="141221"/>
  </r>
  <r>
    <s v="LÍNEA CONVERSIÓN No 2"/>
    <x v="4"/>
    <s v=""/>
    <s v="CAMBIAR TEFLON DE CUCHILLAS LC#2"/>
    <x v="961"/>
    <n v="4127178"/>
    <n v="10152555"/>
    <n v="497565"/>
  </r>
  <r>
    <s v="LÍNEA CONVERSIÓN No 2"/>
    <x v="3"/>
    <s v="TENSIONADORA"/>
    <s v="REPARAR O REEMPLAZAR DRIVE"/>
    <x v="961"/>
    <n v="4127193"/>
    <s v=""/>
    <n v="166142"/>
  </r>
  <r>
    <s v="LÍNEA CONVERSIÓN No 2"/>
    <x v="4"/>
    <s v=""/>
    <s v="REVISAR PRECOTADORA LC 2"/>
    <x v="962"/>
    <n v="4127083"/>
    <n v="10152377"/>
    <n v="909753"/>
  </r>
  <r>
    <s v="LÍNEA CONVERSIÓN No 2"/>
    <x v="0"/>
    <s v="BOBINADORA"/>
    <s v="REVISAR BALANCINES"/>
    <x v="962"/>
    <n v="4127078"/>
    <n v="10152184"/>
    <n v="581497"/>
  </r>
  <r>
    <s v="LÍNEA CONVERSIÓN No 4"/>
    <x v="0"/>
    <s v="BOBINADORA"/>
    <s v="ARREGLAR BOBIN 4CSUP"/>
    <x v="962"/>
    <n v="4127079"/>
    <n v="10152160"/>
    <n v="83071"/>
  </r>
  <r>
    <s v="LÍNEA CONVERSIÓN No 2"/>
    <x v="0"/>
    <s v="BOBINADORA"/>
    <s v="REACONDIICONAR SISTEMA DE BALANCIN"/>
    <x v="963"/>
    <n v="4126683"/>
    <s v=""/>
    <n v="4943205"/>
  </r>
  <r>
    <s v="LÍNEA CONVERSIÓN No 4"/>
    <x v="1"/>
    <s v="PEFORADORA"/>
    <s v="CAMBIAR BUJES CUERPO PUNZON"/>
    <x v="964"/>
    <n v="4126567"/>
    <s v=""/>
    <n v="83071"/>
  </r>
  <r>
    <s v="LÍNEA CONVERSIÓN No 4"/>
    <x v="3"/>
    <s v="MOTOR TENSIONADORA"/>
    <s v="INDICADOR VELOCIDAD AVERIADO"/>
    <x v="964"/>
    <n v="4126536"/>
    <n v="10151693"/>
    <n v="559973"/>
  </r>
  <r>
    <s v="LÍNEA CONVERSIÓN No 2"/>
    <x v="1"/>
    <s v="PEFORADORA"/>
    <s v="REVISAR BOBIN 2A SUP"/>
    <x v="965"/>
    <n v="4126462"/>
    <n v="10151524"/>
    <n v="82870"/>
  </r>
  <r>
    <s v="LÍNEA CONVERSIÓN No 4"/>
    <x v="0"/>
    <s v="BOBINADORA"/>
    <s v="REVISAR BOBINADOR 4C SUPERIOR"/>
    <x v="966"/>
    <n v="4126321"/>
    <n v="10151068"/>
    <n v="39751"/>
  </r>
  <r>
    <s v="LÍNEA CONVERSIÓN No 2"/>
    <x v="0"/>
    <s v="BOBINADORA"/>
    <s v="REVISAR Y ACONDICIONAR BOBINADORAS LC#2"/>
    <x v="967"/>
    <n v="4126163"/>
    <s v=""/>
    <n v="6240275"/>
  </r>
  <r>
    <s v="LÍNEA CONVERSIÓN No 4"/>
    <x v="0"/>
    <s v="BOBINADORA"/>
    <s v="REVISAR Y ACONDICIONAR BOBINADORAS LC#4"/>
    <x v="967"/>
    <n v="4126204"/>
    <s v=""/>
    <n v="3602242"/>
  </r>
  <r>
    <s v="LÍNEA CONVERSIÓN No 4"/>
    <x v="0"/>
    <s v="BOBINADORA"/>
    <s v="REVISAR BOBINADOR 4CINFERIOR"/>
    <x v="967"/>
    <n v="4126138"/>
    <n v="10149261"/>
    <n v="124607"/>
  </r>
  <r>
    <s v="LÍNEA CONVERSIÓN No 4"/>
    <x v="0"/>
    <s v="BOBINADORA"/>
    <s v="CAMBIAR CILINDRO NEUMATICO INFERIOR"/>
    <x v="967"/>
    <n v="4126144"/>
    <n v="10151034"/>
    <n v="83071"/>
  </r>
  <r>
    <s v="LÍNEA CONVERSIÓN No 2"/>
    <x v="0"/>
    <s v="BOBINADORA"/>
    <s v="REALIZAR CORRECTIVOS POR INSPECCION"/>
    <x v="968"/>
    <n v="4125980"/>
    <s v=""/>
    <n v="124607"/>
  </r>
  <r>
    <s v="LÍNEA CONVERSIÓN No 4"/>
    <x v="0"/>
    <s v="BOBINADORA"/>
    <s v="REALIZAR CORRECTIVOS POR INSPECCION"/>
    <x v="968"/>
    <n v="4125979"/>
    <s v=""/>
    <n v="124607"/>
  </r>
  <r>
    <s v="LÍNEA CONVERSIÓN No 4"/>
    <x v="0"/>
    <s v="BOBINADORA"/>
    <s v="REALIZAR CORRECTIVOS POR INSPECCION"/>
    <x v="968"/>
    <n v="4125978"/>
    <s v=""/>
    <n v="124607"/>
  </r>
  <r>
    <s v="LÍNEA CONVERSIÓN No 2"/>
    <x v="0"/>
    <s v="BOBINADORA"/>
    <s v="REALIZAR CORRECTIVOS POR INSPECCION"/>
    <x v="968"/>
    <n v="4125977"/>
    <s v=""/>
    <n v="124607"/>
  </r>
  <r>
    <s v="LÍNEA CONVERSIÓN No 4"/>
    <x v="0"/>
    <s v="BOBINADORA"/>
    <s v="ACOND. EJE, CAMBIAR CUÑA Y AJUSTAR REDUC"/>
    <x v="969"/>
    <n v="4125678"/>
    <n v="10151009"/>
    <n v="141221"/>
  </r>
  <r>
    <s v="LÍNEA CONVERSIÓN No 2"/>
    <x v="1"/>
    <s v="PEFORADORA"/>
    <s v="REVISAR RUEDA SENSORA PERFORADO LC 2"/>
    <x v="970"/>
    <n v="4125645"/>
    <n v="10150971"/>
    <n v="124607"/>
  </r>
  <r>
    <s v="LÍNEA CONVERSIÓN No 2"/>
    <x v="4"/>
    <s v=""/>
    <s v="CAMBIAR CUCHILLAS Y CUADRAR PRECORTADORA"/>
    <x v="971"/>
    <n v="4125591"/>
    <n v="10150424"/>
    <n v="83071"/>
  </r>
  <r>
    <s v="LÍNEA CONVERSIÓN No 2"/>
    <x v="0"/>
    <s v="BOBINADORA"/>
    <s v="REACONDICIONAR BOBINADORA CV 2D"/>
    <x v="971"/>
    <n v="4125636"/>
    <n v="10150955"/>
    <n v="207678"/>
  </r>
  <r>
    <s v="LÍNEA CONVERSIÓN No 4"/>
    <x v="0"/>
    <s v="BOBINADORA"/>
    <s v="FABRICAR FLANCHES SOPORTE DEL REDUCTOR"/>
    <x v="972"/>
    <n v="4125512"/>
    <s v=""/>
    <n v="720000"/>
  </r>
  <r>
    <s v="LÍNEA CONVERSIÓN No 2"/>
    <x v="0"/>
    <s v="BOBINADORA"/>
    <s v="CAMBIAR BRAZO LADO DEL CILINDRO INFERIOR"/>
    <x v="972"/>
    <n v="4125544"/>
    <s v=""/>
    <n v="83071"/>
  </r>
  <r>
    <s v="LÍNEA CONVERSIÓN No 2"/>
    <x v="0"/>
    <s v="BOBINADORA"/>
    <s v="CAMBIAR BRAZO LADO DEL CILINDRO SUPERIOR"/>
    <x v="972"/>
    <n v="4125545"/>
    <s v=""/>
    <n v="83071"/>
  </r>
  <r>
    <s v="LÍNEA CONVERSIÓN No 4"/>
    <x v="0"/>
    <s v="BOBINADORA"/>
    <s v="CAMBIAR BRAZO LADO DEL CILINDRO SUPERIOR"/>
    <x v="972"/>
    <n v="4125539"/>
    <s v=""/>
    <n v="83071"/>
  </r>
  <r>
    <s v="LÍNEA CONVERSIÓN No 4"/>
    <x v="0"/>
    <s v="BOBINADORA"/>
    <s v="REPARAR CILINDRO NEUMATICO SUELTO"/>
    <x v="973"/>
    <n v="4125409"/>
    <n v="10150527"/>
    <n v="87378"/>
  </r>
  <r>
    <s v="LÍNEA CONVERSIÓN No 2"/>
    <x v="4"/>
    <s v=""/>
    <s v="ACONDICIONAR PRECORTADORA LINEAL EN LC#2"/>
    <x v="974"/>
    <n v="4125061"/>
    <n v="10150220"/>
    <n v="4387937"/>
  </r>
  <r>
    <s v="LÍNEA CONVERSIÓN No 4"/>
    <x v="0"/>
    <s v="BOBINADORA"/>
    <s v="REPOSICUIONAR MOTOR-REDUCTOR 4A Y 4B"/>
    <x v="975"/>
    <n v="4124865"/>
    <n v="10150116"/>
    <n v="429348"/>
  </r>
  <r>
    <s v="LÍNEA CONVERSIÓN No 4"/>
    <x v="1"/>
    <s v="PEFORADORA"/>
    <s v="CAMBIAR BOBINAS"/>
    <x v="976"/>
    <n v="4124836"/>
    <n v="10150039"/>
    <n v="2278243"/>
  </r>
  <r>
    <s v="LÍNEA CONVERSIÓN No 4"/>
    <x v="1"/>
    <s v="PEFORADORA"/>
    <s v="REVISAR CONTROL PERFORADO NO CAEN VARIOS"/>
    <x v="977"/>
    <n v="4124252"/>
    <n v="10149351"/>
    <n v="124607"/>
  </r>
  <r>
    <s v="LÍNEA CONVERSIÓN No 2"/>
    <x v="3"/>
    <s v="TENSIONADORA"/>
    <s v="ARREGLAR CONTROL CIERRE Y APERTURA NIP R"/>
    <x v="977"/>
    <n v="4124250"/>
    <n v="10149425"/>
    <n v="166142"/>
  </r>
  <r>
    <s v="LÍNEA CONVERSIÓN No 2"/>
    <x v="1"/>
    <s v="PEFORADORA"/>
    <s v="REVISAR SITEMA  DE  PERFORADO"/>
    <x v="978"/>
    <n v="4124077"/>
    <n v="10149350"/>
    <n v="3315068"/>
  </r>
  <r>
    <s v="LÍNEA CONVERSIÓN No 2"/>
    <x v="0"/>
    <s v="BOBINADORA"/>
    <s v="CAMBIAR RODAMIENTO INFERIOR"/>
    <x v="979"/>
    <n v="4124030"/>
    <n v="10149340"/>
    <n v="103343"/>
  </r>
  <r>
    <s v="LÍNEA CONVERSIÓN No 4"/>
    <x v="0"/>
    <s v="BOBINADORA"/>
    <s v="REACONDICIONAR LA BOBINADORA"/>
    <x v="980"/>
    <n v="4123852"/>
    <n v="10147728"/>
    <n v="83071"/>
  </r>
  <r>
    <s v="LÍNEA CONVERSIÓN No 4"/>
    <x v="1"/>
    <s v="PEFORADORA"/>
    <s v="CAMBIAR BUJE CUERPO PUNZON PARA LC#4"/>
    <x v="981"/>
    <n v="4123748"/>
    <s v=""/>
    <n v="1512142"/>
  </r>
  <r>
    <s v="LÍNEA CONVERSIÓN No 2"/>
    <x v="0"/>
    <s v="BOBINADORA"/>
    <s v="REALIZAR CORRECTIVOS POR INSPECCION"/>
    <x v="982"/>
    <n v="4123228"/>
    <s v=""/>
    <n v="166142"/>
  </r>
  <r>
    <s v="LÍNEA CONVERSIÓN No 4"/>
    <x v="0"/>
    <s v="BOBINADORA"/>
    <s v="REALIZAR CORRECTIVOS POR INSPECCION"/>
    <x v="982"/>
    <n v="4123229"/>
    <s v=""/>
    <n v="166142"/>
  </r>
  <r>
    <s v="LÍNEA CONVERSIÓN No 4"/>
    <x v="0"/>
    <s v="BOBINADORA"/>
    <s v="ACONDICIONAR BOBINADOR LC 4"/>
    <x v="983"/>
    <n v="4123195"/>
    <n v="10148200"/>
    <n v="103839"/>
  </r>
  <r>
    <s v="LÍNEA CONVERSIÓN No 2"/>
    <x v="0"/>
    <s v="BOBINADORA"/>
    <s v="REVISAR Y CALIBRAR CELDAS CARGA EN LC#2"/>
    <x v="984"/>
    <n v="4122751"/>
    <n v="10147944"/>
    <n v="3846475"/>
  </r>
  <r>
    <s v="LÍNEA CONVERSIÓN No 2"/>
    <x v="0"/>
    <s v="BOBINADORA"/>
    <s v="COLOCAR RELE Y ARREGLO DE BOBINADIORES"/>
    <x v="985"/>
    <n v="4122459"/>
    <n v="10147688"/>
    <n v="33228"/>
  </r>
  <r>
    <s v="LÍNEA CONVERSIÓN No 2"/>
    <x v="1"/>
    <s v="PEFORADORA"/>
    <s v="COLOCARLE FUSIBLES A LA BARRA 2 LC2"/>
    <x v="986"/>
    <n v="4122446"/>
    <n v="10147531"/>
    <n v="66457"/>
  </r>
  <r>
    <s v="LÍNEA CONVERSIÓN No 2"/>
    <x v="5"/>
    <s v=""/>
    <s v="CORREGIR FUGAS DE AIRE"/>
    <x v="987"/>
    <n v="4122112"/>
    <s v=""/>
    <n v="124607"/>
  </r>
  <r>
    <s v="LÍNEA CONVERSIÓN No 4"/>
    <x v="5"/>
    <s v=""/>
    <s v="CORREGIR FUGAS DE AIRE"/>
    <x v="987"/>
    <n v="4122111"/>
    <s v=""/>
    <n v="116299"/>
  </r>
  <r>
    <s v="LÍNEA CONVERSIÓN No 4"/>
    <x v="1"/>
    <s v="PEFORADORA"/>
    <s v="PUESTOS SIN FUSIBLES COLOCAR FUSIBLES"/>
    <x v="988"/>
    <n v="4121963"/>
    <n v="10147111"/>
    <n v="66457"/>
  </r>
  <r>
    <s v="LÍNEA CONVERSIÓN No 2"/>
    <x v="3"/>
    <s v="TENSIONADORA"/>
    <s v="REVISAR TENCIONADORA"/>
    <x v="988"/>
    <n v="4121941"/>
    <n v="10147070"/>
    <n v="83071"/>
  </r>
  <r>
    <s v="LÍNEA CONVERSIÓN No 4"/>
    <x v="1"/>
    <s v="PEFORADORA"/>
    <s v="INSTALAR TUBOS EN SUCCION PERFORADORA"/>
    <x v="989"/>
    <n v="4121730"/>
    <n v="10146724"/>
    <n v="98168"/>
  </r>
  <r>
    <s v="LÍNEA CONVERSIÓN No 2"/>
    <x v="0"/>
    <s v="BOBINADORA"/>
    <s v="REVISAR BOBINADOR LC 2 MOTORREDUCTOR"/>
    <x v="989"/>
    <n v="4121710"/>
    <n v="10146702"/>
    <n v="2668364"/>
  </r>
  <r>
    <s v="LÍNEA CONVERSIÓN No 4"/>
    <x v="0"/>
    <s v="BOBINADORA"/>
    <s v="ACOND. MONTAJE DEL CILINDRO Y VALVULA"/>
    <x v="989"/>
    <n v="4121698"/>
    <n v="10146686"/>
    <n v="124607"/>
  </r>
  <r>
    <s v="LÍNEA CONVERSIÓN No 4"/>
    <x v="1"/>
    <s v="PEFORADORA"/>
    <s v="CAMBIODE FUSIBLES PUESTOS DE PERFORADO"/>
    <x v="990"/>
    <n v="4121692"/>
    <n v="10146680"/>
    <n v="33228"/>
  </r>
  <r>
    <s v="LÍNEA CONVERSIÓN No 4"/>
    <x v="0"/>
    <s v="DESBOBINADORAS"/>
    <s v="CORREGIR FUGA DE AIRE BOBINADORA LC # 4"/>
    <x v="990"/>
    <n v="4121636"/>
    <n v="10146534"/>
    <n v="2531109"/>
  </r>
  <r>
    <s v="LÍNEA CONVERSIÓN No 4"/>
    <x v="5"/>
    <s v=""/>
    <s v="CAMBIAR MANGERAS LC 4"/>
    <x v="991"/>
    <n v="4121170"/>
    <n v="10146080"/>
    <n v="615471"/>
  </r>
  <r>
    <s v="LÍNEA CONVERSIÓN No 4"/>
    <x v="0"/>
    <s v="BOBINADORA"/>
    <s v="REPONER DRIVES EN BOBINADORA 4B"/>
    <x v="992"/>
    <n v="4121000"/>
    <n v="10145748"/>
    <n v="3437835"/>
  </r>
  <r>
    <s v="LÍNEA CONVERSIÓN No 4"/>
    <x v="0"/>
    <s v="BOBINADORA"/>
    <s v="CAMBIAR DRIVE Y AJUSTAR EN BOBINADOR 4AI"/>
    <x v="993"/>
    <n v="4120697"/>
    <n v="10145732"/>
    <n v="124607"/>
  </r>
  <r>
    <s v="LÍNEA CONVERSIÓN No 4"/>
    <x v="0"/>
    <s v="BOBINADORA"/>
    <s v="REPARAR CONEXIONES DEL DRIVE LC4"/>
    <x v="994"/>
    <n v="4120544"/>
    <n v="10145573"/>
    <n v="83071"/>
  </r>
  <r>
    <s v="LÍNEA CONVERSIÓN No 4"/>
    <x v="0"/>
    <s v="BOBINADORA"/>
    <s v="CAMBIAR DRIVE AVERIADO BOBINADOR 4A SUP"/>
    <x v="995"/>
    <n v="4120534"/>
    <n v="10145571"/>
    <n v="124607"/>
  </r>
  <r>
    <s v="LÍNEA CONVERSIÓN No 2"/>
    <x v="1"/>
    <s v="PERFORADORA"/>
    <s v="CAMBIAR FUSIBLE QUEMADO TABLERO"/>
    <x v="996"/>
    <n v="4120434"/>
    <n v="10145375"/>
    <n v="43171"/>
  </r>
  <r>
    <s v="LÍNEA CONVERSIÓN No 4"/>
    <x v="0"/>
    <s v="BOBINADORA"/>
    <s v="REALIZAR CORRECTIVOS POR INSPECCION"/>
    <x v="997"/>
    <n v="4120337"/>
    <s v=""/>
    <n v="199370"/>
  </r>
  <r>
    <s v="LÍNEA CONVERSIÓN No 2"/>
    <x v="0"/>
    <s v="DESBOBINADORAS"/>
    <s v="REALIZAR CORRECTIVOS POR INSPECCION"/>
    <x v="997"/>
    <n v="4120336"/>
    <s v=""/>
    <n v="166142"/>
  </r>
  <r>
    <s v="LÍNEA CONVERSIÓN No 2"/>
    <x v="0"/>
    <s v="DESBOBINADORAS"/>
    <s v="SOLDAR Y ACONDI, TORNI. AJUST. BRAZO."/>
    <x v="997"/>
    <n v="4120374"/>
    <n v="10145234"/>
    <n v="62303"/>
  </r>
  <r>
    <s v="LÍNEA CONVERSIÓN No 4"/>
    <x v="0"/>
    <s v="BOBINADORA"/>
    <s v="AJUSTAR CILINDRO NEUMATICO BALANCIN"/>
    <x v="998"/>
    <n v="4120112"/>
    <n v="10144806"/>
    <n v="41536"/>
  </r>
  <r>
    <s v="LÍNEA CONVERSIÓN No 2"/>
    <x v="0"/>
    <s v="DESBOBINADORAS"/>
    <s v="REVISAR DESENBOBINADOR LC 2"/>
    <x v="999"/>
    <n v="4119945"/>
    <n v="10143385"/>
    <n v="142882"/>
  </r>
  <r>
    <s v="LÍNEA CONVERSIÓN No 2"/>
    <x v="5"/>
    <s v=""/>
    <s v="CORREGIR FUGAS DE AIRE LC 2"/>
    <x v="1000"/>
    <n v="4119884"/>
    <s v=""/>
    <n v="943751"/>
  </r>
  <r>
    <s v="LÍNEA CONVERSIÓN No 4"/>
    <x v="0"/>
    <s v="BOBINADORA"/>
    <s v="ACONDICIONAR BOBINADORES 4B, Y 4C"/>
    <x v="1001"/>
    <n v="4119753"/>
    <n v="10144483"/>
    <n v="1302632"/>
  </r>
  <r>
    <s v="LÍNEA CONVERSIÓN No 4"/>
    <x v="1"/>
    <s v="PEFORADORA"/>
    <s v="CAMBIAR BASES PARA RECIBIDORES DE 6MM"/>
    <x v="1002"/>
    <n v="4119239"/>
    <s v=""/>
    <n v="166142"/>
  </r>
  <r>
    <s v="LÍNEA CONVERSIÓN No 4"/>
    <x v="5"/>
    <s v=""/>
    <s v="CORREGIR FUGAS DE AIRE"/>
    <x v="1003"/>
    <n v="4118821"/>
    <s v=""/>
    <n v="146882"/>
  </r>
  <r>
    <s v="LÍNEA CONVERSIÓN No 2"/>
    <x v="0"/>
    <s v="DESBOBINADORAS"/>
    <s v="CAMBIAR CONECTOR DESB 2A"/>
    <x v="1004"/>
    <n v="4118514"/>
    <n v="10143072"/>
    <n v="63165"/>
  </r>
  <r>
    <s v="LÍNEA CONVERSIÓN No 2"/>
    <x v="0"/>
    <s v="BOBINADORA"/>
    <s v="COLOCAR TORNILLOS DE SUJECION A CILINDRO"/>
    <x v="1005"/>
    <n v="4118242"/>
    <n v="10143046"/>
    <n v="41536"/>
  </r>
  <r>
    <s v="LÍNEA CONVERSIÓN No 2"/>
    <x v="3"/>
    <s v="TENSIONADORA"/>
    <s v="REVISAR TENSIONADORA POR NO HALAR BIEN"/>
    <x v="1005"/>
    <n v="4118245"/>
    <n v="10143066"/>
    <n v="83071"/>
  </r>
  <r>
    <s v="LÍNEA CONVERSIÓN No 4"/>
    <x v="0"/>
    <s v="BOBINADORA"/>
    <s v="CAMBIAR MANZANA BOBINADOR LC #4"/>
    <x v="1006"/>
    <n v="4118177"/>
    <n v="10140980"/>
    <n v="41536"/>
  </r>
  <r>
    <s v="LÍNEA CONVERSIÓN No 2"/>
    <x v="1"/>
    <s v="PEFORADORA"/>
    <s v="REVISION PUESTOS DE PERFORADO NO FUNCION"/>
    <x v="1007"/>
    <n v="4118065"/>
    <n v="10142688"/>
    <n v="83071"/>
  </r>
  <r>
    <s v="LÍNEA CONVERSIÓN No 2"/>
    <x v="0"/>
    <s v="BOBINADORA"/>
    <s v="REACONDICIONAR BOBINADOR 2B SUPERIOR"/>
    <x v="1008"/>
    <n v="4117908"/>
    <n v="10142266"/>
    <n v="124607"/>
  </r>
  <r>
    <s v="LÍNEA CONVERSIÓN No 2"/>
    <x v="0"/>
    <s v="BOBINADORA"/>
    <s v="REVISAR BOBIN 2A INFERIOR"/>
    <x v="1009"/>
    <n v="4117657"/>
    <n v="10142115"/>
    <n v="83071"/>
  </r>
  <r>
    <s v="LÍNEA CONVERSIÓN No 4"/>
    <x v="0"/>
    <s v="BOBINADORA"/>
    <s v="CAMBIAR PLATO Y REPARAR CILINDRO."/>
    <x v="1010"/>
    <n v="4117577"/>
    <n v="10142088"/>
    <n v="124607"/>
  </r>
  <r>
    <s v="LÍNEA CONVERSIÓN No 4"/>
    <x v="1"/>
    <s v="PEFORADORA"/>
    <s v="ARREGLO  DE ENCODER DE PERFORADORA"/>
    <x v="1011"/>
    <n v="4117566"/>
    <n v="10142092"/>
    <n v="83071"/>
  </r>
  <r>
    <s v="LÍNEA CONVERSIÓN No 2"/>
    <x v="0"/>
    <s v="DESBOBINADORAS"/>
    <s v="ACONDI. CILINDRO Y MANZ. EN DESB. CONV 2"/>
    <x v="1012"/>
    <n v="4117380"/>
    <n v="10141710"/>
    <n v="451502"/>
  </r>
  <r>
    <s v="LÍNEA CONVERSIÓN No 2"/>
    <x v="0"/>
    <s v="DESBOBINADORAS"/>
    <s v="ALARGAR TORNILLO DE NIVELACION AL PISO"/>
    <x v="1012"/>
    <n v="4117348"/>
    <s v=""/>
    <n v="249213"/>
  </r>
  <r>
    <s v="LÍNEA CONVERSIÓN No 4"/>
    <x v="0"/>
    <s v="DESBOBINADORAS"/>
    <s v="ALARGAR TORNILLO DE NIVELACION AL PISO"/>
    <x v="1012"/>
    <n v="4117352"/>
    <s v=""/>
    <n v="166142"/>
  </r>
  <r>
    <s v="LÍNEA CONVERSIÓN No 2"/>
    <x v="0"/>
    <s v="DESBOBINADORAS"/>
    <s v="ALARGAR TORNILLO DE NIVELACION AL PISO"/>
    <x v="1012"/>
    <n v="4117351"/>
    <s v=""/>
    <n v="166142"/>
  </r>
  <r>
    <s v="LÍNEA CONVERSIÓN No 2"/>
    <x v="0"/>
    <s v="DESBOBINADORAS"/>
    <s v="ALARGAR TORNILLO DE NIVELACION AL PISO"/>
    <x v="1012"/>
    <n v="4117349"/>
    <s v=""/>
    <n v="166142"/>
  </r>
  <r>
    <s v="LÍNEA CONVERSIÓN No 2"/>
    <x v="0"/>
    <s v="BOBINADORA"/>
    <s v="CORREGIR DETALLES POR INSPECCION"/>
    <x v="1012"/>
    <n v="4117366"/>
    <s v=""/>
    <n v="166142"/>
  </r>
  <r>
    <s v="LÍNEA CONVERSIÓN No 4"/>
    <x v="0"/>
    <s v="BOBINADORA"/>
    <s v="CORREGIR DETALLES POR INSPECCION"/>
    <x v="1012"/>
    <n v="4117367"/>
    <s v=""/>
    <n v="166142"/>
  </r>
  <r>
    <s v="LÍNEA CONVERSIÓN No 2"/>
    <x v="0"/>
    <s v="DESBOBINADORAS"/>
    <s v="ALARGAR TORNILLO DE NIVELACION AL PISO"/>
    <x v="1012"/>
    <n v="4117350"/>
    <s v=""/>
    <n v="83071"/>
  </r>
  <r>
    <s v="LÍNEA CONVERSIÓN No 4"/>
    <x v="0"/>
    <s v="DESBOBINADORAS"/>
    <s v="INSTALAR VARILLA SOPORTE  LONA INFERIOR"/>
    <x v="1012"/>
    <n v="4117354"/>
    <s v=""/>
    <n v="83071"/>
  </r>
  <r>
    <s v="LÍNEA CONVERSIÓN No 4"/>
    <x v="0"/>
    <s v="BOBINADORA"/>
    <s v="FIJAR SENSORES EN DESBOBINADORAS"/>
    <x v="1013"/>
    <n v="4117133"/>
    <s v=""/>
    <n v="207678"/>
  </r>
  <r>
    <s v="LÍNEA CONVERSIÓN No 2"/>
    <x v="3"/>
    <s v="TENSIONADORA"/>
    <s v="INSTALAR VENTILADOR A TABLERO PPAL"/>
    <x v="1014"/>
    <n v="4116988"/>
    <s v=""/>
    <n v="176000"/>
  </r>
  <r>
    <s v="LÍNEA CONVERSIÓN No 4"/>
    <x v="1"/>
    <s v="PEFORADORA"/>
    <s v="COLOCAR FUSIBLES A PUESTOS DE PERFORADO"/>
    <x v="1015"/>
    <n v="4116923"/>
    <n v="10141342"/>
    <n v="41536"/>
  </r>
  <r>
    <s v="LÍNEA CONVERSIÓN No 2"/>
    <x v="0"/>
    <s v="BOBINADORA"/>
    <s v="CORREGIR FUGA DE AIRE CILINDRO BOBIN. 2D"/>
    <x v="1016"/>
    <n v="4116729"/>
    <n v="10141188"/>
    <n v="83071"/>
  </r>
  <r>
    <s v="LÍNEA CONVERSIÓN No 2"/>
    <x v="0"/>
    <s v="BOBINADORA"/>
    <s v="CAMBIAR MANGERA DE AIRE"/>
    <x v="1017"/>
    <n v="4116440"/>
    <n v="10141093"/>
    <n v="65359"/>
  </r>
  <r>
    <s v="LÍNEA CONVERSIÓN No 4"/>
    <x v="1"/>
    <s v="PEFORADORA"/>
    <s v="REVISAR MAQUINA NO ARRANCA"/>
    <x v="1018"/>
    <n v="4116188"/>
    <n v="10140486"/>
    <n v="249213"/>
  </r>
  <r>
    <s v="LÍNEA CONVERSIÓN No 4"/>
    <x v="0"/>
    <s v="BOBINADORA"/>
    <s v="ACONDICIONAR PUESTO SUPERIOR"/>
    <x v="1018"/>
    <n v="4116260"/>
    <s v=""/>
    <n v="4475520"/>
  </r>
  <r>
    <s v="LÍNEA CONVERSIÓN No 4"/>
    <x v="0"/>
    <s v="BOBINADORA"/>
    <s v="REVISAR PLATO BOBINADOR  LC  4"/>
    <x v="1019"/>
    <n v="4115513"/>
    <n v="10139857"/>
    <n v="83071"/>
  </r>
  <r>
    <s v="LÍNEA CONVERSIÓN No 2"/>
    <x v="0"/>
    <s v="BOBINADORA"/>
    <s v="METER CABLES DE CELDAS POR TUBERIA"/>
    <x v="1020"/>
    <n v="4115483"/>
    <s v=""/>
    <n v="250401"/>
  </r>
  <r>
    <s v="LÍNEA CONVERSIÓN No 2"/>
    <x v="0"/>
    <s v="BOBINADORA"/>
    <s v="AJUSTAR TORNILLERIA CELDAS DE CARGA"/>
    <x v="1020"/>
    <n v="4115482"/>
    <s v=""/>
    <n v="166142"/>
  </r>
  <r>
    <s v="LÍNEA CONVERSIÓN No 2"/>
    <x v="0"/>
    <s v="DESBOBINADORAS"/>
    <s v="REPARAR CILINDRO SUPERIOR E INFERIOR DES"/>
    <x v="1021"/>
    <n v="4115230"/>
    <n v="10139745"/>
    <n v="166142"/>
  </r>
  <r>
    <s v="LÍNEA CONVERSIÓN No 4"/>
    <x v="3"/>
    <s v="TENSIONADORA"/>
    <s v="ARREGLAR EL SISTEMA DE PARO LC 4"/>
    <x v="1022"/>
    <n v="4115222"/>
    <n v="10139237"/>
    <n v="415355"/>
  </r>
  <r>
    <s v="LÍNEA CONVERSIÓN No 4"/>
    <x v="0"/>
    <s v="BOBINADORA"/>
    <s v="REVISAR SENSORES LC 4"/>
    <x v="1023"/>
    <n v="4115175"/>
    <n v="10139245"/>
    <n v="83071"/>
  </r>
  <r>
    <s v="LÍNEA CONVERSIÓN No 4"/>
    <x v="0"/>
    <s v="BOBINADORA"/>
    <s v="CAMBIAR RODAMIENTO EN RODILLO BALANCIN"/>
    <x v="1024"/>
    <n v="4114937"/>
    <n v="10139168"/>
    <n v="124607"/>
  </r>
  <r>
    <s v="LÍNEA CONVERSIÓN No 4"/>
    <x v="0"/>
    <s v="DESBOBINADORAS"/>
    <s v="REVISAR DESBOBINADORES LC 4"/>
    <x v="1024"/>
    <n v="4114970"/>
    <n v="10139221"/>
    <n v="30707"/>
  </r>
  <r>
    <s v="LÍNEA CONVERSIÓN No 2"/>
    <x v="0"/>
    <s v="BOBINADORA"/>
    <s v="ACONDICIONAR BOBINADORES LC #2"/>
    <x v="1025"/>
    <n v="4114622"/>
    <n v="10138277"/>
    <n v="83071"/>
  </r>
  <r>
    <s v="LÍNEA CONVERSIÓN No 4"/>
    <x v="0"/>
    <s v="BOBINADORA"/>
    <s v="REVISAR BOBINADOR LC 4 VELOCIDAD NO CONT"/>
    <x v="1026"/>
    <n v="4114617"/>
    <n v="10138952"/>
    <n v="124607"/>
  </r>
  <r>
    <s v="LÍNEA CONVERSIÓN No 4"/>
    <x v="0"/>
    <s v="BOBINADORA"/>
    <s v="CAMBIO DE MANZANA BOBINADOR LC 4"/>
    <x v="1026"/>
    <n v="4114616"/>
    <n v="10138953"/>
    <n v="66457"/>
  </r>
  <r>
    <s v="LÍNEA CONVERSIÓN No 4"/>
    <x v="0"/>
    <s v="BOBINADORA"/>
    <s v="REVISAR MOTOR BOBINADOR"/>
    <x v="1026"/>
    <n v="4114606"/>
    <n v="10138925"/>
    <n v="33228"/>
  </r>
  <r>
    <s v="LÍNEA CONVERSIÓN No 4"/>
    <x v="3"/>
    <s v="TENSIONADORA"/>
    <s v="CAMBIAR VALVULA NIP ROLL LC 4"/>
    <x v="1026"/>
    <n v="4114615"/>
    <n v="10138954"/>
    <n v="66457"/>
  </r>
  <r>
    <s v="LÍNEA CONVERSIÓN No 4"/>
    <x v="0"/>
    <s v="BOBINADORA"/>
    <s v="ACONDICIONAR MOTORREDUCTOR LC 4 "/>
    <x v="1027"/>
    <n v="4114537"/>
    <n v="10138766"/>
    <n v="3619847"/>
  </r>
  <r>
    <s v="LÍNEA CONVERSIÓN No 4"/>
    <x v="0"/>
    <s v="BOBINADORA"/>
    <s v="REDUCTOR LC 4 MALO"/>
    <x v="1028"/>
    <n v="4114464"/>
    <n v="10138644"/>
    <n v="83071"/>
  </r>
  <r>
    <s v="LÍNEA CONVERSIÓN No 2"/>
    <x v="0"/>
    <s v="BOBINADORA"/>
    <s v="CAMBIAR MANZANAS"/>
    <x v="1028"/>
    <n v="4114495"/>
    <n v="10138245"/>
    <n v="66457"/>
  </r>
  <r>
    <s v="LÍNEA CONVERSIÓN No 4"/>
    <x v="5"/>
    <s v=""/>
    <s v="CORREGIR FUGAS DE AIRE EN LC#4"/>
    <x v="1029"/>
    <n v="4114366"/>
    <s v=""/>
    <n v="238858"/>
  </r>
  <r>
    <s v="LÍNEA CONVERSIÓN No 4"/>
    <x v="0"/>
    <s v="BOBINADORA"/>
    <s v="SACAR TORNILLOS PARTIDO"/>
    <x v="1029"/>
    <n v="4114329"/>
    <n v="10138263"/>
    <n v="191063"/>
  </r>
  <r>
    <s v="LÍNEA CONVERSIÓN No 2"/>
    <x v="5"/>
    <s v=""/>
    <s v="CORREGIR FUGAS DE AIRE EN LC#2"/>
    <x v="1030"/>
    <n v="4113819"/>
    <s v=""/>
    <n v="826917"/>
  </r>
  <r>
    <s v="LÍNEA CONVERSIÓN No 4"/>
    <x v="5"/>
    <s v=""/>
    <s v="REVISAR FUGA DE AIRE  LC  4"/>
    <x v="1031"/>
    <n v="4113602"/>
    <n v="10137849"/>
    <n v="53469"/>
  </r>
  <r>
    <s v="LÍNEA CONVERSIÓN No 4"/>
    <x v="0"/>
    <s v="DESBOBINADORAS"/>
    <s v="REPOSICIONAR Y AJUSTAR SOPORTES RUEDAS"/>
    <x v="1031"/>
    <n v="4113592"/>
    <n v="10137501"/>
    <n v="149528"/>
  </r>
  <r>
    <s v="LÍNEA CONVERSIÓN No 4"/>
    <x v="1"/>
    <s v="PEFORADORA"/>
    <s v="REVISAR PERFORADORA"/>
    <x v="1032"/>
    <n v="4113069"/>
    <n v="10137131"/>
    <n v="58150"/>
  </r>
  <r>
    <s v="LÍNEA CONVERSIÓN No 4"/>
    <x v="0"/>
    <s v="BOBINADORA"/>
    <s v="ACOND. PLATO COMPLETO E INST. BRAZO."/>
    <x v="1033"/>
    <n v="4112943"/>
    <n v="10137132"/>
    <n v="124607"/>
  </r>
  <r>
    <s v="LÍNEA CONVERSIÓN No 4"/>
    <x v="0"/>
    <s v="BOBINADORA"/>
    <s v="MANTTO TABLEROS CONTROL DRIVES"/>
    <x v="1034"/>
    <n v="4112761"/>
    <s v=""/>
    <n v="332284"/>
  </r>
  <r>
    <s v="LÍNEA CONVERSIÓN No 2"/>
    <x v="0"/>
    <s v="BOBINADORA"/>
    <s v="MANTTO TABLEROS CONTROL DRIVES"/>
    <x v="1034"/>
    <n v="4112762"/>
    <s v=""/>
    <n v="249213"/>
  </r>
  <r>
    <s v="LÍNEA CONVERSIÓN No 2"/>
    <x v="4"/>
    <s v=""/>
    <s v="ACONDICIONAR PRECORTADORA EN LC # 2"/>
    <x v="1035"/>
    <n v="4112468"/>
    <n v="10135870"/>
    <n v="124607"/>
  </r>
  <r>
    <s v="LÍNEA CONVERSIÓN No 2"/>
    <x v="0"/>
    <s v="BOBINADORA"/>
    <s v="REACONDIONAR RODILLOS EN TAMBOR"/>
    <x v="1035"/>
    <n v="4112463"/>
    <n v="10136177"/>
    <n v="166142"/>
  </r>
  <r>
    <s v="LÍNEA CONVERSIÓN No 2"/>
    <x v="4"/>
    <s v=""/>
    <s v="ACONDICIONAR PRECORTADORA RECTA en lc#2"/>
    <x v="1036"/>
    <n v="4112159"/>
    <s v=""/>
    <n v="256519"/>
  </r>
  <r>
    <s v="LÍNEA CONVERSIÓN No 4"/>
    <x v="0"/>
    <s v="DESBOBINADORAS"/>
    <s v="ACONDICIONAR BRAZO DESEMBOBINADOR LC 4"/>
    <x v="1037"/>
    <n v="4111976"/>
    <n v="10135687"/>
    <n v="2163536"/>
  </r>
  <r>
    <s v="LÍNEA CONVERSIÓN No 2"/>
    <x v="0"/>
    <s v="BOBINADORA"/>
    <s v="COLOCAR RODILLO CAIDO Y AJUSTE DE CELDA"/>
    <x v="1037"/>
    <n v="4111975"/>
    <n v="10135851"/>
    <n v="249213"/>
  </r>
  <r>
    <s v="LÍNEA CONVERSIÓN No 2"/>
    <x v="4"/>
    <s v=""/>
    <s v="REVISAR PRECORTADORA LC 2"/>
    <x v="1038"/>
    <n v="4111960"/>
    <n v="10135839"/>
    <n v="1393818"/>
  </r>
  <r>
    <s v="LÍNEA CONVERSIÓN No 2"/>
    <x v="0"/>
    <s v="BOBINADORA"/>
    <s v="CAMBIAR CELDAS DE CARGA EN BOBINADORAS"/>
    <x v="1039"/>
    <n v="4111728"/>
    <s v=""/>
    <n v="8200912"/>
  </r>
  <r>
    <s v="LÍNEA CONVERSIÓN No 4"/>
    <x v="0"/>
    <s v="DESBOBINADORAS"/>
    <s v="REVISAR DESBOBINADOR 4C INFERIOR"/>
    <x v="1040"/>
    <n v="4111690"/>
    <n v="10135414"/>
    <n v="84976"/>
  </r>
  <r>
    <s v="LÍNEA CONVERSIÓN No 2"/>
    <x v="0"/>
    <s v="BOBINADORA"/>
    <s v="SE AJUSTAN CONEXIONES Y SE REVISAN SELDA"/>
    <x v="1041"/>
    <n v="4111551"/>
    <n v="10135058"/>
    <n v="115509"/>
  </r>
  <r>
    <s v="LÍNEA CONVERSIÓN No 4"/>
    <x v="0"/>
    <s v="DESBOBINADORAS"/>
    <s v="AJUSTAR MOTOR Y ASEGURAR TABLERO DE CONT"/>
    <x v="1042"/>
    <n v="4111277"/>
    <n v="10134675"/>
    <n v="86655"/>
  </r>
  <r>
    <s v="LÍNEA CONVERSIÓN No 2"/>
    <x v="1"/>
    <s v="PEFORADORA"/>
    <s v="REPAR CORTO CABLES ALIMENTACIO"/>
    <x v="1043"/>
    <n v="4111153"/>
    <n v="10134677"/>
    <n v="194412"/>
  </r>
  <r>
    <s v="LÍNEA CONVERSIÓN No 2"/>
    <x v="0"/>
    <s v="BOBINADORA"/>
    <s v="REVISAR MOTOR NO DEVUELVE"/>
    <x v="1044"/>
    <n v="4110697"/>
    <n v="10134057"/>
    <n v="115540"/>
  </r>
  <r>
    <s v="LÍNEA CONVERSIÓN No 2"/>
    <x v="1"/>
    <s v="PEFORADORA"/>
    <s v="REVISAR TABLERO DE PERFORADO LC # 2"/>
    <x v="1045"/>
    <n v="4110664"/>
    <n v="10133485"/>
    <n v="57770"/>
  </r>
  <r>
    <s v="LÍNEA CONVERSIÓN No 4"/>
    <x v="0"/>
    <s v="BOBINADORA"/>
    <s v="REVISAR BOBINADOR INFERIOR"/>
    <x v="1045"/>
    <n v="4110665"/>
    <n v="10133687"/>
    <n v="57770"/>
  </r>
  <r>
    <s v="LÍNEA CONVERSIÓN No 2"/>
    <x v="0"/>
    <s v="BOBINADORA"/>
    <s v="COLOCAR TORNILLO AL SOPORTE 2A SUPERIOR"/>
    <x v="1046"/>
    <n v="4110521"/>
    <n v="10133718"/>
    <n v="85419"/>
  </r>
  <r>
    <s v="LÍNEA CONVERSIÓN No 4"/>
    <x v="1"/>
    <s v="PEFORADORA"/>
    <s v="ACONDICIONAR 2 VIGAS CON 46 PUESTOS"/>
    <x v="1047"/>
    <n v="4110370"/>
    <s v=""/>
    <n v="12384185"/>
  </r>
  <r>
    <s v="LÍNEA CONVERSIÓN No 2"/>
    <x v="0"/>
    <s v="BOBINADORA"/>
    <s v="REVISAR CELDAS DE CARGA..."/>
    <x v="1048"/>
    <n v="4110097"/>
    <n v="10133462"/>
    <n v="214846"/>
  </r>
  <r>
    <s v="LÍNEA CONVERSIÓN No 4"/>
    <x v="0"/>
    <s v="BOBINADORA"/>
    <s v="REVISAR BOBINADORES 4B SUP/INF NO CONTRO"/>
    <x v="1049"/>
    <n v="4109783"/>
    <n v="10132996"/>
    <n v="94583"/>
  </r>
  <r>
    <s v="LÍNEA CONVERSIÓN No 4"/>
    <x v="0"/>
    <s v="BOBINADORA"/>
    <s v="acondicionar bobinadores lc #4"/>
    <x v="1050"/>
    <n v="4109763"/>
    <n v="10132906"/>
    <n v="187470"/>
  </r>
  <r>
    <s v="LÍNEA CONVERSIÓN No 2"/>
    <x v="1"/>
    <s v="PEFORADORA"/>
    <s v="PERFORAR ORIFICIO Y ACOND. BASE EN PERFO"/>
    <x v="1051"/>
    <n v="4109703"/>
    <n v="10132802"/>
    <n v="86655"/>
  </r>
  <r>
    <s v="LÍNEA CONVERSIÓN No 2"/>
    <x v="1"/>
    <s v="PEFORADORA"/>
    <s v="REVISAR SISTEMA ELECTRICO LC #2"/>
    <x v="1052"/>
    <n v="4109382"/>
    <n v="10130883"/>
    <n v="115540"/>
  </r>
  <r>
    <s v="LÍNEA CONVERSIÓN No 4"/>
    <x v="0"/>
    <s v="BOBINADORA"/>
    <s v="ACONDICIONAR MOTOR BOBINADORA 4D SUPERIOR"/>
    <x v="1052"/>
    <n v="4109388"/>
    <n v="10132537"/>
    <n v="2642487"/>
  </r>
  <r>
    <s v="LÍNEA CONVERSIÓN No 4"/>
    <x v="0"/>
    <s v="BOBINADORA"/>
    <s v="COLOCAR RODAMIENTO A EJE SUPERIOR"/>
    <x v="1053"/>
    <n v="4108107"/>
    <n v="10130822"/>
    <n v="57770"/>
  </r>
  <r>
    <s v="LÍNEA CONVERSIÓN No 4"/>
    <x v="1"/>
    <s v="PEFORADORA"/>
    <s v="REVISAR BOBINA  NO FUNCIONA"/>
    <x v="1054"/>
    <n v="4107463"/>
    <n v="10130294"/>
    <n v="129983"/>
  </r>
  <r>
    <s v="LÍNEA CONVERSIÓN No 4"/>
    <x v="1"/>
    <s v="PEFORADORA"/>
    <s v="CORREGIR CORTO EN TABLERO."/>
    <x v="1055"/>
    <n v="4107336"/>
    <s v=""/>
    <n v="358920"/>
  </r>
  <r>
    <s v="LÍNEA CONVERSIÓN No 4"/>
    <x v="0"/>
    <s v="BOBINADORA"/>
    <s v="CAMBIAR SWICHE , VENTILADOR DEL TABLERO"/>
    <x v="1055"/>
    <n v="4107317"/>
    <n v="10130228"/>
    <n v="826348"/>
  </r>
  <r>
    <s v="LÍNEA CONVERSIÓN No 2"/>
    <x v="0"/>
    <s v="BOBINADORA"/>
    <s v="REACONDICIONAR SISTEMA DE CELDAS DE CAR"/>
    <x v="1056"/>
    <n v="4107001"/>
    <n v="10129327"/>
    <n v="231080"/>
  </r>
  <r>
    <s v="LÍNEA CONVERSIÓN No 2"/>
    <x v="0"/>
    <s v="BOBINADORA"/>
    <s v="REVISAR CELDAS DE CARGA BOB 2D INFERIOR."/>
    <x v="1056"/>
    <n v="4107002"/>
    <n v="10129518"/>
    <n v="115540"/>
  </r>
  <r>
    <s v="LÍNEA CONVERSIÓN No 4"/>
    <x v="0"/>
    <s v="BOBINADORA"/>
    <s v="CAMBIAR DRIVE EN AMBOS PUESTOS"/>
    <x v="1057"/>
    <n v="4106903"/>
    <s v=""/>
    <n v="7665165"/>
  </r>
  <r>
    <s v="LÍNEA CONVERSIÓN No 4"/>
    <x v="0"/>
    <s v="BOBINADORA"/>
    <s v="COMPLETAR REDUCTORES FALTANTES"/>
    <x v="1058"/>
    <n v="4106496"/>
    <s v=""/>
    <n v="7743678"/>
  </r>
  <r>
    <s v="LÍNEA CONVERSIÓN No 2"/>
    <x v="0"/>
    <s v="BOBINADORA"/>
    <s v="COMPLETAR MOTORREDUCTORES FALTANTES"/>
    <x v="1058"/>
    <n v="4106495"/>
    <s v=""/>
    <n v="3666746"/>
  </r>
  <r>
    <s v="LÍNEA CONVERSIÓN No 2"/>
    <x v="0"/>
    <s v="BOBINADORA"/>
    <s v="ACONDICIONAR BOBINADORAS."/>
    <x v="1058"/>
    <n v="4106407"/>
    <n v="10129322"/>
    <n v="346620"/>
  </r>
  <r>
    <s v="LÍNEA CONVERSIÓN No 4"/>
    <x v="0"/>
    <s v="BOBINADORA"/>
    <s v="REACONDIONAR BOB 4A SUP..LE FALTAN POTEN"/>
    <x v="1059"/>
    <n v="4106308"/>
    <n v="10129014"/>
    <n v="664264"/>
  </r>
  <r>
    <s v="LÍNEA CONVERSIÓN No 2"/>
    <x v="0"/>
    <s v="BOBINADORA"/>
    <s v="INSTALAR ELEMENTOS FALTANTES"/>
    <x v="1060"/>
    <n v="4106256"/>
    <s v=""/>
    <n v="1155400"/>
  </r>
  <r>
    <s v="LÍNEA CONVERSIÓN No 4"/>
    <x v="0"/>
    <s v="BOBINADORA"/>
    <s v="REVISAR SENSOR DE 4C SUPERIOR"/>
    <x v="1061"/>
    <n v="4105978"/>
    <n v="10128913"/>
    <n v="43328"/>
  </r>
  <r>
    <s v="LÍNEA CONVERSIÓN No 2"/>
    <x v="3"/>
    <s v="TENSIONADORA"/>
    <s v="REVISAR TENSIONADORA"/>
    <x v="1061"/>
    <n v="4105977"/>
    <n v="10128888"/>
    <n v="34662"/>
  </r>
  <r>
    <s v="LÍNEA CONVERSIÓN No 2"/>
    <x v="0"/>
    <s v="BOBINADORA"/>
    <s v="REACONDICIONAR VOLTAJE DE LLEGADA AL MOT"/>
    <x v="1062"/>
    <n v="4105827"/>
    <n v="10128584"/>
    <n v="28885"/>
  </r>
  <r>
    <s v="LÍNEA CONVERSIÓN No 2"/>
    <x v="0"/>
    <s v="BOBINADORA"/>
    <s v="REVISAR MOTOR DEL EMBOBINADOR  LC  2"/>
    <x v="1063"/>
    <n v="4105749"/>
    <n v="10128202"/>
    <n v="28885"/>
  </r>
  <r>
    <s v="LÍNEA CONVERSIÓN No 4"/>
    <x v="0"/>
    <s v="BOBINADORA"/>
    <s v="CUADRAR BALANCINES Y CORREGIR FUGA AIRE"/>
    <x v="1064"/>
    <n v="4105734"/>
    <n v="10128483"/>
    <n v="115540"/>
  </r>
  <r>
    <s v="LÍNEA CONVERSIÓN No 2"/>
    <x v="0"/>
    <s v="BOBINADORA"/>
    <s v="REVISAR MOTOR BOBINADOR SE PARO LC#2"/>
    <x v="1064"/>
    <n v="4105664"/>
    <n v="10128446"/>
    <n v="86655"/>
  </r>
  <r>
    <s v="LÍNEA CONVERSIÓN No 4"/>
    <x v="0"/>
    <s v="BOBINADORA"/>
    <s v="ACONDICIONAR BOB. SUPERIOR 4B DRIVE MALO"/>
    <x v="1065"/>
    <n v="4105643"/>
    <n v="10128353"/>
    <n v="124695"/>
  </r>
  <r>
    <s v="LÍNEA CONVERSIÓN No 4"/>
    <x v="0"/>
    <s v="BOBINADORA"/>
    <s v="TRASLADO DE BRAZOS COMPLETOS LC4"/>
    <x v="1066"/>
    <n v="4105605"/>
    <n v="10128355"/>
    <n v="115540"/>
  </r>
  <r>
    <s v="LÍNEA CONVERSIÓN No 2"/>
    <x v="0"/>
    <s v="BOBINADORA"/>
    <s v="CORREGIR DETALLES VARIOS"/>
    <x v="1066"/>
    <n v="4105567"/>
    <s v=""/>
    <n v="57770"/>
  </r>
  <r>
    <s v="LÍNEA CONVERSIÓN No 2"/>
    <x v="0"/>
    <s v="BOBINADORA"/>
    <s v="CAMBIAR CILINDROS NEUMATICOS CON FUGA 2"/>
    <x v="1067"/>
    <n v="4105303"/>
    <n v="10128183"/>
    <n v="374040"/>
  </r>
  <r>
    <s v="LÍNEA CONVERSIÓN No 4"/>
    <x v="0"/>
    <s v="BOBINADORA"/>
    <s v="HABILITAR LOS 3 BOBINADORES CON MOTORREDUCTORES"/>
    <x v="1068"/>
    <n v="4105173"/>
    <n v="10127867"/>
    <n v="1592053"/>
  </r>
  <r>
    <s v="LÍNEA CONVERSIÓN No 2"/>
    <x v="5"/>
    <s v=""/>
    <s v="CORREGIR FUGAS DE AIRE EN LA LÍNEA"/>
    <x v="1069"/>
    <n v="4105137"/>
    <s v=""/>
    <n v="1385646"/>
  </r>
  <r>
    <s v="LÍNEA CONVERSIÓN No 4"/>
    <x v="5"/>
    <s v=""/>
    <s v="CORREGIR FUGAS DE AIRE EN LA LÍNEA"/>
    <x v="1069"/>
    <n v="4105136"/>
    <s v=""/>
    <n v="115540"/>
  </r>
  <r>
    <s v="LÍNEA CONVERSIÓN No 4"/>
    <x v="0"/>
    <s v="BOBINADORA"/>
    <s v="CORREGIR DETALLES VARIOS"/>
    <x v="1069"/>
    <n v="4105151"/>
    <s v=""/>
    <n v="57770"/>
  </r>
  <r>
    <s v="LÍNEA CONVERSIÓN No 2"/>
    <x v="0"/>
    <s v="BOBINADORA"/>
    <s v="FAVOR REVISAR BOBINADORES"/>
    <x v="1070"/>
    <n v="4105072"/>
    <n v="10127513"/>
    <n v="86655"/>
  </r>
  <r>
    <s v="LÍNEA CONVERSIÓN No 2"/>
    <x v="0"/>
    <s v="BOBINADORA"/>
    <s v="CAMBIAR CILINDRO NEUMATICO SUPERIOR"/>
    <x v="1070"/>
    <n v="4105050"/>
    <n v="10127201"/>
    <n v="57770"/>
  </r>
  <r>
    <s v="LÍNEA CONVERSIÓN No 2"/>
    <x v="4"/>
    <s v=""/>
    <s v="CAMBIAR CILINDRO NEUMATICO PRECORTAD"/>
    <x v="1071"/>
    <n v="4104831"/>
    <n v="10127448"/>
    <n v="75101"/>
  </r>
  <r>
    <s v="LÍNEA CONVERSIÓN No 2"/>
    <x v="0"/>
    <s v="BOBINADORA"/>
    <s v="CUADRAR CONTROL DE VELOCIDAD DEL MOTOR"/>
    <x v="1072"/>
    <n v="4104750"/>
    <n v="10127165"/>
    <n v="87089"/>
  </r>
  <r>
    <s v="LÍNEA CONVERSIÓN No 2"/>
    <x v="0"/>
    <s v="BOBINADORA"/>
    <s v="CORREGIR FUGA DE AIRE EN BOBINADORA"/>
    <x v="1072"/>
    <n v="4104709"/>
    <n v="10127279"/>
    <n v="82296"/>
  </r>
  <r>
    <s v="LÍNEA CONVERSIÓN No 4"/>
    <x v="0"/>
    <s v="BOBINADORA"/>
    <s v="REVISAR MOTOR TENSIONADORA"/>
    <x v="1073"/>
    <n v="4104502"/>
    <n v="10127088"/>
    <n v="466307"/>
  </r>
  <r>
    <s v="LÍNEA CONVERSIÓN No 4"/>
    <x v="0"/>
    <s v="BOBINADORA"/>
    <s v="CAMBIAR BRAZO SOPORTE DE ROLLO SUPERIOR"/>
    <x v="1073"/>
    <n v="4104508"/>
    <n v="10127086"/>
    <n v="105425"/>
  </r>
  <r>
    <s v="LÍNEA CONVERSIÓN No 2"/>
    <x v="4"/>
    <s v=""/>
    <s v="REACONDICIONAR PRECORTADORA RECTA"/>
    <x v="1074"/>
    <n v="4104285"/>
    <n v="10126837"/>
    <n v="231080"/>
  </r>
  <r>
    <s v="LÍNEA CONVERSIÓN No 2"/>
    <x v="4"/>
    <s v=""/>
    <s v="ACONDICIONAR PRECORTADORA"/>
    <x v="1075"/>
    <n v="4104214"/>
    <n v="10126805"/>
    <n v="85085"/>
  </r>
  <r>
    <s v="LÍNEA CONVERSIÓN No 4"/>
    <x v="0"/>
    <s v="DESBOBINADORAS"/>
    <s v="CAMBIAR ACOPLE DEL DESEMBOBINADOR"/>
    <x v="1076"/>
    <n v="4104100"/>
    <n v="10126593"/>
    <n v="28885"/>
  </r>
  <r>
    <s v="LÍNEA CONVERSIÓN No 2"/>
    <x v="0"/>
    <s v="BOBINADORA"/>
    <s v="CORREGIR DETALLES VARIOS"/>
    <x v="1077"/>
    <n v="4104080"/>
    <s v=""/>
    <n v="46216"/>
  </r>
  <r>
    <s v="LÍNEA CONVERSIÓN No 4"/>
    <x v="0"/>
    <s v="BOBINADORA"/>
    <s v="CORREGIR DETALLES VARIOS"/>
    <x v="1077"/>
    <n v="4104079"/>
    <s v=""/>
    <n v="46216"/>
  </r>
  <r>
    <s v="LÍNEA CONVERSIÓN No 2"/>
    <x v="0"/>
    <s v="BOBINADORA"/>
    <s v="AJUSTAR MANGUERA"/>
    <x v="1077"/>
    <n v="4104002"/>
    <n v="10126561"/>
    <n v="28885"/>
  </r>
  <r>
    <s v="LÍNEA CONVERSIÓN No 2"/>
    <x v="0"/>
    <s v="BOBINADORA"/>
    <s v="ACONDICIONAR PLATO EN BOBINADORA"/>
    <x v="1078"/>
    <n v="4103792"/>
    <n v="10126424"/>
    <n v="57770"/>
  </r>
  <r>
    <s v="LÍNEA CONVERSIÓN No 4"/>
    <x v="0"/>
    <s v="BOBINADORA"/>
    <s v="FIJAR TOPE ANTES DE LA BASCULA"/>
    <x v="1079"/>
    <n v="4103672"/>
    <s v=""/>
    <n v="119383"/>
  </r>
  <r>
    <s v="LÍNEA CONVERSIÓN No 4"/>
    <x v="0"/>
    <s v="BOBINADORA"/>
    <s v="CAMBIAR ACOPLE MANQUERA BOBINADORA"/>
    <x v="1079"/>
    <n v="4103615"/>
    <n v="10125986"/>
    <n v="28885"/>
  </r>
  <r>
    <s v="LÍNEA CONVERSIÓN No 4"/>
    <x v="0"/>
    <s v="BOBINADORA"/>
    <s v="COMPLETAR MOTORREDUCTORES EN AMBOS PUESTOS"/>
    <x v="1080"/>
    <n v="4103512"/>
    <s v=""/>
    <n v="6365818"/>
  </r>
  <r>
    <s v="LÍNEA CONVERSIÓN No 4"/>
    <x v="0"/>
    <s v="BOBINADORA"/>
    <s v="CAMBIAR BRAZO PUESTO SUPERIOR"/>
    <x v="1080"/>
    <n v="4103513"/>
    <s v=""/>
    <n v="3950770"/>
  </r>
  <r>
    <s v="LÍNEA CONVERSIÓN No 2"/>
    <x v="0"/>
    <s v="DESBOBINADORAS"/>
    <s v="CAMBIAR BRAZO PUESTO SUPERIOR"/>
    <x v="1080"/>
    <n v="4103510"/>
    <s v=""/>
    <n v="2106786"/>
  </r>
  <r>
    <s v="LÍNEA CONVERSIÓN No 4"/>
    <x v="0"/>
    <s v="BOBINADORA"/>
    <s v="ACONDICIONAR  BOBINADORES  LC  4"/>
    <x v="1081"/>
    <n v="4103146"/>
    <n v="10125524"/>
    <n v="86655"/>
  </r>
  <r>
    <s v="LÍNEA CONVERSIÓN No 2"/>
    <x v="0"/>
    <s v="DESBOBINADORAS"/>
    <s v="CAMBIAR MANZANA DEL CILINDRO INFERIOR"/>
    <x v="1082"/>
    <n v="4103116"/>
    <n v="10125573"/>
    <n v="255379"/>
  </r>
  <r>
    <s v="LÍNEA CONVERSIÓN No 4"/>
    <x v="0"/>
    <s v="BOBINADORA"/>
    <s v="CAMBIAR TORNILLOS MANZANA BOBINADO 4D"/>
    <x v="1082"/>
    <n v="4103143"/>
    <n v="10125161"/>
    <n v="115540"/>
  </r>
  <r>
    <s v="LÍNEA CONVERSIÓN No 4"/>
    <x v="0"/>
    <s v="DESBOBINADORAS"/>
    <s v="INSTALAR CILINDROS NEUMATICOS BRAZOS"/>
    <x v="1083"/>
    <n v="4102785"/>
    <s v=""/>
    <n v="4620077"/>
  </r>
  <r>
    <s v="LÍNEA CONVERSIÓN No 4"/>
    <x v="0"/>
    <s v="BOBINADORA"/>
    <s v="ACONDICIONAR MOTOR Y BRAZO SUPERIOR"/>
    <x v="1083"/>
    <n v="4102780"/>
    <s v=""/>
    <n v="288850"/>
  </r>
  <r>
    <s v="LÍNEA CONVERSIÓN No 4"/>
    <x v="0"/>
    <s v="BOBINADORA"/>
    <s v="ACONDICIONAR MOTOR Y BRAZO INFERIOR"/>
    <x v="1083"/>
    <n v="4102777"/>
    <s v=""/>
    <n v="231080"/>
  </r>
  <r>
    <s v="LÍNEA CONVERSIÓN No 2"/>
    <x v="0"/>
    <s v="BOBINADORA"/>
    <s v="ACONDICIONAR  BRAZO SUPERIOR"/>
    <x v="1083"/>
    <n v="4102783"/>
    <s v=""/>
    <n v="115540"/>
  </r>
  <r>
    <s v="LÍNEA CONVERSIÓN No 2"/>
    <x v="0"/>
    <s v="BOBINADORA"/>
    <s v="COLOCAR RUEDA CUENTA METROS"/>
    <x v="1084"/>
    <n v="4102553"/>
    <n v="10124986"/>
    <n v="101098"/>
  </r>
  <r>
    <s v="LÍNEA CONVERSIÓN No 2"/>
    <x v="3"/>
    <s v="TENSIONADORA"/>
    <s v="REFORMAR CAJA PARA DRIVE TENSIONADORA"/>
    <x v="1085"/>
    <n v="4102527"/>
    <s v=""/>
    <n v="536620"/>
  </r>
  <r>
    <s v="LÍNEA CONVERSIÓN No 2"/>
    <x v="2"/>
    <s v=""/>
    <s v="COLOCAR RODILLOS SEPARADORES LC 2"/>
    <x v="1086"/>
    <n v="4102254"/>
    <n v="10124577"/>
    <n v="147381"/>
  </r>
  <r>
    <s v="LÍNEA CONVERSIÓN No 2"/>
    <x v="1"/>
    <s v="PEFORADORA"/>
    <s v="REEMPLA. FUSIBLE Y ACONDICIONAR CABLEADO"/>
    <x v="1087"/>
    <n v="4102163"/>
    <n v="10124447"/>
    <n v="57770"/>
  </r>
  <r>
    <s v="LÍNEA CONVERSIÓN No 4"/>
    <x v="0"/>
    <s v="BOBINADORA"/>
    <s v="AJUSTAR MOTOR-REDUCTOR CAIDO"/>
    <x v="1087"/>
    <n v="4102201"/>
    <n v="10124477"/>
    <n v="256027"/>
  </r>
  <r>
    <s v="LÍNEA CONVERSIÓN No 2"/>
    <x v="1"/>
    <s v="PANEL DE CONTROL"/>
    <s v="CAMBIAR FUSIBLES EN TABLERO DE CONTROL"/>
    <x v="1088"/>
    <n v="4101763"/>
    <n v="10124327"/>
    <n v="71270"/>
  </r>
  <r>
    <s v="LÍNEA CONVERSIÓN No 2"/>
    <x v="0"/>
    <s v="BOBINADORA"/>
    <s v="CAMBIAR DIAFRAGMA CILINDRO BALANCIN"/>
    <x v="1088"/>
    <n v="4101744"/>
    <n v="10124269"/>
    <n v="75673"/>
  </r>
  <r>
    <s v="LÍNEA CONVERSIÓN No 2"/>
    <x v="0"/>
    <s v="DESBOBINADORAS"/>
    <s v="CAMBIAR MANGUERA DE LA UNIDAD DE MTTO"/>
    <x v="1089"/>
    <n v="4101605"/>
    <n v="10123663"/>
    <n v="28885"/>
  </r>
  <r>
    <s v="LÍNEA CONVERSIÓN No 4"/>
    <x v="0"/>
    <s v="BOBINADORA"/>
    <s v="CORREGIR DETALLES VARIOS L CONV 04"/>
    <x v="1090"/>
    <n v="4101563"/>
    <s v=""/>
    <n v="115540"/>
  </r>
  <r>
    <s v="LÍNEA CONVERSIÓN No 4"/>
    <x v="0"/>
    <s v="BOBINADORA"/>
    <s v="CUADRAR SENSORES DE LOS BOBINADORES 4"/>
    <x v="1090"/>
    <n v="4101587"/>
    <n v="10124028"/>
    <n v="57770"/>
  </r>
  <r>
    <s v="LÍNEA CONVERSIÓN No 2"/>
    <x v="0"/>
    <s v="DESBOBINADORAS"/>
    <s v="REPARAR FRENO DE LA DESEMBOBINADORA"/>
    <x v="1091"/>
    <n v="4101442"/>
    <n v="10123083"/>
    <n v="28885"/>
  </r>
  <r>
    <s v="LÍNEA CONVERSIÓN No 4"/>
    <x v="0"/>
    <s v="BOBINADORA"/>
    <s v="RECONEXION Y CAMBIO DE CONTADOR X UNID"/>
    <x v="1092"/>
    <n v="4101263"/>
    <n v="10123673"/>
    <n v="849795"/>
  </r>
  <r>
    <s v="LÍNEA CONVERSIÓN No 2"/>
    <x v="1"/>
    <s v="PEFORADORA"/>
    <s v="REACONDIONAR PERFORADORES"/>
    <x v="1093"/>
    <n v="4101108"/>
    <n v="10123218"/>
    <n v="115540"/>
  </r>
  <r>
    <s v="LÍNEA CONVERSIÓN No 4"/>
    <x v="3"/>
    <s v="TENSIONADORA"/>
    <s v="CAMBIAR RELE Y SENSOR BALANCIN..."/>
    <x v="1093"/>
    <n v="4101098"/>
    <n v="10123545"/>
    <n v="216212"/>
  </r>
  <r>
    <s v="LÍNEA CONVERSIÓN No 4"/>
    <x v="0"/>
    <s v="BOBINADORA"/>
    <s v="CORREGIR FUGA DE AIRE  BOB. SUPERIOR C-4"/>
    <x v="1094"/>
    <n v="4101054"/>
    <n v="10123402"/>
    <n v="687544"/>
  </r>
  <r>
    <s v="LÍNEA CONVERSIÓN No 4"/>
    <x v="0"/>
    <s v="BOBINADORA"/>
    <s v="COLOCAR BRAZO BOB. INFERIOR C-4"/>
    <x v="1094"/>
    <n v="4101085"/>
    <n v="10123400"/>
    <n v="40439"/>
  </r>
  <r>
    <s v="LÍNEA CONVERSIÓN No 4"/>
    <x v="0"/>
    <s v="BOBINADORA"/>
    <s v="CAMBIAR BRAZO BOBINADOR LC 4"/>
    <x v="1095"/>
    <n v="4100947"/>
    <n v="10123324"/>
    <n v="125562"/>
  </r>
  <r>
    <s v="LÍNEA CONVERSIÓN No 2"/>
    <x v="0"/>
    <s v="BOBINADORA"/>
    <s v="CAMBIAR CELDA DE CARGA EN BOBINADORA"/>
    <x v="1096"/>
    <n v="4100887"/>
    <s v=""/>
    <n v="1433979"/>
  </r>
  <r>
    <s v="LÍNEA CONVERSIÓN No 2"/>
    <x v="4"/>
    <s v=""/>
    <s v="REVISAR CILINDRO PRECORTADORA LC #2"/>
    <x v="1097"/>
    <n v="4100700"/>
    <n v="10123187"/>
    <n v="57770"/>
  </r>
  <r>
    <s v="LÍNEA CONVERSIÓN No 2"/>
    <x v="0"/>
    <s v="BOBINADORA"/>
    <s v="INSTALAR MANZANA EN BOBINADORA"/>
    <x v="1098"/>
    <n v="4100688"/>
    <n v="10122976"/>
    <n v="40439"/>
  </r>
  <r>
    <s v="LÍNEA CONVERSIÓN No 4"/>
    <x v="0"/>
    <s v="BOBINADORA"/>
    <s v="CONV N 4 HABILITAR MOTORES EMBOBINADORES"/>
    <x v="1099"/>
    <n v="4100622"/>
    <n v="10122979"/>
    <n v="412815"/>
  </r>
  <r>
    <s v="LÍNEA CONVERSIÓN No 4"/>
    <x v="0"/>
    <s v="DESBOBINADORAS"/>
    <s v="CAMBIAR RODAMIENTO PARTIDO EN CILINDRO"/>
    <x v="1099"/>
    <n v="4100632"/>
    <n v="10123056"/>
    <n v="51993"/>
  </r>
  <r>
    <s v="LÍNEA CONVERSIÓN No 4"/>
    <x v="0"/>
    <s v="BOBINADORA"/>
    <s v="AJUSTAR CILINDRO NEUMATICO INFERIOR"/>
    <x v="1099"/>
    <n v="4100634"/>
    <n v="10122295"/>
    <n v="28885"/>
  </r>
  <r>
    <s v="LÍNEA CONVERSIÓN No 4"/>
    <x v="0"/>
    <s v="BOBINADORA"/>
    <s v="AJUSTAR CABLE SENSOR LC4"/>
    <x v="1099"/>
    <n v="4100593"/>
    <n v="10122840"/>
    <n v="28885"/>
  </r>
  <r>
    <s v="LÍNEA CONVERSIÓN No 4"/>
    <x v="0"/>
    <s v="DESBOBINADORAS"/>
    <s v="REPARAR FUGA DE AIRE EN DESBIBINADORA"/>
    <x v="1099"/>
    <n v="4100636"/>
    <n v="10122706"/>
    <n v="28885"/>
  </r>
  <r>
    <s v="LÍNEA CONVERSIÓN No 4"/>
    <x v="0"/>
    <s v="BOBINADORA"/>
    <s v="CORREGIR DETALLES VARIOS L C 4"/>
    <x v="1100"/>
    <n v="4100405"/>
    <s v=""/>
    <n v="231080"/>
  </r>
  <r>
    <s v="LÍNEA CONVERSIÓN No 4"/>
    <x v="0"/>
    <s v="BOBINADORA"/>
    <s v="CAMBIAR EJE DEL MOTOR BOBINADOR"/>
    <x v="1100"/>
    <n v="4100360"/>
    <n v="10122665"/>
    <n v="57770"/>
  </r>
  <r>
    <s v="LÍNEA CONVERSIÓN No 4"/>
    <x v="0"/>
    <s v="BOBINADORA"/>
    <s v="AJUSTAR RELE PARO AUTO BOBINADOR 4D"/>
    <x v="1100"/>
    <n v="4100365"/>
    <n v="10122668"/>
    <n v="5777"/>
  </r>
  <r>
    <s v="LÍNEA CONVERSIÓN No 2"/>
    <x v="4"/>
    <s v=""/>
    <s v="ACONDICIONAR PRECORTADORA C-2"/>
    <x v="1101"/>
    <n v="4100359"/>
    <n v="10122663"/>
    <n v="411539"/>
  </r>
  <r>
    <s v="LÍNEA CONVERSIÓN No 2"/>
    <x v="0"/>
    <s v="DESBOBINADORAS"/>
    <s v="REVISAR BRAZO DE DESBOBINADOR  LC 2"/>
    <x v="1102"/>
    <n v="4100050"/>
    <n v="10122406"/>
    <n v="57770"/>
  </r>
  <r>
    <s v="LÍNEA CONVERSIÓN No 2"/>
    <x v="5"/>
    <s v=""/>
    <s v="INSTALAR TAPA A UNIDAD DE MANTTO"/>
    <x v="1103"/>
    <n v="4100036"/>
    <s v=""/>
    <n v="832293"/>
  </r>
  <r>
    <s v="LÍNEA CONVERSIÓN No 2"/>
    <x v="0"/>
    <s v="BOBINADORA"/>
    <s v="CORREGIR DETALLES VARIOS L CONV 2"/>
    <x v="1104"/>
    <n v="4099817"/>
    <s v=""/>
    <n v="138648"/>
  </r>
  <r>
    <s v="LÍNEA CONVERSIÓN No 4"/>
    <x v="0"/>
    <s v="BOBINADORA"/>
    <s v="REPARAR BRAZO SOPORTE DE ROLLO"/>
    <x v="1105"/>
    <n v="4099526"/>
    <n v="10121316"/>
    <n v="57770"/>
  </r>
  <r>
    <s v="LÍNEA CONVERSIÓN No 2"/>
    <x v="0"/>
    <s v="BOBINADORA"/>
    <s v="AJUSTAR MOTOR BOBINADOR SUPERIOR"/>
    <x v="1105"/>
    <n v="4099527"/>
    <n v="10121318"/>
    <n v="57770"/>
  </r>
  <r>
    <s v="LÍNEA CONVERSIÓN No 2"/>
    <x v="0"/>
    <s v="BOBINADORA"/>
    <s v="COMPLETAR BRAZOS EN RIEL SUPERIOR"/>
    <x v="1106"/>
    <n v="4099387"/>
    <s v=""/>
    <n v="202195"/>
  </r>
  <r>
    <s v="LÍNEA CONVERSIÓN No 2"/>
    <x v="0"/>
    <s v="BOBINADORA"/>
    <s v="REVISAR CELDA DE CARGA"/>
    <x v="1106"/>
    <n v="4099389"/>
    <s v=""/>
    <n v="115540"/>
  </r>
  <r>
    <s v="LÍNEA CONVERSIÓN No 4"/>
    <x v="0"/>
    <s v="BOBINADORA"/>
    <s v="REPARA REDUCTOR SUPERIO BOBINADORA"/>
    <x v="1107"/>
    <n v="4099084"/>
    <n v="10121217"/>
    <n v="144425"/>
  </r>
  <r>
    <s v="LÍNEA CONVERSIÓN No 4"/>
    <x v="0"/>
    <s v="DESBOBINADORAS"/>
    <s v="REACONDICIO. RODAMIENTO CILINDRO Y AJUST"/>
    <x v="1107"/>
    <n v="4099083"/>
    <n v="10121215"/>
    <n v="57770"/>
  </r>
  <r>
    <s v="LÍNEA CONVERSIÓN No 4"/>
    <x v="0"/>
    <s v="DESBOBINADORAS"/>
    <s v="REPARAR EJE PORTA MANZANA"/>
    <x v="1107"/>
    <n v="4098898"/>
    <n v="10120682"/>
    <n v="57770"/>
  </r>
  <r>
    <s v="LÍNEA CONVERSIÓN No 4"/>
    <x v="1"/>
    <s v="PEFORADORA"/>
    <s v="LUBRICAR EMBOLO PERFORADOR..NO CAE BOBIN"/>
    <x v="1108"/>
    <n v="4098897"/>
    <n v="10120545"/>
    <n v="86655"/>
  </r>
  <r>
    <s v="LÍNEA CONVERSIÓN No 4"/>
    <x v="3"/>
    <s v="TENSIONADORA"/>
    <s v="CAMBIAR CILINDRO DE LA TENSIONADORA"/>
    <x v="1109"/>
    <n v="4098857"/>
    <n v="10121152"/>
    <n v="792107"/>
  </r>
  <r>
    <s v="LÍNEA CONVERSIÓN No 4"/>
    <x v="0"/>
    <s v="BOBINADORA"/>
    <s v="REVISAR BRAZO PORTAROLLO TORNILLO PARTID"/>
    <x v="1110"/>
    <n v="4098713"/>
    <n v="10120590"/>
    <n v="86655"/>
  </r>
  <r>
    <s v="LÍNEA CONVERSIÓN No 2"/>
    <x v="0"/>
    <s v="BOBINADORA"/>
    <s v="AJUSTAR CABLE CELDA DE CARGA LC2"/>
    <x v="1110"/>
    <n v="4098716"/>
    <n v="10120829"/>
    <n v="28885"/>
  </r>
  <r>
    <s v="LÍNEA CONVERSIÓN No 4"/>
    <x v="0"/>
    <s v="BOBINADORA"/>
    <s v="COLOCAR  BRAZO Y  CONTROL DE LOS MOTORES"/>
    <x v="1111"/>
    <n v="4098598"/>
    <n v="10120424"/>
    <n v="696188"/>
  </r>
  <r>
    <s v="LÍNEA CONVERSIÓN No 4"/>
    <x v="0"/>
    <s v="BOBINADORA"/>
    <s v="ACONDICIONAR PLATOS Y CONTROL DE LOS MOT"/>
    <x v="1111"/>
    <n v="4098600"/>
    <n v="10120422"/>
    <n v="202195"/>
  </r>
  <r>
    <s v="LÍNEA CONVERSIÓN No 4"/>
    <x v="0"/>
    <s v="BOBINADORA"/>
    <s v="REVISAR MOTOR POR VIBRACION BOBIN 4C"/>
    <x v="1111"/>
    <n v="4098588"/>
    <n v="10120423"/>
    <n v="86655"/>
  </r>
  <r>
    <s v="LÍNEA CONVERSIÓN No 4"/>
    <x v="0"/>
    <s v="BOBINADORA"/>
    <s v="REPARAR CIILINDRO BALANCIN"/>
    <x v="1112"/>
    <n v="4098292"/>
    <n v="10120319"/>
    <n v="57770"/>
  </r>
  <r>
    <s v="LÍNEA CONVERSIÓN No 2"/>
    <x v="0"/>
    <s v="BOBINADORA"/>
    <s v="REACONDIONAR MOTOR BOBINADOR"/>
    <x v="1113"/>
    <n v="4098202"/>
    <n v="10120247"/>
    <n v="57770"/>
  </r>
  <r>
    <s v="LÍNEA CONVERSIÓN No 2"/>
    <x v="1"/>
    <s v="PANEL DE CONTROL"/>
    <s v="CAMBIAR FUSIBLES EN TABLERO PERFORADORA"/>
    <x v="1114"/>
    <n v="4098126"/>
    <n v="10120087"/>
    <n v="92049"/>
  </r>
  <r>
    <s v="LÍNEA CONVERSIÓN No 2"/>
    <x v="0"/>
    <s v="BOBINADORA"/>
    <s v="REVISAR Y REEMPLAZAR CELDAS DE CARGAS.."/>
    <x v="1115"/>
    <n v="4097851"/>
    <n v="10119695"/>
    <n v="317735"/>
  </r>
  <r>
    <s v="LÍNEA CONVERSIÓN No 4"/>
    <x v="0"/>
    <s v="BOBINADORA"/>
    <s v="AREGLAR TAPA DEL REDUCTOR ESTA SEULTA"/>
    <x v="1116"/>
    <n v="4097562"/>
    <n v="10119349"/>
    <n v="86655"/>
  </r>
  <r>
    <s v="LÍNEA CONVERSIÓN No 2"/>
    <x v="0"/>
    <s v="BOBINADORA"/>
    <s v="COLOCAR TORNILLO A BOBI 2D SUPERIOR"/>
    <x v="1116"/>
    <n v="4097563"/>
    <n v="10119356"/>
    <n v="86655"/>
  </r>
  <r>
    <s v="LÍNEA CONVERSIÓN No 4"/>
    <x v="0"/>
    <s v="BOBINADORA"/>
    <s v="INSTALAR GANCHO PARA BOLSA DESPERDICIO"/>
    <x v="1116"/>
    <n v="4097537"/>
    <s v=""/>
    <n v="57770"/>
  </r>
  <r>
    <s v="LÍNEA CONVERSIÓN No 2"/>
    <x v="0"/>
    <s v="BOBINADORA"/>
    <s v="INSTALAR GANCHO PARA BOLSA DESPERDICIO"/>
    <x v="1116"/>
    <n v="4097536"/>
    <s v=""/>
    <n v="57770"/>
  </r>
  <r>
    <s v="LÍNEA CONVERSIÓN No 2"/>
    <x v="0"/>
    <s v="BOBINADORA"/>
    <s v="REPARAR REDUCTOR BOBINADORA 2C INF"/>
    <x v="1117"/>
    <n v="4097474"/>
    <n v="10119207"/>
    <n v="115540"/>
  </r>
  <r>
    <s v="LÍNEA CONVERSIÓN No 2"/>
    <x v="1"/>
    <s v="PEFORADORA"/>
    <s v="CAMBIAR FUSIBLE EN TABLERO"/>
    <x v="1118"/>
    <n v="4097288"/>
    <n v="10119040"/>
    <n v="84770"/>
  </r>
  <r>
    <s v="LÍNEA CONVERSIÓN No 4"/>
    <x v="1"/>
    <s v="PEFORADORA"/>
    <s v="EXTRAER TORNILLO BASE RECIBIDOR"/>
    <x v="1118"/>
    <n v="4097330"/>
    <n v="10118285"/>
    <n v="57770"/>
  </r>
  <r>
    <s v="LÍNEA CONVERSIÓN No 4"/>
    <x v="0"/>
    <s v="BOBINADORA"/>
    <s v="ASEGURAR MOTOR BOBINADORA"/>
    <x v="1118"/>
    <n v="4097289"/>
    <n v="10119056"/>
    <n v="249329"/>
  </r>
  <r>
    <s v="LÍNEA CONVERSIÓN No 4"/>
    <x v="3"/>
    <s v="TENSIONADORA"/>
    <s v="REPARAR CABLE QUE ORIGINA CORTO CIRCUITO"/>
    <x v="1119"/>
    <n v="4097014"/>
    <n v="10118978"/>
    <n v="57770"/>
  </r>
  <r>
    <s v="LÍNEA CONVERSIÓN No 4"/>
    <x v="0"/>
    <s v="BOBINADORA"/>
    <s v="REALIZAR CORRECTIVOS POR INSPECCIONES"/>
    <x v="1120"/>
    <n v="4096976"/>
    <s v=""/>
    <n v="181471"/>
  </r>
  <r>
    <s v="LÍNEA CONVERSIÓN No 2"/>
    <x v="0"/>
    <s v="BOBINADORA"/>
    <s v="COMPLETAR BRAZOS LC # 2"/>
    <x v="1121"/>
    <n v="4096815"/>
    <n v="10118530"/>
    <n v="144425"/>
  </r>
  <r>
    <s v="LÍNEA CONVERSIÓN No 2"/>
    <x v="0"/>
    <s v="BOBINADORA"/>
    <s v="REVISAR BOBINADORES   2DI-2CS Y 2AI"/>
    <x v="1121"/>
    <n v="4096836"/>
    <n v="10118567"/>
    <n v="17331"/>
  </r>
  <r>
    <s v="LÍNEA CONVERSIÓN No 4"/>
    <x v="1"/>
    <s v="PEFORADORA"/>
    <s v="CAMBIAR BASES EN  LC  4"/>
    <x v="1122"/>
    <n v="4096701"/>
    <n v="10118316"/>
    <n v="635540"/>
  </r>
  <r>
    <s v="LÍNEA CONVERSIÓN No 4"/>
    <x v="0"/>
    <s v="BOBINADORA"/>
    <s v="FABRICAR PLATO Y CONO DEL PISTON"/>
    <x v="1122"/>
    <n v="4096715"/>
    <s v=""/>
    <n v="628370"/>
  </r>
  <r>
    <s v="LÍNEA CONVERSIÓN No 2"/>
    <x v="1"/>
    <s v="PEFORADORA"/>
    <s v="REVISAR TABLERO DE PERFORADO  LC  2"/>
    <x v="1123"/>
    <n v="4096327"/>
    <n v="10117732"/>
    <n v="95655"/>
  </r>
  <r>
    <s v="LÍNEA CONVERSIÓN No 4"/>
    <x v="1"/>
    <s v="PEFORADORA"/>
    <s v="CAMBIAR MANGUERA Y TUBOS DE SUCCION"/>
    <x v="1124"/>
    <n v="4095920"/>
    <s v=""/>
    <n v="217540"/>
  </r>
  <r>
    <s v="LÍNEA CONVERSIÓN No 4"/>
    <x v="0"/>
    <s v="BOBINADORA"/>
    <s v="ENERGIZAR MAQUINAS"/>
    <x v="1125"/>
    <n v="4095691"/>
    <n v="10117472"/>
    <n v="10504"/>
  </r>
  <r>
    <s v="LÍNEA CONVERSIÓN No 2"/>
    <x v="0"/>
    <s v="BOBINADORA"/>
    <s v="CAMBIAR RODAMIENTO DEL CILINDRO"/>
    <x v="1126"/>
    <n v="4095357"/>
    <n v="10116839"/>
    <n v="26259"/>
  </r>
  <r>
    <s v="LÍNEA CONVERSIÓN No 2"/>
    <x v="0"/>
    <s v="DESBOBINADORAS"/>
    <s v="SUELDAR VARILLA EN TORNILLO DE FIJACION"/>
    <x v="1126"/>
    <n v="4095356"/>
    <n v="10116838"/>
    <n v="26259"/>
  </r>
  <r>
    <s v="LÍNEA CONVERSIÓN No 2"/>
    <x v="0"/>
    <s v="BOBINADORA"/>
    <s v="REVISAR BOBINADORA 2D SUP, CELDA DE CARG"/>
    <x v="1127"/>
    <n v="4095023"/>
    <n v="10116765"/>
    <n v="39389"/>
  </r>
  <r>
    <s v="LÍNEA CONVERSIÓN No 2"/>
    <x v="0"/>
    <s v="BOBINADORA"/>
    <s v="REVISAR REVISAR CILINDRO TIENE ESCAPE"/>
    <x v="1128"/>
    <n v="4094836"/>
    <n v="10116769"/>
    <n v="3684787"/>
  </r>
  <r>
    <s v="LÍNEA CONVERSIÓN No 2"/>
    <x v="0"/>
    <s v="BOBINADORA"/>
    <s v="CAMBIAR EJES Y MANZANAS PARA REDUCTOR"/>
    <x v="1129"/>
    <n v="4094784"/>
    <s v=""/>
    <n v="577770"/>
  </r>
  <r>
    <s v="LÍNEA CONVERSIÓN No 2"/>
    <x v="0"/>
    <s v="BOBINADORA"/>
    <s v="CAMBIAR EJE DE LA MANZANA BOBINADOR LC 2"/>
    <x v="1129"/>
    <n v="4094761"/>
    <n v="10116536"/>
    <n v="52518"/>
  </r>
  <r>
    <s v="LÍNEA CONVERSIÓN No 2"/>
    <x v="1"/>
    <s v="AIRE ACONDICIONADO"/>
    <s v="MANTO PREVENTIVO AIRE ACOND TAB PERF LC2"/>
    <x v="1130"/>
    <n v="4094666"/>
    <s v=""/>
    <n v="66000"/>
  </r>
  <r>
    <s v="LÍNEA CONVERSIÓN No 4"/>
    <x v="0"/>
    <s v="BOBINADORA"/>
    <s v="CONECTAR MOTOR BOBINADOR LC #4"/>
    <x v="1130"/>
    <n v="4094689"/>
    <n v="10116553"/>
    <n v="215528"/>
  </r>
  <r>
    <s v="LÍNEA CONVERSIÓN No 2"/>
    <x v="1"/>
    <s v="PEFORADORA"/>
    <s v="ANULAR CORTO EN VIGA 1 PERFORADO.."/>
    <x v="1131"/>
    <n v="4094583"/>
    <n v="10116380"/>
    <n v="105036"/>
  </r>
  <r>
    <s v="LÍNEA CONVERSIÓN No 4"/>
    <x v="0"/>
    <s v="BOBINADORA"/>
    <s v="AJUSTAR PRESIÓN DE AIRE EN BALANCÍN LC4"/>
    <x v="1131"/>
    <n v="4094623"/>
    <n v="10116437"/>
    <n v="26259"/>
  </r>
  <r>
    <s v="LÍNEA CONVERSIÓN No 4"/>
    <x v="0"/>
    <s v="BOBINADORA"/>
    <s v="REACONDICIONAR BOBINADORES"/>
    <x v="1132"/>
    <n v="4094356"/>
    <n v="10116276"/>
    <n v="52518"/>
  </r>
  <r>
    <s v="LÍNEA CONVERSIÓN No 4"/>
    <x v="0"/>
    <s v="DESBOBINADORAS"/>
    <s v="CAMBIAR CILINDRO EN PUESTO SUPERIOR"/>
    <x v="1133"/>
    <n v="4094349"/>
    <s v=""/>
    <n v="748302"/>
  </r>
  <r>
    <s v="LÍNEA CONVERSIÓN No 2"/>
    <x v="1"/>
    <s v="PEFORADORA"/>
    <s v="CORREGIR FUGA DE AGUA LC 2"/>
    <x v="1134"/>
    <n v="4094252"/>
    <n v="10116149"/>
    <n v="67361"/>
  </r>
  <r>
    <s v="LÍNEA CONVERSIÓN No 4"/>
    <x v="0"/>
    <s v="DESBOBINADORAS"/>
    <s v="CORREGIR FUGAS EN LINEA D CONV 4"/>
    <x v="1134"/>
    <n v="4094300"/>
    <n v="10116235"/>
    <n v="105036"/>
  </r>
  <r>
    <s v="LÍNEA CONVERSIÓN No 4"/>
    <x v="0"/>
    <s v="BOBINADORA"/>
    <s v="ORGANIZAR TABLEROS CONTROL Y DRIVES"/>
    <x v="1135"/>
    <n v="4094223"/>
    <s v=""/>
    <n v="431942"/>
  </r>
  <r>
    <s v="LÍNEA CONVERSIÓN No 2"/>
    <x v="0"/>
    <s v="BOBINADORA"/>
    <s v="ORGANIZAR TABLEROS CONTROL Y DRIVES"/>
    <x v="1135"/>
    <n v="4094222"/>
    <s v=""/>
    <n v="246663"/>
  </r>
  <r>
    <s v="LÍNEA CONVERSIÓN No 4"/>
    <x v="0"/>
    <s v="BOBINADORA"/>
    <s v="COLOCAR PROTECTOR UNIDADES DE MANTTO"/>
    <x v="1135"/>
    <n v="4094214"/>
    <s v=""/>
    <n v="86655"/>
  </r>
  <r>
    <s v="LÍNEA CONVERSIÓN No 2"/>
    <x v="0"/>
    <s v="DESBOBINADORAS"/>
    <s v="COLOCAR PROTECTOR UNIDADES DE MANTTO"/>
    <x v="1135"/>
    <n v="4094213"/>
    <s v=""/>
    <n v="57770"/>
  </r>
  <r>
    <s v="LÍNEA CONVERSIÓN No 2"/>
    <x v="0"/>
    <s v="BOBINADORA"/>
    <s v="ACONDICIONAR VALVULA DEL CILINDRO."/>
    <x v="1135"/>
    <n v="4094238"/>
    <n v="10115963"/>
    <n v="26259"/>
  </r>
  <r>
    <s v="LÍNEA CONVERSIÓN No 2"/>
    <x v="3"/>
    <s v="TENSIONADORA"/>
    <s v="CAMBIAR CAJA METALICA PARA DRIVE"/>
    <x v="1135"/>
    <n v="4094221"/>
    <s v=""/>
    <n v="433317"/>
  </r>
  <r>
    <s v="LÍNEA CONVERSIÓN No 2"/>
    <x v="0"/>
    <s v="BOBINADORA"/>
    <s v="CAMBIAR CELDAS DE CARGA"/>
    <x v="1136"/>
    <n v="4094069"/>
    <s v=""/>
    <n v="1546770"/>
  </r>
  <r>
    <s v="LÍNEA CONVERSIÓN No 4"/>
    <x v="0"/>
    <s v="DESBOBINADORAS"/>
    <s v="REACONDICIONAR BOBINADORAS"/>
    <x v="1136"/>
    <n v="4094140"/>
    <n v="10114923"/>
    <n v="52518"/>
  </r>
  <r>
    <s v="LÍNEA CONVERSIÓN No 2"/>
    <x v="0"/>
    <s v="BOBINADORA"/>
    <s v="REVISAR BRAZOS DEL BOBINADOR LC #2"/>
    <x v="1137"/>
    <n v="4093862"/>
    <n v="10115684"/>
    <n v="203115"/>
  </r>
  <r>
    <s v="LÍNEA CONVERSIÓN No 4"/>
    <x v="0"/>
    <s v="BOBINADORA"/>
    <s v="REMPLAZAR PLATOS POR MANZANAS L4"/>
    <x v="1138"/>
    <n v="4093668"/>
    <n v="10115528"/>
    <n v="36763"/>
  </r>
  <r>
    <s v="LÍNEA CONVERSIÓN No 4"/>
    <x v="1"/>
    <s v="PEFORADORA"/>
    <s v="REEMPLAZAR FUSIBLE DEL MODULO PERFORADOR"/>
    <x v="1139"/>
    <n v="4093589"/>
    <n v="10115269"/>
    <n v="52518"/>
  </r>
  <r>
    <s v="LÍNEA CONVERSIÓN No 2"/>
    <x v="0"/>
    <s v="DESBOBINADORAS"/>
    <s v="FABRICAR TAPA SISTEMA FRENO DESBOBINADOR"/>
    <x v="1139"/>
    <n v="4093632"/>
    <s v=""/>
    <n v="627540"/>
  </r>
  <r>
    <s v="LÍNEA CONVERSIÓN No 4"/>
    <x v="0"/>
    <s v="BOBINADORA"/>
    <s v="ACONDICIONAR TAMBOR LC # 4"/>
    <x v="1139"/>
    <n v="4093564"/>
    <n v="10115517"/>
    <n v="105036"/>
  </r>
  <r>
    <s v="LÍNEA CONVERSIÓN No 2"/>
    <x v="0"/>
    <s v="BOBINADORA"/>
    <s v="REVISAR MOTOR DEL BOBINADOR  LC  2 Y CEL"/>
    <x v="1139"/>
    <n v="4093624"/>
    <n v="10115439"/>
    <n v="52518"/>
  </r>
  <r>
    <s v="LÍNEA CONVERSIÓN No 4"/>
    <x v="0"/>
    <s v="DESBOBINADORAS"/>
    <s v="FABRICAR TAPA SISTEMA FRENO DESBOBINADOR"/>
    <x v="1139"/>
    <n v="4093633"/>
    <s v=""/>
    <n v="28885"/>
  </r>
  <r>
    <s v="LÍNEA CONVERSIÓN No 2"/>
    <x v="0"/>
    <s v="BOBINADORA"/>
    <s v="COLOCAR CUÑA  A  BOBINADOR  LC  2"/>
    <x v="1140"/>
    <n v="4093507"/>
    <n v="10115410"/>
    <n v="60398"/>
  </r>
  <r>
    <s v="LÍNEA CONVERSIÓN No 2"/>
    <x v="0"/>
    <s v="DESBOBINADORAS"/>
    <s v="REVISAR RODAMIENTOS DESBOBINADOR LC2"/>
    <x v="1141"/>
    <n v="4093350"/>
    <n v="10115013"/>
    <n v="376341"/>
  </r>
  <r>
    <s v="LÍNEA CONVERSIÓN No 2"/>
    <x v="0"/>
    <s v="DESBOBINADORAS"/>
    <s v="ARREGLAR SISTEMA DE AJUSTE DE BRAZOS"/>
    <x v="1142"/>
    <n v="4093087"/>
    <n v="10114905"/>
    <n v="52518"/>
  </r>
  <r>
    <s v="LÍNEA CONVERSIÓN No 4"/>
    <x v="0"/>
    <s v="DESBOBINADORAS"/>
    <s v="COLOCAR RODILLO BOBIN 4B"/>
    <x v="1142"/>
    <n v="4093088"/>
    <n v="10114898"/>
    <n v="52518"/>
  </r>
  <r>
    <s v="LÍNEA CONVERSIÓN No 4"/>
    <x v="0"/>
    <s v="BOBINADORA"/>
    <s v="INSTALAR MOTOREDUCTOR PUESTO INFERIOR"/>
    <x v="1143"/>
    <n v="4093077"/>
    <s v=""/>
    <n v="105036"/>
  </r>
  <r>
    <s v="LÍNEA CONVERSIÓN No 4"/>
    <x v="0"/>
    <s v="BOBINADORA"/>
    <s v="COLOCAR PLATOS LC #4"/>
    <x v="1143"/>
    <n v="4093072"/>
    <n v="10113709"/>
    <n v="26259"/>
  </r>
  <r>
    <s v="LÍNEA CONVERSIÓN No 2"/>
    <x v="1"/>
    <s v="PEFORADORA"/>
    <s v="CAMBIAR BOBINA"/>
    <x v="1144"/>
    <n v="4093023"/>
    <n v="10111202"/>
    <n v="52518"/>
  </r>
  <r>
    <s v="LÍNEA CONVERSIÓN No 2"/>
    <x v="1"/>
    <s v="PEFORADORA"/>
    <s v="REEMPLAZAR CABLE ENCODER PERFORADORA.."/>
    <x v="1144"/>
    <n v="4093019"/>
    <n v="10114684"/>
    <n v="40964"/>
  </r>
  <r>
    <s v="LÍNEA CONVERSIÓN No 4"/>
    <x v="1"/>
    <s v="PEFORADORA"/>
    <s v="CAMBIAR TORNILLO DE LA BASE"/>
    <x v="1144"/>
    <n v="4093033"/>
    <n v="10114782"/>
    <n v="26259"/>
  </r>
  <r>
    <s v="LÍNEA CONVERSIÓN No 2"/>
    <x v="0"/>
    <s v="BOBINADORA"/>
    <s v="FIJAR MOTOREDUCTOR AL BRAZO"/>
    <x v="1144"/>
    <n v="4093042"/>
    <n v="10114745"/>
    <n v="114921"/>
  </r>
  <r>
    <s v="LÍNEA CONVERSIÓN No 4"/>
    <x v="0"/>
    <s v="BOBINADORA"/>
    <s v="CAMBIAR RODAMIENTO EN RODILLO GUIA"/>
    <x v="1145"/>
    <n v="4092945"/>
    <n v="10114633"/>
    <n v="52518"/>
  </r>
  <r>
    <s v="LÍNEA CONVERSIÓN No 4"/>
    <x v="0"/>
    <s v="BOBINADORA"/>
    <s v="REACONDICIONAR BOBINADORA 4D LC # 4"/>
    <x v="1146"/>
    <n v="4092007"/>
    <n v="10114161"/>
    <n v="60765"/>
  </r>
  <r>
    <s v="LÍNEA CONVERSIÓN No 2"/>
    <x v="1"/>
    <s v="PEFORADORA"/>
    <s v="CAMBIAR BASES DE RECIBIDORES LC # 2"/>
    <x v="1147"/>
    <n v="4091915"/>
    <n v="10113937"/>
    <n v="393885"/>
  </r>
  <r>
    <s v="LÍNEA CONVERSIÓN No 2"/>
    <x v="1"/>
    <s v="PEFORADORA"/>
    <s v="RECTIFICAR ROSCAS DE LAS BASES"/>
    <x v="1147"/>
    <n v="4091927"/>
    <n v="10110978"/>
    <n v="52518"/>
  </r>
  <r>
    <s v="LÍNEA CONVERSIÓN No 2"/>
    <x v="0"/>
    <s v="BOBINADORA"/>
    <s v="CAMBIAR MANZANAS BOBINADORA 2B"/>
    <x v="1148"/>
    <n v="4091571"/>
    <n v="10113679"/>
    <n v="1404522"/>
  </r>
  <r>
    <s v="LÍNEA CONVERSIÓN No 4"/>
    <x v="1"/>
    <s v="PEFORADORA"/>
    <s v="CAMBIAR SOPORTE SUPERIOR DE BOBINA"/>
    <x v="1149"/>
    <n v="4091329"/>
    <s v=""/>
    <n v="115540"/>
  </r>
  <r>
    <s v="LÍNEA CONVERSIÓN No 2"/>
    <x v="0"/>
    <s v="BOBINADORA"/>
    <s v="COMPLEMENTAR SISTEMA DE AJUSTE BRAZO"/>
    <x v="1150"/>
    <n v="4091278"/>
    <n v="10113193"/>
    <n v="236331"/>
  </r>
  <r>
    <s v="LÍNEA CONVERSIÓN No 4"/>
    <x v="0"/>
    <s v="DESBOBINADORAS"/>
    <s v="COMPLEMENTAR SISTEMA DE AJUSTE BRAZO"/>
    <x v="1150"/>
    <n v="4091279"/>
    <n v="10113194"/>
    <n v="157554"/>
  </r>
  <r>
    <s v="LÍNEA CONVERSIÓN No 4"/>
    <x v="0"/>
    <s v="BOBINADORA"/>
    <s v="INSTALAR SOPORTE SENSOR DESBOBINADORAS"/>
    <x v="1150"/>
    <n v="4091294"/>
    <s v=""/>
    <n v="57770"/>
  </r>
  <r>
    <s v="LÍNEA CONVERSIÓN No 4"/>
    <x v="0"/>
    <s v="BOBINADORA"/>
    <s v="CALIBRAR SENSORES Y PRESION BALANCINES.."/>
    <x v="1150"/>
    <n v="4091263"/>
    <n v="10113041"/>
    <n v="52518"/>
  </r>
  <r>
    <s v="LÍNEA CONVERSIÓN No 4"/>
    <x v="1"/>
    <s v="PEFORADORA"/>
    <s v="ACONDICIONAR VIGA #3 DE PERFORADORA"/>
    <x v="1151"/>
    <n v="4091238"/>
    <s v=""/>
    <n v="151036"/>
  </r>
  <r>
    <s v="LÍNEA CONVERSIÓN No 2"/>
    <x v="0"/>
    <s v="BOBINADORA"/>
    <s v="REVISAR AJUSTES DRIVE, AYUDA EN EL ARRAN"/>
    <x v="1151"/>
    <n v="4091209"/>
    <n v="10112894"/>
    <n v="78777"/>
  </r>
  <r>
    <s v="LÍNEA CONVERSIÓN No 4"/>
    <x v="0"/>
    <s v="BOBINADORA"/>
    <s v="COLOCAR POTENCIOMETRO LC 4D SUPERIOR"/>
    <x v="1152"/>
    <n v="4091197"/>
    <n v="10112943"/>
    <n v="52518"/>
  </r>
  <r>
    <s v="LÍNEA CONVERSIÓN No 4"/>
    <x v="0"/>
    <s v="BOBINADORA"/>
    <s v="ARREGLAR EJE DE BOBINADOR 4A INFERIOR"/>
    <x v="1152"/>
    <n v="4091152"/>
    <n v="10112899"/>
    <n v="36763"/>
  </r>
  <r>
    <s v="LÍNEA CONVERSIÓN No 2"/>
    <x v="1"/>
    <s v="PEFORADORA"/>
    <s v="CORREGIR FUGA DE AGUA EN PERFORADORA"/>
    <x v="1153"/>
    <n v="4090535"/>
    <n v="10111941"/>
    <n v="26259"/>
  </r>
  <r>
    <s v="LÍNEA CONVERSIÓN No 2"/>
    <x v="0"/>
    <s v="BOBINADORA"/>
    <s v="ACONDICIONAR LC#2 FALTAN PLATOS BOBINADO"/>
    <x v="1153"/>
    <n v="4090612"/>
    <n v="10111996"/>
    <n v="210072"/>
  </r>
  <r>
    <s v="LÍNEA CONVERSIÓN No 2"/>
    <x v="0"/>
    <s v="BOBINADORA"/>
    <s v="RESETEAR DRIVE DEL MOTOR BOBINADOR INF"/>
    <x v="1153"/>
    <n v="4090534"/>
    <n v="10111939"/>
    <n v="26259"/>
  </r>
  <r>
    <s v="LÍNEA CONVERSIÓN No 2"/>
    <x v="4"/>
    <s v="PRECORTADORA RECTA"/>
    <s v="ACONDICIONAR CABLEADO."/>
    <x v="1154"/>
    <n v="4090380"/>
    <n v="10108151"/>
    <n v="52518"/>
  </r>
  <r>
    <s v="LÍNEA CONVERSIÓN No 4"/>
    <x v="0"/>
    <s v="BOBINADORA"/>
    <s v="REVISAR BOBINADORA LC N° 4, MOTOR DEFECT"/>
    <x v="1155"/>
    <n v="4090355"/>
    <n v="10110979"/>
    <n v="157554"/>
  </r>
  <r>
    <s v="LÍNEA CONVERSIÓN No 2"/>
    <x v="0"/>
    <s v="BOBINADORA"/>
    <s v="REVISAR MOTOR VELOCIDAD CELDAS DE CARGAS"/>
    <x v="1155"/>
    <n v="4090358"/>
    <n v="10111139"/>
    <n v="105036"/>
  </r>
  <r>
    <s v="LÍNEA CONVERSIÓN No 4"/>
    <x v="0"/>
    <s v="DESBOBINADORAS"/>
    <s v="INSTALAR ELEMENTOS FALTANTES"/>
    <x v="1155"/>
    <n v="4090346"/>
    <s v=""/>
    <n v="72215"/>
  </r>
  <r>
    <s v="LÍNEA CONVERSIÓN No 4"/>
    <x v="0"/>
    <s v="BOBINADORA"/>
    <s v="HABILITAR BOBINADORES"/>
    <x v="1156"/>
    <n v="4090100"/>
    <n v="10111421"/>
    <n v="208838"/>
  </r>
  <r>
    <s v="LÍNEA CONVERSIÓN No 4"/>
    <x v="0"/>
    <s v="BOBINADORA"/>
    <s v="CAMBIAR RELES DE ARRANQUE LC4"/>
    <x v="1156"/>
    <n v="4090127"/>
    <n v="10111440"/>
    <n v="82197"/>
  </r>
  <r>
    <s v="LÍNEA CONVERSIÓN No 4"/>
    <x v="1"/>
    <s v="PEFORADORA"/>
    <s v="ARREGLO DE PERFORADORA LC4"/>
    <x v="1157"/>
    <n v="4089719"/>
    <n v="10111106"/>
    <n v="1468811"/>
  </r>
  <r>
    <s v="LÍNEA CONVERSIÓN No 4"/>
    <x v="0"/>
    <s v="BOBINADORA"/>
    <s v="ACONDICIONAR PUESTO INFERIOR BOBINADORA"/>
    <x v="1158"/>
    <n v="4089676"/>
    <s v=""/>
    <n v="3001812"/>
  </r>
  <r>
    <s v="LÍNEA CONVERSIÓN No 2"/>
    <x v="2"/>
    <s v=""/>
    <s v="REVISAR SOPORTES DE SEPARADORES LC  2"/>
    <x v="1158"/>
    <n v="4089669"/>
    <n v="10110976"/>
    <n v="52518"/>
  </r>
  <r>
    <s v="LÍNEA CONVERSIÓN No 4"/>
    <x v="1"/>
    <s v="PEFORADORA"/>
    <s v="REVISAR PERFORADORA DE LC#4"/>
    <x v="1159"/>
    <n v="4089612"/>
    <s v=""/>
    <n v="228914"/>
  </r>
  <r>
    <s v="LÍNEA CONVERSIÓN No 4"/>
    <x v="0"/>
    <s v="BOBINADORA"/>
    <s v="ACOND. BRAZO COMPLETO Y REPARAR CILINDRO"/>
    <x v="1160"/>
    <n v="4088809"/>
    <n v="10110016"/>
    <n v="93422"/>
  </r>
  <r>
    <s v="LÍNEA CONVERSIÓN No 2"/>
    <x v="0"/>
    <s v="BOBINADORA"/>
    <s v="COLOCAR RUEDA CONTADOR LC #2"/>
    <x v="1160"/>
    <n v="4088777"/>
    <n v="10109733"/>
    <n v="17331"/>
  </r>
  <r>
    <s v="LÍNEA CONVERSIÓN No 2"/>
    <x v="0"/>
    <s v="BOBINADORA"/>
    <s v="REVISAR Y PROBAR DRIVE Y MOTOR"/>
    <x v="1161"/>
    <n v="4088775"/>
    <n v="10109737"/>
    <n v="77201"/>
  </r>
  <r>
    <s v="LÍNEA CONVERSIÓN No 2"/>
    <x v="0"/>
    <s v="BOBINADORA"/>
    <s v="INSTALAR MOTOREDUTOR SC63 NUEVOS"/>
    <x v="1162"/>
    <n v="4088181"/>
    <s v=""/>
    <n v="2908272"/>
  </r>
  <r>
    <s v="LÍNEA CONVERSIÓN No 2"/>
    <x v="0"/>
    <s v="BOBINADORA"/>
    <s v="COLOCAR CUÑA MOTOR BOBINADOR LC2"/>
    <x v="1162"/>
    <n v="4088224"/>
    <n v="10109177"/>
    <n v="25951"/>
  </r>
  <r>
    <s v="LÍNEA CONVERSIÓN No 4"/>
    <x v="1"/>
    <s v="PANEL DE CONTROL"/>
    <s v="REVISION ELECTRICA PERFORADORES LC 4"/>
    <x v="1163"/>
    <n v="4087731"/>
    <n v="10108701"/>
    <n v="78777"/>
  </r>
  <r>
    <s v="LÍNEA CONVERSIÓN No 2"/>
    <x v="0"/>
    <s v="BOBINADORA"/>
    <s v="INSTALAR MOTOR Y REDUCTOR FALTANTE"/>
    <x v="1164"/>
    <n v="4087713"/>
    <n v="10108680"/>
    <n v="1304098"/>
  </r>
  <r>
    <s v="LÍNEA CONVERSIÓN No 2"/>
    <x v="0"/>
    <s v="BOBINADORA"/>
    <s v="CAMBIAR MOTOR INFERIOR POR EL SUPERIOR.."/>
    <x v="1165"/>
    <n v="4087617"/>
    <n v="10107869"/>
    <n v="2730986"/>
  </r>
  <r>
    <s v="LÍNEA CONVERSIÓN No 2"/>
    <x v="1"/>
    <s v="PEFORADORA"/>
    <s v="REPARAR CORTO Y CAMBIAR FUSIBLES..."/>
    <x v="1166"/>
    <n v="4087579"/>
    <n v="10108423"/>
    <n v="147573"/>
  </r>
  <r>
    <s v="LÍNEA CONVERSIÓN No 2"/>
    <x v="1"/>
    <s v="PEFORADORA"/>
    <s v="REVISAR BASE TORNILLO PARTIDO"/>
    <x v="1166"/>
    <n v="4087565"/>
    <n v="10108147"/>
    <n v="78777"/>
  </r>
  <r>
    <s v="LÍNEA CONVERSIÓN No 4"/>
    <x v="0"/>
    <s v="BOBINADORA"/>
    <s v="ACONDICIONAR BOBINADOR EN LC 4"/>
    <x v="1167"/>
    <n v="4087525"/>
    <n v="10108328"/>
    <n v="41806"/>
  </r>
  <r>
    <s v="LÍNEA CONVERSIÓN No 4"/>
    <x v="1"/>
    <s v="PEFORADORA"/>
    <s v="REEMPLAZAR FUSIBLES TABLERO PERFORADORA"/>
    <x v="1168"/>
    <n v="4087335"/>
    <n v="10108248"/>
    <n v="42014"/>
  </r>
  <r>
    <s v="LÍNEA CONVERSIÓN No 2"/>
    <x v="4"/>
    <s v="PRECORTADORA RECTA"/>
    <s v="INSTALAR SENSOR PRECORTADORA Y CONTADOR"/>
    <x v="1168"/>
    <n v="4087333"/>
    <n v="10108220"/>
    <n v="52518"/>
  </r>
  <r>
    <s v="LÍNEA CONVERSIÓN No 2"/>
    <x v="4"/>
    <s v="PRECORTADORA RECTA"/>
    <s v="CUADRAR PRECORTADORA LC#2"/>
    <x v="1169"/>
    <n v="4087305"/>
    <n v="10108205"/>
    <n v="80598"/>
  </r>
  <r>
    <s v="LÍNEA CONVERSIÓN No 2"/>
    <x v="0"/>
    <s v="BOBINADORA"/>
    <s v="COLOCAR MANGUERAS AL BOBINADOR2D SUPERI"/>
    <x v="1170"/>
    <n v="4087238"/>
    <n v="10108026"/>
    <n v="66532"/>
  </r>
  <r>
    <s v="LÍNEA CONVERSIÓN No 2"/>
    <x v="0"/>
    <s v="BOBINADORA"/>
    <s v="REVISAR BOBINADOR 2D INFERIOR"/>
    <x v="1171"/>
    <n v="4087010"/>
    <n v="10107864"/>
    <n v="115540"/>
  </r>
  <r>
    <s v="LÍNEA CONVERSIÓN No 4"/>
    <x v="0"/>
    <s v="BOBINADORA"/>
    <s v="CAMBIAR POTENCIOMETRO"/>
    <x v="1172"/>
    <n v="4086782"/>
    <n v="10107552"/>
    <n v="442571"/>
  </r>
  <r>
    <s v="LÍNEA CONVERSIÓN No 2"/>
    <x v="0"/>
    <s v="BOBINADORA"/>
    <s v="REVISAR ARRANQUE MOTOR 2D INFERIOR"/>
    <x v="1172"/>
    <n v="4086653"/>
    <n v="10107539"/>
    <n v="26259"/>
  </r>
  <r>
    <s v="LÍNEA CONVERSIÓN No 2"/>
    <x v="0"/>
    <s v="BOBINADORA"/>
    <s v="ACONDICIONAR CUENTAPIES"/>
    <x v="1173"/>
    <n v="4086641"/>
    <n v="10107501"/>
    <n v="25951"/>
  </r>
  <r>
    <s v="LÍNEA CONVERSIÓN No 4"/>
    <x v="1"/>
    <s v="PEFORADORA"/>
    <s v="ALINEAR Y REEMPLAZAR BASES MAKLAUS LC 4"/>
    <x v="1174"/>
    <n v="4086442"/>
    <n v="10107495"/>
    <n v="52518"/>
  </r>
  <r>
    <s v="LÍNEA CONVERSIÓN No 4"/>
    <x v="1"/>
    <s v="PANEL DE CONTROL"/>
    <s v="REVISAR ELECTROVALVULAS  PERFORADORA.."/>
    <x v="1175"/>
    <n v="4086408"/>
    <n v="10106528"/>
    <n v="52518"/>
  </r>
  <r>
    <s v="LÍNEA CONVERSIÓN No 4"/>
    <x v="0"/>
    <s v="BOBINADORA"/>
    <s v="CAMBIAR POTENCIOMETRO TABLERO CONTROL"/>
    <x v="1176"/>
    <n v="4086226"/>
    <s v=""/>
    <n v="437593"/>
  </r>
  <r>
    <s v="LÍNEA CONVERSIÓN No 2"/>
    <x v="0"/>
    <s v="BOBINADORA"/>
    <s v="ACONDICIONAR SISTEMA NEUMATICO"/>
    <x v="1176"/>
    <n v="4086212"/>
    <s v=""/>
    <n v="53165"/>
  </r>
  <r>
    <s v="LÍNEA CONVERSIÓN No 4"/>
    <x v="0"/>
    <s v="BOBINADORA"/>
    <s v="RESETEAR DRIVE"/>
    <x v="1176"/>
    <n v="4086292"/>
    <n v="10106877"/>
    <n v="26259"/>
  </r>
  <r>
    <s v="LÍNEA CONVERSIÓN No 2"/>
    <x v="0"/>
    <s v="BOBINADORA"/>
    <s v="REPOSICIONAR MOTOR-REDUCTOR"/>
    <x v="1177"/>
    <n v="4086000"/>
    <n v="10106782"/>
    <n v="216315"/>
  </r>
  <r>
    <s v="LÍNEA CONVERSIÓN No 2"/>
    <x v="0"/>
    <s v="BOBINADORA"/>
    <s v="REVISAR FUNCIONAMIENTO MOTOR-REDUCTOR"/>
    <x v="1178"/>
    <n v="4085859"/>
    <n v="10106617"/>
    <n v="645629"/>
  </r>
  <r>
    <s v="LÍNEA CONVERSIÓN No 2"/>
    <x v="0"/>
    <s v="BOBINADORA"/>
    <s v="INSTALAR PLATOS FALTANTES EN BOBINADORA"/>
    <x v="1179"/>
    <n v="4085515"/>
    <n v="10105219"/>
    <n v="52518"/>
  </r>
  <r>
    <s v="LÍNEA CONVERSIÓN No 2"/>
    <x v="0"/>
    <s v="BOBINADORA"/>
    <s v="REALIZAR AJUSTES SISTEMA DE CONTROL"/>
    <x v="1180"/>
    <n v="4085382"/>
    <n v="10106113"/>
    <n v="89281"/>
  </r>
  <r>
    <s v="LÍNEA CONVERSIÓN No 4"/>
    <x v="0"/>
    <s v="BOBINADORA"/>
    <s v="CAMBIAR POTENCIOMETRO"/>
    <x v="1181"/>
    <n v="4085073"/>
    <n v="10105631"/>
    <n v="480524"/>
  </r>
  <r>
    <s v="LÍNEA CONVERSIÓN No 2"/>
    <x v="0"/>
    <s v="BOBINADORA"/>
    <s v="REINTALAR MOTOR CAIDO"/>
    <x v="1182"/>
    <n v="4084867"/>
    <n v="10105551"/>
    <n v="44413"/>
  </r>
  <r>
    <s v="LÍNEA CONVERSIÓN No 4"/>
    <x v="0"/>
    <s v="BOBINADORA"/>
    <s v="ACONDICIONAR BOBINADORA 4C INFERIOR"/>
    <x v="1183"/>
    <n v="4084711"/>
    <n v="10105347"/>
    <n v="402650"/>
  </r>
  <r>
    <s v="LÍNEA CONVERSIÓN No 2"/>
    <x v="0"/>
    <s v="BOBINADORA"/>
    <s v="ACONDICIONAR CELDAS DE CARGA BOB 2A"/>
    <x v="1183"/>
    <n v="4084689"/>
    <n v="10104885"/>
    <n v="90060"/>
  </r>
  <r>
    <s v="LÍNEA CONVERSIÓN No 4"/>
    <x v="0"/>
    <s v="BOBINADORA"/>
    <s v="ACONDICIONAR PLATINAS LEVAS BALANCINES.."/>
    <x v="1183"/>
    <n v="4084687"/>
    <n v="10104904"/>
    <n v="45030"/>
  </r>
  <r>
    <s v="LÍNEA CONVERSIÓN No 2"/>
    <x v="0"/>
    <s v="BOBINADORA"/>
    <s v="CORREGIR FALLA EN EL DRIVE"/>
    <x v="1184"/>
    <n v="4084493"/>
    <n v="10104889"/>
    <n v="22515"/>
  </r>
  <r>
    <s v="LÍNEA CONVERSIÓN No 2"/>
    <x v="0"/>
    <s v="BOBINADORA"/>
    <s v="RESETEAR SISTEMA DE CONTROL ELÉCTRICO"/>
    <x v="1184"/>
    <n v="4084498"/>
    <n v="10104918"/>
    <n v="22515"/>
  </r>
  <r>
    <s v="LÍNEA CONVERSIÓN No 2"/>
    <x v="0"/>
    <s v="BOBINADORA"/>
    <s v="CAMBIAR CABLE EN EL CIRCUITO DE CONTROL"/>
    <x v="1185"/>
    <n v="4084413"/>
    <n v="10104879"/>
    <n v="48774"/>
  </r>
  <r>
    <s v="LÍNEA CONVERSIÓN No 4"/>
    <x v="0"/>
    <s v="BOBINADORA"/>
    <s v="INSTALAR RUEDA CUENTA UNIDADES"/>
    <x v="1186"/>
    <n v="4084242"/>
    <n v="10104524"/>
    <n v="33773"/>
  </r>
  <r>
    <s v="LÍNEA CONVERSIÓN No 4"/>
    <x v="0"/>
    <s v="BOBINADORA"/>
    <s v="CAMBIAR CUENTAMETRO EN L C 4"/>
    <x v="1187"/>
    <n v="4084216"/>
    <n v="10104840"/>
    <n v="645050"/>
  </r>
  <r>
    <s v="LÍNEA CONVERSIÓN No 4"/>
    <x v="0"/>
    <s v="BOBINADORA"/>
    <s v="AJUSTAR CABLEADO DE POTENCIOMETRO"/>
    <x v="1188"/>
    <n v="4084166"/>
    <n v="10104770"/>
    <n v="31521"/>
  </r>
  <r>
    <s v="LÍNEA CONVERSIÓN No 4"/>
    <x v="0"/>
    <s v="BOBINADORA"/>
    <s v="REPARAR REDUCTOR LC # 4  4C"/>
    <x v="1189"/>
    <n v="4084098"/>
    <n v="10104596"/>
    <n v="2928159"/>
  </r>
  <r>
    <s v="LÍNEA CONVERSIÓN No 4"/>
    <x v="0"/>
    <s v="DESBOBINADORAS"/>
    <s v="CAMBIAR POTENCIOMETROS A BOBINADORES 4B"/>
    <x v="1189"/>
    <n v="4084106"/>
    <n v="10104629"/>
    <n v="492016"/>
  </r>
  <r>
    <s v="LÍNEA CONVERSIÓN No 4"/>
    <x v="0"/>
    <s v="BOBINADORA"/>
    <s v="TRASLADAR MOTOREDUCTOR 4D INFERIOR"/>
    <x v="1189"/>
    <n v="4084105"/>
    <n v="10104597"/>
    <n v="45030"/>
  </r>
  <r>
    <s v="LÍNEA CONVERSIÓN No 2"/>
    <x v="0"/>
    <s v="BOBINADORA"/>
    <s v="REVISAR SISTEMA DE CONTROL ELECTRICO"/>
    <x v="1190"/>
    <n v="4083794"/>
    <n v="10104343"/>
    <n v="67545"/>
  </r>
  <r>
    <s v="LÍNEA CONVERSIÓN No 2"/>
    <x v="0"/>
    <s v="BOBINADORA"/>
    <s v="TRANSLADAR RUEDA DE LC#4 PARA LC#2"/>
    <x v="1191"/>
    <n v="4083492"/>
    <n v="10104254"/>
    <n v="45030"/>
  </r>
  <r>
    <s v="LÍNEA CONVERSIÓN No 4"/>
    <x v="0"/>
    <s v="BOBINADORA"/>
    <s v="REVISAR POTENCIOMETRO BOBINADOR LC4"/>
    <x v="1192"/>
    <n v="4083486"/>
    <n v="10102608"/>
    <n v="45030"/>
  </r>
  <r>
    <s v="LÍNEA CONVERSIÓN No 4"/>
    <x v="0"/>
    <s v="BOBINADORA"/>
    <s v="CAMBIAR SENSOR DE POSICION"/>
    <x v="1193"/>
    <n v="4083243"/>
    <n v="10102217"/>
    <n v="36024"/>
  </r>
  <r>
    <s v="LÍNEA CONVERSIÓN No 2"/>
    <x v="1"/>
    <s v="PEFORADORA"/>
    <s v="REVISAR PERFORADORA"/>
    <x v="1194"/>
    <n v="4083165"/>
    <n v="10100364"/>
    <n v="36024"/>
  </r>
  <r>
    <s v="LÍNEA CONVERSIÓN No 4"/>
    <x v="0"/>
    <s v="BOBINADORA"/>
    <s v="INSTALAR RODAMIENTO EN MANZANA LISA"/>
    <x v="1195"/>
    <n v="4082932"/>
    <n v="10101536"/>
    <n v="22207"/>
  </r>
  <r>
    <s v="LÍNEA CONVERSIÓN No 2"/>
    <x v="0"/>
    <s v="BOBINADORA"/>
    <s v="CONECTAR MOTOR  ACONDICIONAR REDUCTOR.."/>
    <x v="1196"/>
    <n v="4082820"/>
    <n v="10103525"/>
    <n v="132168"/>
  </r>
  <r>
    <s v="LÍNEA CONVERSIÓN No 2"/>
    <x v="0"/>
    <s v="DESBOBINADORAS"/>
    <s v="INSTALAR TORNILLO Y TOPES A BRAZOS"/>
    <x v="1197"/>
    <n v="4082785"/>
    <s v=""/>
    <n v="142665"/>
  </r>
  <r>
    <s v="LÍNEA CONVERSIÓN No 4"/>
    <x v="0"/>
    <s v="BOBINADORA"/>
    <s v="REPARAR REDUCTOR BOBINADOR"/>
    <x v="1198"/>
    <n v="4082700"/>
    <n v="10103252"/>
    <n v="116483"/>
  </r>
  <r>
    <s v="LÍNEA CONVERSIÓN No 4"/>
    <x v="0"/>
    <s v="BOBINADORA"/>
    <s v="INSTALAR SENSORES EN DESBOBINADORAS"/>
    <x v="1199"/>
    <n v="4082668"/>
    <s v=""/>
    <n v="137504"/>
  </r>
  <r>
    <s v="LÍNEA CONVERSIÓN No 4"/>
    <x v="0"/>
    <s v="DESBOBINADORAS"/>
    <s v="DESMONTAR EJE Y TUERCA DE DESPLAZAMIENTO"/>
    <x v="1200"/>
    <n v="4082610"/>
    <n v="10103124"/>
    <n v="1467690"/>
  </r>
  <r>
    <s v="LÍNEA CONVERSIÓN No 2"/>
    <x v="0"/>
    <s v="DESBOBINADORAS"/>
    <s v="DESMONTAR EJE Y TUERCA DE DESPLAZAMIENTO"/>
    <x v="1200"/>
    <n v="4082608"/>
    <n v="10103122"/>
    <n v="472959"/>
  </r>
  <r>
    <s v="LÍNEA CONVERSIÓN No 2"/>
    <x v="0"/>
    <s v="BOBINADORA"/>
    <s v="REVISAR MOTORES POR FUSIBLES ABIERTOS..."/>
    <x v="1201"/>
    <n v="4082300"/>
    <n v="10103016"/>
    <n v="253953"/>
  </r>
  <r>
    <s v="LÍNEA CONVERSIÓN No 2"/>
    <x v="0"/>
    <s v="BOBINADORA"/>
    <s v="RESETEAR MOTOR INF BOBINADORA 2D"/>
    <x v="1202"/>
    <n v="4082215"/>
    <n v="10102862"/>
    <n v="9006"/>
  </r>
  <r>
    <s v="LÍNEA CONVERSIÓN No 2"/>
    <x v="0"/>
    <s v="BOBINADORA"/>
    <s v="QUITAR PLATOS Y COLOCAR MANZANAS LC #2"/>
    <x v="1203"/>
    <n v="4082194"/>
    <n v="10102855"/>
    <n v="44413"/>
  </r>
  <r>
    <s v="LÍNEA CONVERSIÓN No 2"/>
    <x v="4"/>
    <s v="PRECORTADORA RECTA"/>
    <s v="COMPLETAR ELEMENTOS EN PRECORTADORA"/>
    <x v="1204"/>
    <n v="4082055"/>
    <n v="10102549"/>
    <n v="129503"/>
  </r>
  <r>
    <s v="LÍNEA CONVERSIÓN No 4"/>
    <x v="5"/>
    <s v=""/>
    <s v="REVISAR FUGA DE AIRE LC #4"/>
    <x v="1205"/>
    <n v="4081953"/>
    <n v="10102394"/>
    <n v="54190"/>
  </r>
  <r>
    <s v="LÍNEA CONVERSIÓN No 2"/>
    <x v="4"/>
    <s v="PRECORTADORA RECTA"/>
    <s v="COMPLETAR ELEMENTOS EN PRECORTADORA"/>
    <x v="1206"/>
    <n v="4081727"/>
    <n v="10102165"/>
    <n v="1238731"/>
  </r>
  <r>
    <s v="LÍNEA CONVERSIÓN No 4"/>
    <x v="0"/>
    <s v="DESBOBINADORAS"/>
    <s v="COMPLETAR ELEMENTOS EN DESBOBINADORA"/>
    <x v="1206"/>
    <n v="4081716"/>
    <n v="10102110"/>
    <n v="715187"/>
  </r>
  <r>
    <s v="LÍNEA CONVERSIÓN No 4"/>
    <x v="0"/>
    <s v="DESBOBINADORAS"/>
    <s v="MEJORAS EN SISTEMA DESPLAZAMIENTO"/>
    <x v="1206"/>
    <n v="4081723"/>
    <n v="10102196"/>
    <n v="88826"/>
  </r>
  <r>
    <s v="LÍNEA CONVERSIÓN No 4"/>
    <x v="0"/>
    <s v="BOBINADORA"/>
    <s v="COMPLETAR ELEMENTOS EN BOBINADORA"/>
    <x v="1207"/>
    <n v="4081543"/>
    <s v=""/>
    <n v="3331894"/>
  </r>
  <r>
    <s v="LÍNEA CONVERSIÓN No 2"/>
    <x v="0"/>
    <s v="BOBINADORA"/>
    <s v="INSTALAR ELEMENTOS FALTANTES EN BOBI 2D"/>
    <x v="1207"/>
    <n v="4081503"/>
    <n v="10101901"/>
    <n v="652693"/>
  </r>
  <r>
    <s v="LÍNEA CONVERSIÓN No 4"/>
    <x v="0"/>
    <s v="BOBINADORA"/>
    <s v="REPARAR PLATO CON SOPORTE PARTIDO"/>
    <x v="1207"/>
    <n v="4081549"/>
    <n v="10101920"/>
    <n v="44413"/>
  </r>
  <r>
    <s v="LÍNEA CONVERSIÓN No 4"/>
    <x v="0"/>
    <s v="BOBINADORA"/>
    <s v="COLOCAR FUSIBLES EN BOBINADOR LC4B"/>
    <x v="1207"/>
    <n v="4081558"/>
    <n v="10101951"/>
    <n v="22515"/>
  </r>
  <r>
    <s v="LÍNEA CONVERSIÓN No 4"/>
    <x v="0"/>
    <s v="BOBINADORA"/>
    <s v="COLOCAR RUEDA SENSORA PARA TRABAJAR UNID"/>
    <x v="1208"/>
    <n v="4080912"/>
    <n v="10101537"/>
    <n v="45030"/>
  </r>
  <r>
    <s v="LÍNEA CONVERSIÓN No 4"/>
    <x v="0"/>
    <s v="BOBINADORA"/>
    <s v="AJUSTAR MOTOR AL REDUCTOR"/>
    <x v="1208"/>
    <n v="4081020"/>
    <n v="10101548"/>
    <n v="35530"/>
  </r>
  <r>
    <s v="LÍNEA CONVERSIÓN No 4"/>
    <x v="0"/>
    <s v="BOBINADORA"/>
    <s v="CAMBIAR EJE PORTA MANZANA"/>
    <x v="1208"/>
    <n v="4080911"/>
    <n v="10101176"/>
    <n v="22207"/>
  </r>
  <r>
    <s v="LÍNEA CONVERSIÓN No 2"/>
    <x v="0"/>
    <s v="BOBINADORA"/>
    <s v="REPARAR REDUCTOR 2A INFERIOR"/>
    <x v="1209"/>
    <n v="4080724"/>
    <n v="10101303"/>
    <n v="47917"/>
  </r>
  <r>
    <s v="LÍNEA CONVERSIÓN No 2"/>
    <x v="0"/>
    <s v="DESBOBINADORAS"/>
    <s v="CAMBIAR EL BRAZO INF DE LA DESMBOBINADOR"/>
    <x v="1210"/>
    <n v="4080263"/>
    <n v="10100732"/>
    <n v="522207"/>
  </r>
  <r>
    <s v="LÍNEA CONVERSIÓN No 2"/>
    <x v="0"/>
    <s v="BOBINADORA"/>
    <s v="AJUSTAR LOS SENSORES Y LAS LEVAS"/>
    <x v="1210"/>
    <n v="4080151"/>
    <n v="10100720"/>
    <n v="45030"/>
  </r>
  <r>
    <s v="LÍNEA CONVERSIÓN No 2"/>
    <x v="2"/>
    <s v=""/>
    <s v="INSTALAR RODILLOS GUIAS TORRE"/>
    <x v="1211"/>
    <n v="4080048"/>
    <s v=""/>
    <n v="1099147"/>
  </r>
  <r>
    <s v="LÍNEA CONVERSIÓN No 2"/>
    <x v="2"/>
    <s v="TORRE RODILLOS GUIAS"/>
    <s v="INSTALAR RODILLO QUIA"/>
    <x v="1212"/>
    <n v="4079776"/>
    <n v="10100301"/>
    <n v="44413"/>
  </r>
  <r>
    <s v="LÍNEA CONVERSIÓN No 4"/>
    <x v="1"/>
    <s v="PEFORADORA"/>
    <s v="SACAR TORNILLO EN LA BARRA DE PERFORADO"/>
    <x v="1213"/>
    <n v="4079736"/>
    <n v="10100518"/>
    <n v="66620"/>
  </r>
  <r>
    <s v="LÍNEA CONVERSIÓN No 4"/>
    <x v="1"/>
    <s v="PANEL DE CONTROL"/>
    <s v="CAMBIAR FUSIBLE A PUESTO 7 DE LC4 (PERFO"/>
    <x v="1213"/>
    <n v="4079748"/>
    <n v="10100569"/>
    <n v="18012"/>
  </r>
  <r>
    <s v="LÍNEA CONVERSIÓN No 2"/>
    <x v="3"/>
    <s v="MOTOR"/>
    <s v="AJUSTAR ENGRANAJES DE LA TENSIONADORA L2"/>
    <x v="1213"/>
    <n v="4079707"/>
    <n v="10100389"/>
    <n v="45030"/>
  </r>
  <r>
    <s v="LÍNEA CONVERSIÓN No 2"/>
    <x v="0"/>
    <s v="BOBINADORA"/>
    <s v="ACONDICIONAR BOBINADORES"/>
    <x v="1214"/>
    <n v="4079606"/>
    <n v="10100351"/>
    <n v="121158"/>
  </r>
  <r>
    <s v="LÍNEA CONVERSIÓN No 4"/>
    <x v="0"/>
    <s v="BOBINADORA"/>
    <s v="CAMBIAR LEVA PARA SENSORES DEL BALANCIN"/>
    <x v="1215"/>
    <n v="4079552"/>
    <n v="10100272"/>
    <n v="234413"/>
  </r>
  <r>
    <s v="LÍNEA CONVERSIÓN No 4"/>
    <x v="0"/>
    <s v="BOBINADORA"/>
    <s v="REPARAR REDUCTOR FLENDER DE LC#4"/>
    <x v="1216"/>
    <n v="4079458"/>
    <n v="10100178"/>
    <n v="550822"/>
  </r>
  <r>
    <s v="LÍNEA CONVERSIÓN No 2"/>
    <x v="0"/>
    <s v="BOBINADORA"/>
    <s v="ACONDICIONAR BOBINADORA 2C"/>
    <x v="1217"/>
    <n v="4079363"/>
    <n v="10099997"/>
    <n v="1895012"/>
  </r>
  <r>
    <s v="LÍNEA CONVERSIÓN No 4"/>
    <x v="0"/>
    <s v="BOBINADORA"/>
    <s v="EXTRAER TORNILLO PARTIDO EN BALANCIN"/>
    <x v="1217"/>
    <n v="4079236"/>
    <n v="10099423"/>
    <n v="40000"/>
  </r>
  <r>
    <s v="LÍNEA CONVERSIÓN No 2"/>
    <x v="0"/>
    <s v="BOBINADORA"/>
    <s v="ACONDICIONAR BOBINADOR PARA UNDS LC #2"/>
    <x v="1218"/>
    <n v="4079202"/>
    <n v="10099567"/>
    <n v="80000"/>
  </r>
  <r>
    <s v="LÍNEA CONVERSIÓN No 4"/>
    <x v="1"/>
    <s v="PEFORADORA"/>
    <s v="HABILITAR BOBINA PARA OTRO PERFORADO"/>
    <x v="1219"/>
    <n v="4079068"/>
    <n v="10099726"/>
    <n v="554392"/>
  </r>
  <r>
    <s v="LÍNEA CONVERSIÓN No 4"/>
    <x v="1"/>
    <s v="PANEL DE CONTROL"/>
    <s v="CAMBIAR MODULOS DE PERFORADO LC 4"/>
    <x v="1219"/>
    <n v="4079086"/>
    <n v="10099735"/>
    <n v="40000"/>
  </r>
  <r>
    <s v="LÍNEA CONVERSIÓN No 2"/>
    <x v="0"/>
    <s v="BOBINADORA"/>
    <s v="AJUSTAR RELE DE INICIO BOBINADORA 2B"/>
    <x v="1220"/>
    <n v="4078516"/>
    <n v="10099300"/>
    <n v="105000"/>
  </r>
  <r>
    <s v="LÍNEA CONVERSIÓN No 4"/>
    <x v="0"/>
    <s v="BOBINADORA"/>
    <s v="AJUSTAR CONDICIONES DEL MOTOR TAMBOR"/>
    <x v="1221"/>
    <n v="4078287"/>
    <n v="10098324"/>
    <n v="32000"/>
  </r>
  <r>
    <s v="LÍNEA CONVERSIÓN No 4"/>
    <x v="0"/>
    <s v="BOBINADORA"/>
    <s v="ACONDICIONAR BOBINADOR"/>
    <x v="1222"/>
    <n v="4078074"/>
    <n v="10098707"/>
    <n v="208800"/>
  </r>
  <r>
    <s v="LÍNEA CONVERSIÓN No 2"/>
    <x v="3"/>
    <s v=""/>
    <s v="ARREGLAR TACOMETRO DE VELOCIDAD LC # 2"/>
    <x v="1223"/>
    <n v="4077930"/>
    <n v="10098963"/>
    <n v="270400"/>
  </r>
  <r>
    <s v="LÍNEA CONVERSIÓN No 2"/>
    <x v="4"/>
    <s v="PRECORTADORA RECTA"/>
    <s v="REACONDICIONAR PRECORTADORA"/>
    <x v="1224"/>
    <n v="4077779"/>
    <n v="10098817"/>
    <n v="214982"/>
  </r>
  <r>
    <s v="LÍNEA CONVERSIÓN No 4"/>
    <x v="0"/>
    <s v="BOBINADORA"/>
    <s v="REVISAR BOBINADORAS"/>
    <x v="1225"/>
    <n v="4077763"/>
    <n v="10098782"/>
    <n v="439200"/>
  </r>
  <r>
    <s v="LÍNEA CONVERSIÓN No 4"/>
    <x v="0"/>
    <s v="DESBOBINADORAS"/>
    <s v="ACONDICIONAR BOBINADORA CONV 4A"/>
    <x v="1225"/>
    <n v="4077708"/>
    <n v="10098685"/>
    <n v="120000"/>
  </r>
  <r>
    <s v="LÍNEA CONVERSIÓN No 4"/>
    <x v="0"/>
    <s v="BOBINADORA"/>
    <s v="INSTALAR EJES PORTAMANZANA"/>
    <x v="1226"/>
    <n v="4077482"/>
    <s v=""/>
    <n v="2544115"/>
  </r>
  <r>
    <s v="LÍNEA CONVERSIÓN No 2"/>
    <x v="0"/>
    <s v="BOBINADORA"/>
    <s v="INSTALAR MANZANAS EN BOBINADORA"/>
    <x v="1226"/>
    <n v="4077483"/>
    <s v=""/>
    <n v="1559413"/>
  </r>
  <r>
    <s v="LÍNEA CONVERSIÓN No 2"/>
    <x v="0"/>
    <s v="BOBINADORA"/>
    <s v="COLOCAR SENSOR AL MOTOR SUPERIOR 2C"/>
    <x v="1227"/>
    <n v="4077448"/>
    <n v="10098318"/>
    <n v="80000"/>
  </r>
  <r>
    <s v="LÍNEA CONVERSIÓN No 2"/>
    <x v="0"/>
    <s v="BOBINADORA"/>
    <s v="ACONDICIONAR BONINADORAS DE CONVERSIÓN"/>
    <x v="1228"/>
    <n v="4077348"/>
    <n v="10098135"/>
    <n v="527622"/>
  </r>
  <r>
    <s v="LÍNEA CONVERSIÓN No 2"/>
    <x v="3"/>
    <s v="TENSIONADORA"/>
    <s v="REVISAR POTENCIOMETRO"/>
    <x v="1229"/>
    <n v="4076417"/>
    <n v="10097301"/>
    <n v="80000"/>
  </r>
  <r>
    <s v="LÍNEA CONVERSIÓN No 4"/>
    <x v="0"/>
    <s v="BOBINADORA"/>
    <s v="AJUSTAR Y ACONDICIONAR MOTOR"/>
    <x v="1230"/>
    <n v="4076406"/>
    <n v="10097134"/>
    <n v="280000"/>
  </r>
  <r>
    <s v="LÍNEA CONVERSIÓN No 2"/>
    <x v="1"/>
    <s v="PEFORADORA"/>
    <s v="REVISAR PERFORADORES NO CAEN LC 2"/>
    <x v="1231"/>
    <n v="4076379"/>
    <n v="10097209"/>
    <n v="196477"/>
  </r>
  <r>
    <s v="LÍNEA CONVERSIÓN No 2"/>
    <x v="0"/>
    <s v="BOBINADORA"/>
    <s v="COLOCAR MANZANAS PARA MONTAR TAMBOR"/>
    <x v="1231"/>
    <n v="4076370"/>
    <n v="10097206"/>
    <n v="80000"/>
  </r>
  <r>
    <s v="LÍNEA CONVERSIÓN No 4"/>
    <x v="0"/>
    <s v="BOBINADORA"/>
    <s v="REVISAR SENSOR BOBIN 4D INFERIOR"/>
    <x v="1232"/>
    <n v="4076059"/>
    <n v="10096913"/>
    <n v="80000"/>
  </r>
  <r>
    <s v="LÍNEA CONVERSIÓN No 2"/>
    <x v="0"/>
    <s v="BOBINADORA"/>
    <s v="CAMBIAR MANZANA EMBOBINADORA LC 2"/>
    <x v="1232"/>
    <n v="4076064"/>
    <n v="10097032"/>
    <n v="24000"/>
  </r>
  <r>
    <s v="LÍNEA CONVERSIÓN No 2"/>
    <x v="1"/>
    <s v="PANEL DE CONTROL"/>
    <s v="SE CAMBIAN FUSIBLES CONTROL PERFORADO"/>
    <x v="1233"/>
    <n v="4075756"/>
    <n v="10096648"/>
    <n v="64000"/>
  </r>
  <r>
    <s v="LÍNEA CONVERSIÓN No 4"/>
    <x v="0"/>
    <s v="DESBOBINADORAS"/>
    <s v="COLOCAR PLATO Y CUÑERO AL EMBOBINADOR"/>
    <x v="1234"/>
    <n v="4075621"/>
    <n v="10096465"/>
    <n v="80000"/>
  </r>
  <r>
    <s v="LÍNEA CONVERSIÓN No 4"/>
    <x v="0"/>
    <s v="BOBINADORA"/>
    <s v="CAMBIAR EJE SALIDA REDUCTOR Y ACONDICION"/>
    <x v="1235"/>
    <n v="4075576"/>
    <n v="10096473"/>
    <n v="120000"/>
  </r>
  <r>
    <s v="LÍNEA CONVERSIÓN No 2"/>
    <x v="0"/>
    <s v="BOBINADORA"/>
    <s v="COLOCAR PLATO Y CUÑERO AL EMBOBINADOR"/>
    <x v="1235"/>
    <n v="4075580"/>
    <n v="10096490"/>
    <n v="64000"/>
  </r>
  <r>
    <s v="LÍNEA CONVERSIÓN No 2"/>
    <x v="0"/>
    <s v="BOBINADORA"/>
    <s v="CORREGIR FUGA DE AIRE"/>
    <x v="1235"/>
    <n v="4075601"/>
    <n v="10095849"/>
    <n v="40000"/>
  </r>
  <r>
    <s v="LÍNEA CONVERSIÓN No 2"/>
    <x v="1"/>
    <s v=""/>
    <s v="REVISAR PERFORADOR NO CAE  LC  2"/>
    <x v="1236"/>
    <n v="4075490"/>
    <n v="10096511"/>
    <n v="84864"/>
  </r>
  <r>
    <s v="LÍNEA CONVERSIÓN No 2"/>
    <x v="1"/>
    <s v="PANEL DE CONTROL"/>
    <s v="REVISAR TABLERO"/>
    <x v="1236"/>
    <n v="4075519"/>
    <n v="10095799"/>
    <n v="40000"/>
  </r>
  <r>
    <s v="LÍNEA CONVERSIÓN No 2"/>
    <x v="4"/>
    <s v="PRECORTADORA RECTA"/>
    <s v="ACONDICIONAR PRECORTADORA"/>
    <x v="1236"/>
    <n v="4075521"/>
    <n v="10096382"/>
    <n v="240000"/>
  </r>
  <r>
    <s v="LÍNEA CONVERSIÓN No 2"/>
    <x v="0"/>
    <s v="BOBINADORA"/>
    <s v="REVISAR BOBINA NO CAE EL PERFORADO LC 2"/>
    <x v="1236"/>
    <n v="4075518"/>
    <n v="10095804"/>
    <n v="160000"/>
  </r>
  <r>
    <s v="LÍNEA CONVERSIÓN No 4"/>
    <x v="1"/>
    <s v="PERFORADORA MAKLAUS 3"/>
    <s v="CORREGIR FUGAS DE AIRE CONV 2 Y 4"/>
    <x v="1237"/>
    <n v="4075221"/>
    <n v="10096242"/>
    <n v="160000"/>
  </r>
  <r>
    <s v="LÍNEA CONVERSIÓN No 2"/>
    <x v="3"/>
    <s v="MOTOR"/>
    <s v="REVISAR VELOCIDAD DE LA LC2"/>
    <x v="1238"/>
    <n v="4074920"/>
    <n v="10095791"/>
    <n v="240000"/>
  </r>
  <r>
    <s v="LÍNEA CONVERSIÓN No 4"/>
    <x v="0"/>
    <s v="BOBINADORA"/>
    <s v="ACONDICIONAR BOBINADORA LC # 4"/>
    <x v="1239"/>
    <n v="4074831"/>
    <n v="10093962"/>
    <n v="40000"/>
  </r>
  <r>
    <s v="LÍNEA CONVERSIÓN No 4"/>
    <x v="0"/>
    <s v="BOBINADORA"/>
    <s v="CAMBIAR BRASO BOBINADOR LC 4"/>
    <x v="1240"/>
    <n v="4074689"/>
    <n v="10095413"/>
    <n v="423837"/>
  </r>
  <r>
    <s v="LÍNEA CONVERSIÓN No 2"/>
    <x v="0"/>
    <s v="BOBINADORA"/>
    <s v="ACONDICIONAR BOBINADORES LC2"/>
    <x v="1241"/>
    <n v="4074466"/>
    <n v="10095124"/>
    <n v="60000"/>
  </r>
  <r>
    <s v="LÍNEA CONVERSIÓN No 2"/>
    <x v="0"/>
    <s v="DESBOBINADORAS"/>
    <s v="ACONDICIONAR DESEMBOBINADORES LC2"/>
    <x v="1241"/>
    <n v="4074465"/>
    <n v="10095126"/>
    <n v="60000"/>
  </r>
  <r>
    <s v="LÍNEA CONVERSIÓN No 2"/>
    <x v="0"/>
    <s v="BOBINADORA"/>
    <s v="REUBICAR TABLEROS DRIVE EN LC#2"/>
    <x v="1242"/>
    <n v="4074448"/>
    <n v="10093959"/>
    <n v="40000"/>
  </r>
  <r>
    <s v="LÍNEA CONVERSIÓN No 2"/>
    <x v="5"/>
    <s v=""/>
    <s v="REVISAR FUGA DE AIRE"/>
    <x v="1243"/>
    <n v="4074157"/>
    <n v="10094788"/>
    <n v="57903"/>
  </r>
  <r>
    <s v="LÍNEA CONVERSIÓN No 4"/>
    <x v="0"/>
    <s v="BOBINADORA"/>
    <s v="ACONDICIONAR BOBINADORA 4A."/>
    <x v="1243"/>
    <n v="4074123"/>
    <n v="10094756"/>
    <n v="80000"/>
  </r>
  <r>
    <s v="LÍNEA CONVERSIÓN No 2"/>
    <x v="0"/>
    <s v="BOBINADORA"/>
    <s v="REACONDICIONAR TABLERO BOB 2C."/>
    <x v="1244"/>
    <n v="4073881"/>
    <n v="10094635"/>
    <n v="680000"/>
  </r>
  <r>
    <s v="LÍNEA CONVERSIÓN No 2"/>
    <x v="0"/>
    <s v="BOBINADORA"/>
    <s v="INSTALAR VENTILADOR EN TABLERO DRIVES..."/>
    <x v="1245"/>
    <n v="4073811"/>
    <n v="10094597"/>
    <n v="400000"/>
  </r>
  <r>
    <s v="LÍNEA CONVERSIÓN No 4"/>
    <x v="0"/>
    <s v="BOBINADORA"/>
    <s v="ACONDICINAR CABLES LC 4"/>
    <x v="1245"/>
    <n v="4073812"/>
    <n v="10094598"/>
    <n v="196891"/>
  </r>
  <r>
    <s v="LÍNEA CONVERSIÓN No 2"/>
    <x v="0"/>
    <s v="BOBINADORA"/>
    <s v="REVISAR DRIVE POR DISPARO"/>
    <x v="1246"/>
    <n v="4073137"/>
    <n v="10093638"/>
    <n v="40000"/>
  </r>
  <r>
    <s v="LÍNEA CONVERSIÓN No 2"/>
    <x v="0"/>
    <s v="BOBINADORA"/>
    <s v="CUADRAR SENSOR BALANCIN SUP BOB 2A"/>
    <x v="1246"/>
    <n v="4073138"/>
    <n v="10093639"/>
    <n v="19200"/>
  </r>
  <r>
    <s v="LÍNEA CONVERSIÓN No 4"/>
    <x v="0"/>
    <s v="BOBINADORA"/>
    <s v="ACONDICIONAR BOBINADORES LC 4"/>
    <x v="1247"/>
    <n v="4072973"/>
    <n v="10093600"/>
    <n v="120000"/>
  </r>
  <r>
    <s v="LÍNEA CONVERSIÓN No 2"/>
    <x v="1"/>
    <s v="PEFORADORA"/>
    <s v="REVISAR TABLERO DE PERFORADO LC 2"/>
    <x v="1248"/>
    <n v="4072964"/>
    <n v="10093463"/>
    <n v="64000"/>
  </r>
  <r>
    <s v="LÍNEA CONVERSIÓN No 4"/>
    <x v="0"/>
    <s v="BOBINADORA"/>
    <s v="AJUSTAR REDUCTOR AL FLANCHE DEL BRAZO."/>
    <x v="1248"/>
    <n v="4072917"/>
    <n v="10093522"/>
    <n v="80000"/>
  </r>
  <r>
    <s v="LÍNEA CONVERSIÓN No 4"/>
    <x v="0"/>
    <s v="BOBINADORA"/>
    <s v="BOB 4B SUPERIOR EN CORTO"/>
    <x v="1249"/>
    <n v="4072809"/>
    <n v="10093412"/>
    <n v="649482"/>
  </r>
  <r>
    <s v="LÍNEA CONVERSIÓN No 2"/>
    <x v="0"/>
    <s v="BOBINADORA"/>
    <s v="REACONDICIONAR TABLEROS VARIADORES LC 2"/>
    <x v="1249"/>
    <n v="4072811"/>
    <n v="10093413"/>
    <n v="560000"/>
  </r>
  <r>
    <s v="LÍNEA CONVERSIÓN No 2"/>
    <x v="0"/>
    <s v="BOBINADORA"/>
    <s v="REVISAR BALANCINES BOBINADORA 2D"/>
    <x v="1249"/>
    <n v="4072805"/>
    <n v="10093154"/>
    <n v="60000"/>
  </r>
  <r>
    <s v="LÍNEA CONVERSIÓN No 4"/>
    <x v="0"/>
    <s v="BOBINADORA"/>
    <s v="AJUSTAR PLATO DEL EMBOBINADOR"/>
    <x v="1249"/>
    <n v="4072615"/>
    <n v="10093184"/>
    <n v="40000"/>
  </r>
  <r>
    <s v="LÍNEA CONVERSIÓN No 2"/>
    <x v="3"/>
    <s v="TENSIONADORA"/>
    <s v="REACONDICIONAR CADENA DE NIP ROLL"/>
    <x v="1250"/>
    <n v="4072602"/>
    <n v="10092582"/>
    <n v="60000"/>
  </r>
  <r>
    <s v="LÍNEA CONVERSIÓN No 2"/>
    <x v="0"/>
    <s v="BOBINADORA"/>
    <s v="CAMBIO RODAMIENTOS RODILLO BALANCIN INF"/>
    <x v="1251"/>
    <n v="4072382"/>
    <n v="10092991"/>
    <n v="166951"/>
  </r>
  <r>
    <s v="LÍNEA CONVERSIÓN No 2"/>
    <x v="0"/>
    <s v="DESBOBINADORAS"/>
    <s v="REPARAR CILINDRO NEUMATICO."/>
    <x v="1251"/>
    <n v="4072378"/>
    <n v="10093017"/>
    <n v="64000"/>
  </r>
  <r>
    <s v="LÍNEA CONVERSIÓN No 2"/>
    <x v="3"/>
    <s v="TENSIONADORA"/>
    <s v="CAMBIAR MOTOR Y DRIVE TENSIONADORA"/>
    <x v="1252"/>
    <n v="4071804"/>
    <n v="10092637"/>
    <n v="4593384"/>
  </r>
  <r>
    <s v="LÍNEA CONVERSIÓN No 4"/>
    <x v="0"/>
    <s v="BOBINADORA"/>
    <s v="REVISAR SENSOR BOBIN 4C SUPERIOR"/>
    <x v="1253"/>
    <n v="4071664"/>
    <n v="10092293"/>
    <n v="80000"/>
  </r>
  <r>
    <s v="LÍNEA CONVERSIÓN No 2"/>
    <x v="0"/>
    <s v="BOBINADORA"/>
    <s v="INSTALAR MOTOR PARA TRABAJAR UNIDADES"/>
    <x v="1254"/>
    <n v="4071612"/>
    <n v="10091480"/>
    <n v="80000"/>
  </r>
  <r>
    <s v="LÍNEA CONVERSIÓN No 2"/>
    <x v="4"/>
    <s v="PRECORTADORA RECTA"/>
    <s v="ACONDICIONAR LA PRECORTADORA LC 2"/>
    <x v="1255"/>
    <n v="4070366"/>
    <n v="10091314"/>
    <n v="160000"/>
  </r>
  <r>
    <s v="LÍNEA CONVERSIÓN No 2"/>
    <x v="0"/>
    <s v="DESBOBINADORAS"/>
    <s v="REPARAR FUGA DE AIRE DESBOBINADORA 2B"/>
    <x v="1256"/>
    <n v="4070166"/>
    <n v="10091063"/>
    <n v="84690"/>
  </r>
  <r>
    <s v="LÍNEA CONVERSIÓN No 4"/>
    <x v="0"/>
    <s v="BOBINADORA"/>
    <s v="REACONDICIONAR BOBINADORAS"/>
    <x v="1257"/>
    <n v="4070108"/>
    <n v="10090968"/>
    <n v="197629"/>
  </r>
  <r>
    <s v="LÍNEA CONVERSIÓN No 2"/>
    <x v="0"/>
    <s v="DESBOBINADORAS"/>
    <s v="CAMBIAR RODAMIENTO DESBOBINADORA"/>
    <x v="1258"/>
    <n v="4069863"/>
    <n v="10090640"/>
    <n v="72000"/>
  </r>
  <r>
    <s v="LÍNEA CONVERSIÓN No 2"/>
    <x v="3"/>
    <s v="TENSIONADORA"/>
    <s v="ALINEAR Y ENGRANAR TRANSMISIÓN"/>
    <x v="1259"/>
    <n v="4069270"/>
    <n v="10090075"/>
    <n v="80000"/>
  </r>
  <r>
    <s v="LÍNEA CONVERSIÓN No 2"/>
    <x v="4"/>
    <s v="PRECORTADORA RECTA"/>
    <s v="ACONDICIONAR  PRECORTADORA EN LC 2"/>
    <x v="1260"/>
    <n v="4069224"/>
    <n v="10089984"/>
    <n v="112000"/>
  </r>
  <r>
    <s v="LÍNEA CONVERSIÓN No 2"/>
    <x v="0"/>
    <s v="BOBINADORA"/>
    <s v="REPARAR CILINDRO BALANCIN"/>
    <x v="1260"/>
    <n v="4069223"/>
    <n v="10089850"/>
    <n v="80000"/>
  </r>
  <r>
    <s v="LÍNEA CONVERSIÓN No 4"/>
    <x v="1"/>
    <s v="PEFORADORA"/>
    <s v="HABILITAR VIGA #3 PERFORADORA LC#4"/>
    <x v="1261"/>
    <n v="4069117"/>
    <n v="10089862"/>
    <n v="4086357"/>
  </r>
  <r>
    <s v="LÍNEA CONVERSIÓN No 4"/>
    <x v="0"/>
    <s v="BOBINADORA"/>
    <s v="CAMBIAR MANZ PLATOS Y REVISAR VAST. CILI"/>
    <x v="1262"/>
    <n v="4068476"/>
    <n v="10089058"/>
    <n v="1180000"/>
  </r>
  <r>
    <s v="LÍNEA CONVERSIÓN No 2"/>
    <x v="0"/>
    <s v="BOBINADORA"/>
    <s v="FABRICAR PLATO EXTRIADO TAMBOR"/>
    <x v="1263"/>
    <n v="4068160"/>
    <s v=""/>
    <n v="345030"/>
  </r>
  <r>
    <s v="LÍNEA CONVERSIÓN No 4"/>
    <x v="1"/>
    <s v="PEFORADORA"/>
    <s v="CAMBIAR TUBOS DE ASPIRACION DE HOJUELAS"/>
    <x v="1264"/>
    <n v="4067757"/>
    <s v=""/>
    <n v="80000"/>
  </r>
  <r>
    <s v="LÍNEA CONVERSIÓN No 4"/>
    <x v="0"/>
    <s v="BOBINADORA"/>
    <s v="CAMBIO DE VENTILADORES, Y ACOMETIDAS LC4"/>
    <x v="1265"/>
    <n v="4067506"/>
    <s v=""/>
    <n v="658230"/>
  </r>
  <r>
    <s v="LÍNEA CONVERSIÓN No 2"/>
    <x v="0"/>
    <s v="BOBINADORA"/>
    <s v="CAMBIAR VENTILADORES TABLEROS DRIVES"/>
    <x v="1265"/>
    <n v="4067507"/>
    <s v=""/>
    <n v="200000"/>
  </r>
  <r>
    <s v="LÍNEA CONVERSIÓN No 2"/>
    <x v="3"/>
    <s v="TENSIONADORA"/>
    <s v="TENSIONAR CUERDA DE SEGURIDAD"/>
    <x v="1265"/>
    <n v="4067521"/>
    <n v="10088166"/>
    <n v="80000"/>
  </r>
  <r>
    <s v="LÍNEA CONVERSIÓN No 2"/>
    <x v="0"/>
    <s v="BOBINADORA"/>
    <s v="CAMBIAR POTENCIOMETRO NO REGULA LC 2"/>
    <x v="1266"/>
    <n v="4067431"/>
    <n v="10087940"/>
    <n v="474406"/>
  </r>
  <r>
    <s v="LÍNEA CONVERSIÓN No 2"/>
    <x v="0"/>
    <s v="DESBOBINADORAS"/>
    <s v="CORREGIR FUGA DE AIRE CILINDRO NEU.  C2"/>
    <x v="1266"/>
    <n v="4067400"/>
    <n v="10087932"/>
    <n v="288610"/>
  </r>
  <r>
    <s v="LÍNEA CONVERSIÓN No 2"/>
    <x v="0"/>
    <s v="BOBINADORA"/>
    <s v="REEMPLAZAR CILINDRO NEUMÁTICO"/>
    <x v="1266"/>
    <n v="4067421"/>
    <n v="10087937"/>
    <n v="49656"/>
  </r>
  <r>
    <s v="LÍNEA CONVERSIÓN No 4"/>
    <x v="0"/>
    <s v="BOBINADORA"/>
    <s v="CAMBIAR CILINDRO NEUMATICO    LC#  4"/>
    <x v="1267"/>
    <n v="4067191"/>
    <n v="10087810"/>
    <n v="292778"/>
  </r>
  <r>
    <s v="LÍNEA CONVERSIÓN No 2"/>
    <x v="0"/>
    <s v="BOBINADORA"/>
    <s v="COLOCAR RODAMIENTO LC # 2"/>
    <x v="1267"/>
    <n v="4067165"/>
    <n v="10087773"/>
    <n v="49656"/>
  </r>
  <r>
    <s v="LÍNEA CONVERSIÓN No 4"/>
    <x v="0"/>
    <s v="BOBINADORA"/>
    <s v="REVISAR MANZANA DEL REDUCTOR EMBO. C 4"/>
    <x v="1268"/>
    <n v="4067062"/>
    <n v="10087538"/>
    <n v="64750"/>
  </r>
  <r>
    <s v="LÍNEA CONVERSIÓN No 4"/>
    <x v="0"/>
    <s v="BOBINADORA"/>
    <s v="RESETEAR MOTOR BOBINADOR TAMBOR LC #4"/>
    <x v="1269"/>
    <n v="4066577"/>
    <n v="10086293"/>
    <n v="17600"/>
  </r>
  <r>
    <s v="LÍNEA CONVERSIÓN No 4"/>
    <x v="1"/>
    <s v="AIRE ACONDICIONADO"/>
    <s v="REPARAR BLOWER A/A TABLERO PERFORAD LC4"/>
    <x v="1270"/>
    <n v="4066180"/>
    <n v="10086516"/>
    <n v="622800"/>
  </r>
  <r>
    <s v="LÍNEA CONVERSIÓN No 4"/>
    <x v="0"/>
    <s v="BOBINADORA"/>
    <s v="REEMPLAZAR EJE PORTA MANZANA"/>
    <x v="1271"/>
    <n v="4065972"/>
    <n v="10086467"/>
    <n v="80000"/>
  </r>
  <r>
    <s v="LÍNEA CONVERSIÓN No 4"/>
    <x v="0"/>
    <s v="BOBINADORA"/>
    <s v="ACONDICIONAR BOBINADORES LC #4"/>
    <x v="1272"/>
    <n v="4065955"/>
    <n v="10086409"/>
    <n v="549894"/>
  </r>
  <r>
    <s v="LÍNEA CONVERSIÓN No 4"/>
    <x v="0"/>
    <s v="BOBINADORA"/>
    <s v="AJUSTAR CONEXIONES CONTADOR DE LONGITUD"/>
    <x v="1273"/>
    <n v="4065900"/>
    <n v="10086261"/>
    <n v="480000"/>
  </r>
  <r>
    <s v="LÍNEA CONVERSIÓN No 2"/>
    <x v="1"/>
    <s v="PEFORADORA"/>
    <s v="REVISAR TABLERO DE PERFORADO LC 2"/>
    <x v="1274"/>
    <n v="4065759"/>
    <n v="10086093"/>
    <n v="80000"/>
  </r>
  <r>
    <s v="LÍNEA CONVERSIÓN No 4"/>
    <x v="0"/>
    <s v="BOBINADORA"/>
    <s v="CAMBIAR POTENCIOMETRO BOBINADOR 4B INF"/>
    <x v="1275"/>
    <n v="4065674"/>
    <n v="10085995"/>
    <n v="200743"/>
  </r>
  <r>
    <s v="LÍNEA CONVERSIÓN No 2"/>
    <x v="4"/>
    <s v=""/>
    <s v="FAVOR COLOCAR PRECORTADORA EN LC  2"/>
    <x v="1276"/>
    <n v="4065587"/>
    <n v="10085816"/>
    <n v="180098"/>
  </r>
  <r>
    <s v="LÍNEA CONVERSIÓN No 4"/>
    <x v="3"/>
    <s v="TENSIONADORA"/>
    <s v="REVISAR LC 4 NO ARRANCA"/>
    <x v="1277"/>
    <n v="4065294"/>
    <n v="10085591"/>
    <n v="310315"/>
  </r>
  <r>
    <s v="LÍNEA CONVERSIÓN No 2"/>
    <x v="4"/>
    <s v="PRECORTADORA RECTA"/>
    <s v="CAMBIAR ESPARRAGOS PRECORTADORA LC #2"/>
    <x v="1278"/>
    <n v="4064939"/>
    <n v="10085432"/>
    <n v="80000"/>
  </r>
  <r>
    <s v="LÍNEA CONVERSIÓN No 2"/>
    <x v="0"/>
    <s v="BOBINADORA"/>
    <s v="COMPLETAR ELEMENTOS FALTANTES BOBI 2A"/>
    <x v="1278"/>
    <n v="4065112"/>
    <n v="10085358"/>
    <n v="1284324"/>
  </r>
  <r>
    <s v="LÍNEA CONVERSIÓN No 4"/>
    <x v="0"/>
    <s v="BOBINADORA"/>
    <s v="COMPLETAR MOTORES EMBOBINADOR LC4- 4B"/>
    <x v="1278"/>
    <n v="4065114"/>
    <n v="10085361"/>
    <n v="1104989"/>
  </r>
  <r>
    <s v="LÍNEA CONVERSIÓN No 4"/>
    <x v="0"/>
    <s v="BOBINADORA"/>
    <s v="COMPLETAR ELEMENTOS FALTANTES BOBI 4A"/>
    <x v="1278"/>
    <n v="4065175"/>
    <n v="10085360"/>
    <n v="80000"/>
  </r>
  <r>
    <s v="LÍNEA CONVERSIÓN No 4"/>
    <x v="1"/>
    <s v="PANEL DE CONTROL"/>
    <s v="CAMBIAR FUSIBLE Y BOBINA #20"/>
    <x v="1279"/>
    <n v="4064904"/>
    <n v="10085116"/>
    <n v="56000"/>
  </r>
  <r>
    <s v="LÍNEA CONVERSIÓN No 2"/>
    <x v="0"/>
    <s v="BOBINADORA"/>
    <s v="COMPLETAR EMBOBINADOR  LC2 -2D"/>
    <x v="1279"/>
    <n v="4064920"/>
    <n v="10085359"/>
    <n v="83206"/>
  </r>
  <r>
    <s v="LÍNEA CONVERSIÓN No 4"/>
    <x v="0"/>
    <s v="BOBINADORA"/>
    <s v="CAMBIAR EJES PORTAMANZANA Y MANZANAS"/>
    <x v="1280"/>
    <n v="4064723"/>
    <n v="10085152"/>
    <n v="2163030"/>
  </r>
  <r>
    <s v="LÍNEA CONVERSIÓN No 2"/>
    <x v="0"/>
    <s v="BOBINADORA"/>
    <s v="CAMBIAR EJES PORTAMANZANA Y MANZANAS"/>
    <x v="1280"/>
    <n v="4064725"/>
    <n v="10085153"/>
    <n v="1240000"/>
  </r>
  <r>
    <s v="LÍNEA CONVERSIÓN No 4"/>
    <x v="0"/>
    <s v="BOBINADORA"/>
    <s v="AJUSTAR TORNILLOS DEL MOTOR"/>
    <x v="1281"/>
    <n v="4064719"/>
    <n v="10084546"/>
    <n v="40000"/>
  </r>
  <r>
    <s v="LÍNEA CONVERSIÓN No 2"/>
    <x v="0"/>
    <s v="BOBINADORA"/>
    <s v="ACODICIONAR BOBINADORES LC #2"/>
    <x v="1282"/>
    <n v="4064563"/>
    <n v="10085111"/>
    <n v="240000"/>
  </r>
  <r>
    <s v="LÍNEA CONVERSIÓN No 4"/>
    <x v="0"/>
    <s v="BOBINADORA"/>
    <s v="CAMBIO DE RODAMIENTO PLATO"/>
    <x v="1283"/>
    <n v="4064528"/>
    <n v="10085052"/>
    <n v="66394"/>
  </r>
  <r>
    <s v="LÍNEA CONVERSIÓN No 4"/>
    <x v="0"/>
    <s v="BOBINADORA"/>
    <s v="AJUSTAR TORNILLOS DEL MOTOR"/>
    <x v="1283"/>
    <n v="4064538"/>
    <n v="10084547"/>
    <n v="40000"/>
  </r>
  <r>
    <s v="LÍNEA CONVERSIÓN No 2"/>
    <x v="3"/>
    <s v="TENSIONADORA"/>
    <s v="REVISAR CONTADOR DE BOLSAS LC 2"/>
    <x v="1283"/>
    <n v="4064557"/>
    <n v="10085084"/>
    <n v="40000"/>
  </r>
  <r>
    <s v="LÍNEA CONVERSIÓN No 4"/>
    <x v="0"/>
    <s v="DESBOBINADORAS"/>
    <s v="CAMBIAR ELEMENTOS VARIOS"/>
    <x v="1284"/>
    <n v="4064432"/>
    <n v="10084926"/>
    <n v="623768"/>
  </r>
  <r>
    <s v="LÍNEA CONVERSIÓN No 2"/>
    <x v="4"/>
    <s v=""/>
    <s v="REACONDICIONAR PRECORTADORA CONV 2"/>
    <x v="1285"/>
    <n v="4064427"/>
    <n v="10084902"/>
    <n v="168328"/>
  </r>
  <r>
    <s v="LÍNEA CONVERSIÓN No 2"/>
    <x v="0"/>
    <s v="BOBINADORA"/>
    <s v="CORREGIR FUGA DE AIRE."/>
    <x v="1285"/>
    <n v="4064388"/>
    <n v="10084800"/>
    <n v="40000"/>
  </r>
  <r>
    <s v="LÍNEA CONVERSIÓN No 4"/>
    <x v="0"/>
    <s v="BOBINADORA"/>
    <s v="CALIBRAR VELOCIDAD MOTORES BOBIN. C4"/>
    <x v="1285"/>
    <n v="4064384"/>
    <n v="10084556"/>
    <n v="16000"/>
  </r>
  <r>
    <s v="LÍNEA CONVERSIÓN No 2"/>
    <x v="0"/>
    <s v="BOBINADORA"/>
    <s v="ACONDICIONAR BOBINADORA"/>
    <x v="1286"/>
    <n v="4064332"/>
    <n v="10084708"/>
    <n v="83788"/>
  </r>
  <r>
    <s v="LÍNEA CONVERSIÓN No 4"/>
    <x v="0"/>
    <s v="BOBINADORA"/>
    <s v="CONECTAR MANGUERAS NEUMATICAS"/>
    <x v="1286"/>
    <n v="4064326"/>
    <n v="10084541"/>
    <n v="40000"/>
  </r>
  <r>
    <s v="LÍNEA CONVERSIÓN No 4"/>
    <x v="0"/>
    <s v="BOBINADORA"/>
    <s v="CONECTAR MANGUERAS NEUMATICAS"/>
    <x v="1286"/>
    <n v="4064325"/>
    <n v="10084545"/>
    <n v="40000"/>
  </r>
  <r>
    <s v="LÍNEA CONVERSIÓN No 4"/>
    <x v="0"/>
    <s v="BOBINADORA"/>
    <s v="CONECTAR MANGUERAS NEUMATICAS"/>
    <x v="1286"/>
    <n v="4064324"/>
    <n v="10084542"/>
    <n v="40000"/>
  </r>
  <r>
    <s v="LÍNEA CONVERSIÓN No 2"/>
    <x v="1"/>
    <s v="PEFORADORA"/>
    <s v="FABRICAR SOPORTE RODAMIENTO DEL RODILLO"/>
    <x v="1287"/>
    <n v="4064270"/>
    <n v="10084555"/>
    <n v="120000"/>
  </r>
  <r>
    <s v="LÍNEA CONVERSIÓN No 2"/>
    <x v="0"/>
    <s v="BOBINADORA"/>
    <s v="REVISAR MOTOR BOBINADOR LC #2 SE DISPARO"/>
    <x v="1288"/>
    <n v="4064040"/>
    <n v="10084374"/>
    <n v="40000"/>
  </r>
  <r>
    <s v="LÍNEA CONVERSIÓN No 4"/>
    <x v="0"/>
    <s v="DESBOBINADORAS"/>
    <s v="CORREGIR DETALLES EN BOBINADORA 4C"/>
    <x v="1289"/>
    <n v="4064031"/>
    <n v="10084312"/>
    <n v="160000"/>
  </r>
  <r>
    <s v="LÍNEA CONVERSIÓN No 4"/>
    <x v="0"/>
    <s v="BOBINADORA"/>
    <s v="REACONDICIONAR BOBINADORA."/>
    <x v="1289"/>
    <n v="4063966"/>
    <n v="10084250"/>
    <n v="40000"/>
  </r>
  <r>
    <s v="LÍNEA CONVERSIÓN No 4"/>
    <x v="3"/>
    <s v="TENSIONADORA"/>
    <s v="CORREGIR DETALLES EN TENSIONADORA"/>
    <x v="1289"/>
    <n v="4064030"/>
    <n v="10084310"/>
    <n v="200000"/>
  </r>
  <r>
    <s v="LÍNEA CONVERSIÓN No 4"/>
    <x v="1"/>
    <s v=""/>
    <s v="ACONDICIONAR MAKLAUS EN LC  4"/>
    <x v="1290"/>
    <n v="4063903"/>
    <n v="10084181"/>
    <n v="102634"/>
  </r>
  <r>
    <s v="LÍNEA CONVERSIÓN No 2"/>
    <x v="0"/>
    <s v="BOBINADORA"/>
    <s v="ACONDICIONAR SISTEMA NEUMATICO BOBINADOR"/>
    <x v="1291"/>
    <n v="4063738"/>
    <n v="10083994"/>
    <n v="102523"/>
  </r>
  <r>
    <s v="LÍNEA CONVERSIÓN No 2"/>
    <x v="1"/>
    <s v="PEFORADORA"/>
    <s v="SOLDAR BASE RODILLO PERFORADORA CONV2"/>
    <x v="1292"/>
    <n v="4063482"/>
    <n v="10083868"/>
    <n v="80000"/>
  </r>
  <r>
    <s v="LÍNEA CONVERSIÓN No 2"/>
    <x v="4"/>
    <s v="PRECORTADORA RECTA"/>
    <s v="CUADARA CUCHILLA ESTAN DESALINEADAS C2"/>
    <x v="1292"/>
    <n v="4063461"/>
    <n v="10083515"/>
    <n v="40000"/>
  </r>
  <r>
    <s v="LÍNEA CONVERSIÓN No 2"/>
    <x v="4"/>
    <s v="PRECORTADORA RECTA"/>
    <s v="CAMBIAR TORNILLO DE SUJECION LC 2"/>
    <x v="1293"/>
    <n v="4063402"/>
    <n v="10083691"/>
    <n v="42962"/>
  </r>
  <r>
    <s v="LÍNEA CONVERSIÓN No 2"/>
    <x v="4"/>
    <s v="PRECORTADORA RECTA"/>
    <s v="REEMPLAZAR CUCHILLA"/>
    <x v="1294"/>
    <n v="4063310"/>
    <n v="10083292"/>
    <n v="40000"/>
  </r>
  <r>
    <s v="LÍNEA CONVERSIÓN No 2"/>
    <x v="4"/>
    <s v="PRECORTADORA RECTA"/>
    <s v="REVISION CONTADOR POR UNIDADES DE BOLSA"/>
    <x v="1295"/>
    <n v="4062921"/>
    <n v="10083121"/>
    <n v="170253"/>
  </r>
  <r>
    <s v="LÍNEA CONVERSIÓN No 4"/>
    <x v="0"/>
    <s v="BOBINADORA"/>
    <s v="CALIBRAR BALANCINES LC4...BOB 4A, 4B, 4C"/>
    <x v="1295"/>
    <n v="4062947"/>
    <n v="10082630"/>
    <n v="86400"/>
  </r>
  <r>
    <s v="LÍNEA CONVERSIÓN No 2"/>
    <x v="4"/>
    <s v="PRECORTADORA RECTA"/>
    <s v="REEMPLAZAR CUCHILLA DE PRECORTE"/>
    <x v="1296"/>
    <n v="4062623"/>
    <n v="10082768"/>
    <n v="80000"/>
  </r>
  <r>
    <s v="LÍNEA CONVERSIÓN No 2"/>
    <x v="0"/>
    <s v="BOBINADORA"/>
    <s v="REPARAR EJE  E INSTALAR PLATO"/>
    <x v="1297"/>
    <n v="4062220"/>
    <n v="10082650"/>
    <n v="80000"/>
  </r>
  <r>
    <s v="LÍNEA CONVERSIÓN No 2"/>
    <x v="0"/>
    <s v="BOBINADORA"/>
    <s v="AJUSTAR POCISION DEL SENSOR"/>
    <x v="1297"/>
    <n v="4062430"/>
    <n v="10082767"/>
    <n v="16000"/>
  </r>
  <r>
    <s v="LÍNEA CONVERSIÓN No 4"/>
    <x v="3"/>
    <s v=""/>
    <s v="INSTALAR INDICADOR DE RPM EN LC #4"/>
    <x v="1297"/>
    <n v="4062418"/>
    <n v="10082728"/>
    <n v="649771"/>
  </r>
  <r>
    <s v="LÍNEA CONVERSIÓN No 2"/>
    <x v="0"/>
    <s v="BOBINADORA"/>
    <s v="AJUSTAR MOTOR REDUCTOR DE BOBINADORA"/>
    <x v="1298"/>
    <n v="4062219"/>
    <n v="10082642"/>
    <n v="56000"/>
  </r>
  <r>
    <s v="LÍNEA CONVERSIÓN No 2"/>
    <x v="4"/>
    <s v="PRECORTADORA RECTA"/>
    <s v="ACONDICIONAR PRECORTADORA LC2"/>
    <x v="1299"/>
    <n v="4062194"/>
    <n v="10082564"/>
    <n v="120000"/>
  </r>
  <r>
    <s v="LÍNEA CONVERSIÓN No 2"/>
    <x v="4"/>
    <s v="PRECORTADORA RECTA"/>
    <s v="ACONDICIONAR LA PRECORTADORA LC 2"/>
    <x v="1300"/>
    <n v="4062138"/>
    <n v="10082457"/>
    <n v="1249713"/>
  </r>
  <r>
    <s v="LÍNEA CONVERSIÓN No 2"/>
    <x v="1"/>
    <s v="PANEL DE CONTROL"/>
    <s v="REVISAR FUNCIONAMIENTO TABLERO PERFORADO"/>
    <x v="1301"/>
    <n v="4062021"/>
    <n v="10082066"/>
    <n v="120000"/>
  </r>
  <r>
    <s v="LÍNEA CONVERSIÓN No 4"/>
    <x v="0"/>
    <s v="DESBOBINADORAS"/>
    <s v="CAMBIAR CILINDRO EN DESBOBINADORA 4B"/>
    <x v="1301"/>
    <n v="4062014"/>
    <n v="10082291"/>
    <n v="1212333"/>
  </r>
  <r>
    <s v="LÍNEA CONVERSIÓN No 4"/>
    <x v="0"/>
    <s v="BOBINADORA"/>
    <s v="AJUSTAR Y REVISAR CAUSA DE SENSOR SUELTO"/>
    <x v="1301"/>
    <n v="4062022"/>
    <n v="10082063"/>
    <n v="81600"/>
  </r>
  <r>
    <s v="LÍNEA CONVERSIÓN No 4"/>
    <x v="0"/>
    <s v="BOBINADORA"/>
    <s v="COLOCAR TIERRA Y PROBAR SISTEMA LC4"/>
    <x v="1301"/>
    <n v="4062016"/>
    <n v="10082289"/>
    <n v="80000"/>
  </r>
  <r>
    <s v="LÍNEA CONVERSIÓN No 4"/>
    <x v="0"/>
    <s v="DESBOBINADORAS"/>
    <s v="CAMBIAR RODAMIENTO MANZANA DESBOBI LC 4"/>
    <x v="1302"/>
    <n v="4061952"/>
    <n v="10082174"/>
    <n v="55180"/>
  </r>
  <r>
    <s v="LÍNEA CONVERSIÓN No 4"/>
    <x v="0"/>
    <s v="BOBINADORA"/>
    <s v="COLOCAR TORNILLOS PLATOS BOBINADORA 4A"/>
    <x v="1303"/>
    <n v="4061855"/>
    <n v="10082095"/>
    <n v="43136"/>
  </r>
  <r>
    <s v="LÍNEA CONVERSIÓN No 4"/>
    <x v="0"/>
    <s v="BOBINADORA"/>
    <s v="COLOCAR TORNILLOS BOBINADORA 4A"/>
    <x v="1303"/>
    <n v="4061944"/>
    <n v="10082167"/>
    <n v="40000"/>
  </r>
  <r>
    <s v="LÍNEA CONVERSIÓN No 4"/>
    <x v="0"/>
    <s v="BOBINADORA"/>
    <s v="REVISAR MOTOR 4B SUP, SE DISPARA....DRIV"/>
    <x v="1304"/>
    <n v="4061670"/>
    <n v="10082009"/>
    <n v="240000"/>
  </r>
  <r>
    <s v="LÍNEA CONVERSIÓN No 4"/>
    <x v="0"/>
    <s v="BOBINADORA"/>
    <s v="REPARAR SOPORTE REDUCTOR"/>
    <x v="1304"/>
    <n v="4061661"/>
    <n v="10081600"/>
    <n v="160000"/>
  </r>
  <r>
    <s v="LÍNEA CONVERSIÓN No 4"/>
    <x v="0"/>
    <s v="BOBINADORA"/>
    <s v="CAMBIAR SOPORTE MOTOR"/>
    <x v="1304"/>
    <n v="4061664"/>
    <n v="10081590"/>
    <n v="120000"/>
  </r>
  <r>
    <s v="LÍNEA CONVERSIÓN No 4"/>
    <x v="0"/>
    <s v="BOBINADORA"/>
    <s v="ACONDICIONAR PLATOS ESTAN SUELTOS"/>
    <x v="1304"/>
    <n v="4061647"/>
    <n v="10081960"/>
    <n v="40000"/>
  </r>
  <r>
    <s v="LÍNEA CONVERSIÓN No 4"/>
    <x v="0"/>
    <s v="BOBINADORA"/>
    <s v="AJUSTAR MOTOR SUPERIOR"/>
    <x v="1305"/>
    <n v="4061396"/>
    <n v="10081524"/>
    <n v="40000"/>
  </r>
  <r>
    <s v="LÍNEA CONVERSIÓN No 4"/>
    <x v="3"/>
    <s v="TENSIONADORA"/>
    <s v="REPOSICIONAR MOTOR TENSIONADORA"/>
    <x v="1305"/>
    <n v="4061398"/>
    <n v="10081702"/>
    <n v="104000"/>
  </r>
  <r>
    <s v="LÍNEA CONVERSIÓN No 4"/>
    <x v="0"/>
    <s v="BOBINADORA"/>
    <s v="ACONDICIONAR DESBONBINADOR L C 4"/>
    <x v="1306"/>
    <n v="4061384"/>
    <n v="10081651"/>
    <n v="3586713"/>
  </r>
  <r>
    <s v="LÍNEA CONVERSIÓN No 4"/>
    <x v="0"/>
    <s v="BOBINADORA"/>
    <s v="INSTALAR ELEMENTOS FALTANTES BOBINAD 4B"/>
    <x v="1306"/>
    <n v="4061307"/>
    <n v="10081554"/>
    <n v="1793426"/>
  </r>
  <r>
    <s v="LÍNEA CONVERSIÓN No 4"/>
    <x v="0"/>
    <s v="BOBINADORA"/>
    <s v="CALIBRAR BALANCINES BOBINADORA"/>
    <x v="1307"/>
    <n v="4061025"/>
    <n v="10080810"/>
    <n v="80000"/>
  </r>
  <r>
    <s v="LÍNEA CONVERSIÓN No 2"/>
    <x v="0"/>
    <s v="BOBINADORA"/>
    <s v="COLOCAR MANZANAS EN BOBINADOR LC #2"/>
    <x v="1308"/>
    <n v="4060934"/>
    <n v="10081371"/>
    <n v="80000"/>
  </r>
  <r>
    <s v="LÍNEA CONVERSIÓN No 4"/>
    <x v="0"/>
    <s v="BOBINADORA"/>
    <s v="REACONDICIONAR PLATO CILINDRO NEUMATICO"/>
    <x v="1309"/>
    <n v="4060412"/>
    <n v="10080906"/>
    <n v="80000"/>
  </r>
  <r>
    <s v="LÍNEA CONVERSIÓN No 4"/>
    <x v="3"/>
    <s v="TENSIONADORA"/>
    <s v="LIMPIAR RODILLOS NIP ROLL"/>
    <x v="1310"/>
    <n v="4060402"/>
    <n v="10080796"/>
    <n v="40000"/>
  </r>
  <r>
    <s v="LÍNEA CONVERSIÓN No 2"/>
    <x v="0"/>
    <s v="BOBINADORA"/>
    <s v="CAMBIAR POTENCIOMETROS LC2 BOBIN 2D"/>
    <x v="1311"/>
    <n v="4060314"/>
    <n v="10080759"/>
    <n v="810539"/>
  </r>
  <r>
    <s v="LÍNEA CONVERSIÓN No 2"/>
    <x v="0"/>
    <s v="BOBINADORA"/>
    <s v="REVISAR O CAMBIAR SENSORES BALANCIN"/>
    <x v="1312"/>
    <n v="4060130"/>
    <n v="10080536"/>
    <n v="648409"/>
  </r>
  <r>
    <s v="LÍNEA CONVERSIÓN No 2"/>
    <x v="0"/>
    <s v="BOBINADORA"/>
    <s v="HABILITAR CONTROL BOBINADORA"/>
    <x v="1313"/>
    <n v="4059629"/>
    <n v="10080318"/>
    <n v="120000"/>
  </r>
  <r>
    <s v="LÍNEA CONVERSIÓN No 2"/>
    <x v="0"/>
    <s v="BOBINADORA"/>
    <s v="CALIBRAR SENSORES BOB 2D SUP E INF."/>
    <x v="1314"/>
    <n v="4059474"/>
    <n v="10079959"/>
    <n v="37600"/>
  </r>
  <r>
    <s v="LÍNEA CONVERSIÓN No 4"/>
    <x v="0"/>
    <s v="BOBINADORA"/>
    <s v="RESAR BALANCINES LOS SENSORES"/>
    <x v="1315"/>
    <n v="4059320"/>
    <n v="10079789"/>
    <n v="61600"/>
  </r>
  <r>
    <s v="LÍNEA CONVERSIÓN No 4"/>
    <x v="0"/>
    <s v="BOBINADORA"/>
    <s v="FAVOR REVISAR LOS BALANSINES#4 NO CONTRO"/>
    <x v="1316"/>
    <n v="4059091"/>
    <n v="10079717"/>
    <n v="116800"/>
  </r>
  <r>
    <s v="LÍNEA CONVERSIÓN No 4"/>
    <x v="0"/>
    <s v="BOBINADORA"/>
    <s v="CAMBIAR TAPA SOPORTE REDUCTOR FLENDER"/>
    <x v="1317"/>
    <n v="4058865"/>
    <n v="10079557"/>
    <n v="1485299"/>
  </r>
  <r>
    <s v="LÍNEA CONVERSIÓN No 4"/>
    <x v="1"/>
    <s v="PANEL DE CONTROL"/>
    <s v="CAMBIAR RELES ESTADO SOLIDO,FUSIBLES Y B"/>
    <x v="1318"/>
    <n v="4058375"/>
    <n v="10079239"/>
    <n v="2413254"/>
  </r>
  <r>
    <s v="LÍNEA CONVERSIÓN No 4"/>
    <x v="0"/>
    <s v="BOBINADORA"/>
    <s v="INSTALAR PLATOS PUESTO SUPERIOR"/>
    <x v="1319"/>
    <n v="4058324"/>
    <n v="10079177"/>
    <n v="120000"/>
  </r>
  <r>
    <s v="LÍNEA CONVERSIÓN No 4"/>
    <x v="0"/>
    <s v="BOBINADORA"/>
    <s v="CAMBIAR EJE Y MANZANA BOBINADORA 4A"/>
    <x v="1320"/>
    <n v="4058194"/>
    <n v="10079038"/>
    <n v="1080000"/>
  </r>
  <r>
    <s v="LÍNEA CONVERSIÓN No 4"/>
    <x v="0"/>
    <s v="BOBINADORA"/>
    <s v="INSTALAR PLATOS Y BRAZO BOBINADORA 4B"/>
    <x v="1320"/>
    <n v="4058197"/>
    <n v="10079053"/>
    <n v="174400"/>
  </r>
  <r>
    <s v="LÍNEA CONVERSIÓN No 4"/>
    <x v="0"/>
    <s v="DESBOBINADORAS"/>
    <s v="FIJAR UNIDAD DE MANTTO DESBOBINADORA 4B"/>
    <x v="1320"/>
    <n v="4058173"/>
    <n v="10079009"/>
    <n v="120000"/>
  </r>
  <r>
    <s v="LÍNEA CONVERSIÓN No 4"/>
    <x v="0"/>
    <s v="DESBOBINADORAS"/>
    <s v="INSTALAR MANZANA EN DESBOBINADORA 4A"/>
    <x v="1320"/>
    <n v="4058171"/>
    <n v="10079004"/>
    <n v="40000"/>
  </r>
  <r>
    <s v="LÍNEA CONVERSIÓN No 2"/>
    <x v="0"/>
    <s v="BOBINADORA"/>
    <s v="CAMBIAR VALVULA BOBINADORA 2A-INFERIOR"/>
    <x v="1321"/>
    <n v="4058105"/>
    <n v="10078889"/>
    <n v="64000"/>
  </r>
  <r>
    <s v="LÍNEA CONVERSIÓN No 4"/>
    <x v="0"/>
    <s v="BOBINADORA"/>
    <s v="REEMPLAZAAR DRIVE BOBINADOR"/>
    <x v="1322"/>
    <n v="4058099"/>
    <n v="10078884"/>
    <n v="40000"/>
  </r>
  <r>
    <s v="LÍNEA CONVERSIÓN No 4"/>
    <x v="0"/>
    <s v="BOBINADORA"/>
    <s v="ACONDICIONAR BOBINADOR A SUP.LC4"/>
    <x v="1323"/>
    <n v="4057967"/>
    <n v="10078777"/>
    <n v="80000"/>
  </r>
  <r>
    <s v="LÍNEA CONVERSIÓN No 4"/>
    <x v="0"/>
    <s v="DESBOBINADORAS"/>
    <s v="ACONDICIONAR DESBOBINADORA 4B SUP"/>
    <x v="1324"/>
    <n v="4057684"/>
    <n v="10078382"/>
    <n v="80000"/>
  </r>
  <r>
    <s v="LÍNEA CONVERSIÓN No 2"/>
    <x v="0"/>
    <s v="DESBOBINADORAS"/>
    <s v="REACONDICIONAR MANZANA PORTACORE"/>
    <x v="1324"/>
    <n v="4057687"/>
    <n v="10078383"/>
    <n v="40000"/>
  </r>
  <r>
    <s v="LÍNEA CONVERSIÓN No 2"/>
    <x v="0"/>
    <s v="BOBINADORA"/>
    <s v="ACONDICIONAR BOBINADORA No 2 Y 3 CONV2"/>
    <x v="1325"/>
    <n v="4057592"/>
    <n v="10078232"/>
    <n v="97102"/>
  </r>
  <r>
    <s v="LÍNEA CONVERSIÓN No 2"/>
    <x v="0"/>
    <s v="BOBINADORA"/>
    <s v="ENERGIZAR Y PROBAR MOTORES LC2"/>
    <x v="1325"/>
    <n v="4057617"/>
    <n v="10078235"/>
    <n v="32000"/>
  </r>
  <r>
    <s v="LÍNEA CONVERSIÓN No 2"/>
    <x v="0"/>
    <s v="BOBINADORA"/>
    <s v="REPARAR CILINDRO NEUMATICO CON FUGA"/>
    <x v="1326"/>
    <n v="4057383"/>
    <n v="10078218"/>
    <n v="80000"/>
  </r>
  <r>
    <s v="LÍNEA CONVERSIÓN No 2"/>
    <x v="4"/>
    <s v="PRECORTADORA RECTA"/>
    <s v="INSTALARLE ELECTROVALVULA A MORDAZA"/>
    <x v="1327"/>
    <n v="4057083"/>
    <n v="10078056"/>
    <n v="80000"/>
  </r>
  <r>
    <s v="LÍNEA CONVERSIÓN No 4"/>
    <x v="0"/>
    <s v="BOBINADORA"/>
    <s v="ACONDICIONAR PLATOS DE BOBINADORAS LC #4"/>
    <x v="1327"/>
    <n v="4057336"/>
    <n v="10078095"/>
    <n v="41451"/>
  </r>
  <r>
    <s v="LÍNEA CONVERSIÓN No 2"/>
    <x v="4"/>
    <s v="PRECORTADORA RECTA"/>
    <s v="CUADRAR PRECORTADORA QUE NO CORTA"/>
    <x v="1328"/>
    <n v="4057008"/>
    <n v="10077931"/>
    <n v="160000"/>
  </r>
  <r>
    <s v="LÍNEA CONVERSIÓN No 2"/>
    <x v="4"/>
    <s v="PRECORTADORA RECTA"/>
    <s v="CUADRAR PRECORTE"/>
    <x v="1329"/>
    <n v="4056938"/>
    <n v="10077684"/>
    <n v="80000"/>
  </r>
  <r>
    <s v="LÍNEA CONVERSIÓN No 4"/>
    <x v="1"/>
    <s v="PEFORADORA"/>
    <s v="REPARAR SOPORTE SUPERIOR DE BOBINA"/>
    <x v="1330"/>
    <n v="4056932"/>
    <n v="10077628"/>
    <n v="813030"/>
  </r>
  <r>
    <s v="LÍNEA CONVERSIÓN No 4"/>
    <x v="1"/>
    <s v="PANEL DE CONTROL"/>
    <s v="REPARAR CORTO CIRCUITO Y CAMBIAR FUSIBLE"/>
    <x v="1330"/>
    <n v="4056894"/>
    <n v="10077691"/>
    <n v="94000"/>
  </r>
  <r>
    <s v="LÍNEA CONVERSIÓN No 2"/>
    <x v="4"/>
    <s v=""/>
    <s v="CORRECCIONES VARIAS  A LA PRECORTADORA."/>
    <x v="1330"/>
    <n v="4056911"/>
    <n v="10077721"/>
    <n v="320000"/>
  </r>
  <r>
    <s v="LÍNEA CONVERSIÓN No 4"/>
    <x v="0"/>
    <s v="BOBINADORA"/>
    <s v="CAMBIAR VENTILADOR DRIVE SUPERIOR 4A.."/>
    <x v="1330"/>
    <n v="4056895"/>
    <n v="10077685"/>
    <n v="94000"/>
  </r>
  <r>
    <s v="LÍNEA CONVERSIÓN No 2"/>
    <x v="0"/>
    <s v="BOBINADORA"/>
    <s v="CAMBIAR RODAMIENTO RODILLO BALANCIN"/>
    <x v="1331"/>
    <n v="4056495"/>
    <n v="10077414"/>
    <n v="133689"/>
  </r>
  <r>
    <s v="LÍNEA CONVERSIÓN No 4"/>
    <x v="0"/>
    <s v="BOBINADORA"/>
    <s v="COLOCAR BALANCIN"/>
    <x v="1332"/>
    <n v="4056405"/>
    <n v="10077255"/>
    <n v="47000"/>
  </r>
  <r>
    <s v="LÍNEA CONVERSIÓN No 2"/>
    <x v="0"/>
    <s v="BOBINADORA"/>
    <s v="CAMBIAR RODILLO DEL BALANCIN LC 2 A-INF."/>
    <x v="1333"/>
    <n v="4056352"/>
    <n v="10077174"/>
    <n v="94000"/>
  </r>
  <r>
    <s v="LÍNEA CONVERSIÓN No 2"/>
    <x v="0"/>
    <s v="BOBINADORA"/>
    <s v="REACONDICIONAR MAQUINA"/>
    <x v="1334"/>
    <n v="4056310"/>
    <n v="10077109"/>
    <n v="210781"/>
  </r>
  <r>
    <s v="LÍNEA CONVERSIÓN No 4"/>
    <x v="1"/>
    <s v="PEFORADORA"/>
    <s v="COLOCAR TORNILLOS BORNES CONEXION BOBINA"/>
    <x v="1335"/>
    <n v="4056144"/>
    <n v="10077106"/>
    <n v="162500"/>
  </r>
  <r>
    <s v="LÍNEA CONVERSIÓN No 4"/>
    <x v="1"/>
    <s v="PANEL DE CONTROL"/>
    <s v="CAMBIAR FUSIBLE Y PROBAR MAQUINA"/>
    <x v="1335"/>
    <n v="4056143"/>
    <n v="10077100"/>
    <n v="18800"/>
  </r>
  <r>
    <s v="LÍNEA CONVERSIÓN No 2"/>
    <x v="4"/>
    <s v="PRECORTADORA RECTA"/>
    <s v="REVISAR PRECORTADORA LC 2 PRESENTA FALLA"/>
    <x v="1335"/>
    <n v="4056145"/>
    <n v="10076914"/>
    <n v="94000"/>
  </r>
  <r>
    <s v="LÍNEA CONVERSIÓN No 2"/>
    <x v="0"/>
    <s v="BOBINADORA"/>
    <s v="ACONDICIONAR BOBINADORA 2A CONV 2"/>
    <x v="1336"/>
    <n v="4056139"/>
    <n v="10077099"/>
    <n v="94000"/>
  </r>
  <r>
    <s v="LÍNEA CONVERSIÓN No 4"/>
    <x v="1"/>
    <s v="PANEL DE CONTROL"/>
    <s v="CAMBIAR MODULO Y FUSIBLES TABLERO PERFOR"/>
    <x v="1337"/>
    <n v="4056032"/>
    <n v="10076870"/>
    <n v="65800"/>
  </r>
  <r>
    <s v="LÍNEA CONVERSIÓN No 4"/>
    <x v="0"/>
    <s v="BOBINADORA"/>
    <s v="REVISAR DISPARO DE VARIADOR DE VELOCIDAD"/>
    <x v="1337"/>
    <n v="4055951"/>
    <n v="10076660"/>
    <n v="283880"/>
  </r>
  <r>
    <s v="LÍNEA CONVERSIÓN No 4"/>
    <x v="0"/>
    <s v="BOBINADORA"/>
    <s v="ACONDICIONAR EJE PORTAMANZANA"/>
    <x v="1337"/>
    <n v="4056012"/>
    <n v="10076845"/>
    <n v="47000"/>
  </r>
  <r>
    <s v="LÍNEA CONVERSIÓN No 4"/>
    <x v="0"/>
    <s v="BOBINADORA"/>
    <s v="COLOCAR SENSOR Y REVISAR SE PARA"/>
    <x v="1337"/>
    <n v="4055957"/>
    <n v="10076816"/>
    <n v="47000"/>
  </r>
  <r>
    <s v="LÍNEA CONVERSIÓN No 2"/>
    <x v="3"/>
    <s v="TENSIONADORA"/>
    <s v="CAMBIAR RODILLO PARTIDO PRECORTADORA C2"/>
    <x v="1337"/>
    <n v="4056015"/>
    <n v="10076758"/>
    <n v="79000"/>
  </r>
  <r>
    <s v="LÍNEA CONVERSIÓN No 4"/>
    <x v="0"/>
    <s v="DESBOBINADORAS"/>
    <s v="INTERCAMBIAR CILINDRO COMPLETO."/>
    <x v="1338"/>
    <n v="4055936"/>
    <n v="10076738"/>
    <n v="378908"/>
  </r>
  <r>
    <s v="LÍNEA CONVERSIÓN No 4"/>
    <x v="0"/>
    <s v="BOBINADORA"/>
    <s v="ACONDICIONAR BOBINADORAS CONV 4"/>
    <x v="1338"/>
    <n v="4055925"/>
    <n v="10076725"/>
    <n v="51827"/>
  </r>
  <r>
    <s v="LÍNEA CONVERSIÓN No 4"/>
    <x v="0"/>
    <s v="DESBOBINADORAS"/>
    <s v="REACONDICIONAR MAQUINA"/>
    <x v="1339"/>
    <n v="4055853"/>
    <n v="10076591"/>
    <n v="513623"/>
  </r>
  <r>
    <s v="LÍNEA CONVERSIÓN No 4"/>
    <x v="3"/>
    <s v="TENSIONADORA"/>
    <s v="REPARAR DESGASTES EN EJES DE RODILLOS"/>
    <x v="1340"/>
    <n v="4055815"/>
    <n v="10076562"/>
    <n v="3675898"/>
  </r>
  <r>
    <s v="LÍNEA CONVERSIÓN No 4"/>
    <x v="3"/>
    <s v="TENSIONADORA"/>
    <s v="REVISAR MAQUINA NO ARRANCA"/>
    <x v="1341"/>
    <n v="4055310"/>
    <n v="10076012"/>
    <n v="94000"/>
  </r>
  <r>
    <s v="LÍNEA CONVERSIÓN No 4"/>
    <x v="3"/>
    <s v="TENSIONADORA"/>
    <s v="CAMBIAR PLATINA MOTOR HALADOR LC 4"/>
    <x v="1341"/>
    <n v="4055300"/>
    <n v="10076079"/>
    <n v="47000"/>
  </r>
  <r>
    <s v="LÍNEA CONVERSIÓN No 2"/>
    <x v="0"/>
    <s v="BOBINADORA"/>
    <s v="AJUSTAR SENSOR A LA BASE Y REGULARLO"/>
    <x v="1342"/>
    <n v="4055243"/>
    <n v="10075979"/>
    <n v="37600"/>
  </r>
  <r>
    <s v="LÍNEA CONVERSIÓN No 4"/>
    <x v="0"/>
    <s v="BOBINADORA"/>
    <s v="FABRICAR E INSTALAR CUÑA A BOBINADOR"/>
    <x v="1343"/>
    <n v="4055236"/>
    <n v="10075836"/>
    <n v="94000"/>
  </r>
  <r>
    <s v="LÍNEA CONVERSIÓN No 4"/>
    <x v="0"/>
    <s v="BOBINADORA"/>
    <s v="CAMBIAR EJE PORTAMANZANA BOB 4D SUPERIOR"/>
    <x v="1344"/>
    <n v="4055014"/>
    <n v="10075825"/>
    <n v="580000"/>
  </r>
  <r>
    <s v="LÍNEA CONVERSIÓN No 4"/>
    <x v="0"/>
    <s v="BOBINADORA"/>
    <s v="INSTALAR EJE PORTA MANZANA"/>
    <x v="1344"/>
    <n v="4055018"/>
    <n v="10075666"/>
    <n v="120000"/>
  </r>
  <r>
    <s v="LÍNEA CONVERSIÓN No 4"/>
    <x v="0"/>
    <s v="BOBINADORA"/>
    <s v="CAMBIAR CONTACTO AUXILIAR DEL SELECTOR"/>
    <x v="1345"/>
    <n v="4054940"/>
    <n v="10075750"/>
    <n v="74600"/>
  </r>
  <r>
    <s v="LÍNEA CONVERSIÓN No 2"/>
    <x v="1"/>
    <s v="PEFORADORA"/>
    <s v="REEMPLAZAR CONECTOR SISTEMA DE ENFRIAMEN"/>
    <x v="1346"/>
    <n v="4054868"/>
    <n v="10075633"/>
    <n v="51700"/>
  </r>
  <r>
    <s v="LÍNEA CONVERSIÓN No 4"/>
    <x v="0"/>
    <s v="DESBOBINADORAS"/>
    <s v="ACONDICIONAR DESBOBINADORA 4A"/>
    <x v="1347"/>
    <n v="4054424"/>
    <n v="10075304"/>
    <n v="2288171"/>
  </r>
  <r>
    <s v="LÍNEA CONVERSIÓN No 2"/>
    <x v="2"/>
    <s v="TORRE RODILLOS GUIAS"/>
    <s v="INSTALAR PRECORTADORA"/>
    <x v="1348"/>
    <n v="4054250"/>
    <n v="10075252"/>
    <n v="1174357"/>
  </r>
  <r>
    <s v="LÍNEA CONVERSIÓN No 4"/>
    <x v="0"/>
    <s v="BOBINADORA"/>
    <s v="COLOCAR MEDIDOR DE VELOCIDAD LC # 4"/>
    <x v="1349"/>
    <n v="4053968"/>
    <n v="10074853"/>
    <n v="516011"/>
  </r>
  <r>
    <s v="LÍNEA CONVERSIÓN No 2"/>
    <x v="0"/>
    <s v="BOBINADORA"/>
    <s v="REACONDICIONAR RODILLO DEL BALACIN"/>
    <x v="1349"/>
    <n v="4053948"/>
    <n v="10074961"/>
    <n v="111276"/>
  </r>
  <r>
    <s v="LÍNEA CONVERSIÓN No 2"/>
    <x v="0"/>
    <s v="BOBINADORA"/>
    <s v="REVISAR BOBINADOR 2C, SE DISPARA.."/>
    <x v="1350"/>
    <n v="4053584"/>
    <n v="10074491"/>
    <n v="113281"/>
  </r>
  <r>
    <s v="LÍNEA CONVERSIÓN No 2"/>
    <x v="0"/>
    <s v="BOBINADORA"/>
    <s v="FABRICAR EJE PORTAMANZANA Y MANZANA"/>
    <x v="1351"/>
    <n v="4053501"/>
    <n v="10074520"/>
    <n v="295080"/>
  </r>
  <r>
    <s v="LÍNEA CONVERSIÓN No 2"/>
    <x v="1"/>
    <s v="PEFORADORA"/>
    <s v="CAMBIAR MANGUERAS SUCCION PERFORADORA"/>
    <x v="1352"/>
    <n v="4053190"/>
    <n v="10074033"/>
    <n v="156650"/>
  </r>
  <r>
    <s v="LÍNEA CONVERSIÓN No 4"/>
    <x v="1"/>
    <s v="PEFORADORA"/>
    <s v="AJUSTAR CONDICIONES DE MAQUINA L C 4"/>
    <x v="1352"/>
    <n v="4053185"/>
    <n v="10074088"/>
    <n v="22656"/>
  </r>
  <r>
    <s v="LÍNEA CONVERSIÓN No 4"/>
    <x v="0"/>
    <s v="BOBINADORA"/>
    <s v="CALIBRAR BALANCINES..INF 4B BOB"/>
    <x v="1352"/>
    <n v="4053183"/>
    <n v="10074078"/>
    <n v="117812"/>
  </r>
  <r>
    <s v="LÍNEA CONVERSIÓN No 4"/>
    <x v="0"/>
    <s v="BOBINADORA"/>
    <s v="CAMBIAR BRAZO REDUCTOR MOTOR  BOB 4A INF"/>
    <x v="1353"/>
    <n v="4052816"/>
    <n v="10073727"/>
    <n v="807303"/>
  </r>
  <r>
    <s v="LÍNEA CONVERSIÓN No 4"/>
    <x v="0"/>
    <s v="BOBINADORA"/>
    <s v="REEMPLAZAR SENSOR INDUCTIVO PROXIMIDAD"/>
    <x v="1353"/>
    <n v="4052815"/>
    <n v="10073728"/>
    <n v="84961"/>
  </r>
  <r>
    <s v="LÍNEA CONVERSIÓN No 2"/>
    <x v="3"/>
    <s v="TENSIONADORA"/>
    <s v="CAMBIAR CUCHILLA DE PRECORTADORA"/>
    <x v="1353"/>
    <n v="4052830"/>
    <n v="10073725"/>
    <n v="243378"/>
  </r>
  <r>
    <s v="LÍNEA CONVERSIÓN No 2"/>
    <x v="3"/>
    <s v="TENSIONADORA"/>
    <s v="PROBAR MAQUINA Y ENTREGARLA"/>
    <x v="1354"/>
    <n v="4052646"/>
    <n v="10073476"/>
    <n v="22656"/>
  </r>
  <r>
    <s v="LÍNEA CONVERSIÓN No 4"/>
    <x v="1"/>
    <s v="PANEL DE CONTROL"/>
    <s v="REACONDICIONAR LC#4"/>
    <x v="1355"/>
    <n v="4052357"/>
    <n v="10073283"/>
    <n v="762940"/>
  </r>
  <r>
    <s v="LÍNEA CONVERSIÓN No 2"/>
    <x v="0"/>
    <s v="BOBINADORA"/>
    <s v="COLOCAR TORNILLOS AL PLATO DEL BOB LC #2"/>
    <x v="1355"/>
    <n v="4052287"/>
    <n v="10073254"/>
    <n v="55638"/>
  </r>
  <r>
    <s v="LÍNEA CONVERSIÓN No 2"/>
    <x v="1"/>
    <s v="PEFORADORA"/>
    <s v="CAMBIAR RECIBIDORES DE 1/8 EN LC#2"/>
    <x v="1356"/>
    <n v="4052242"/>
    <n v="10073170"/>
    <n v="2421160"/>
  </r>
  <r>
    <s v="LÍNEA CONVERSIÓN No 2"/>
    <x v="0"/>
    <s v="BOBINADORA"/>
    <s v="ACONDICIONAR BOBINADORA"/>
    <x v="1356"/>
    <n v="4052215"/>
    <n v="10073076"/>
    <n v="201415"/>
  </r>
  <r>
    <s v="LÍNEA CONVERSIÓN No 4"/>
    <x v="0"/>
    <s v="BOBINADORA"/>
    <s v="ACONDICIONAR BALANCIN Y SENSOR...4C SUP."/>
    <x v="1357"/>
    <n v="4051659"/>
    <n v="10072366"/>
    <n v="115547"/>
  </r>
  <r>
    <s v="LÍNEA CONVERSIÓN No 4"/>
    <x v="1"/>
    <s v="PEFORADORA"/>
    <s v="CAMBIAR RODILLO GUIA DE ENTRADA"/>
    <x v="1358"/>
    <n v="4051078"/>
    <n v="10071848"/>
    <n v="466457"/>
  </r>
  <r>
    <s v="LÍNEA CONVERSIÓN No 4"/>
    <x v="0"/>
    <s v="BOBINADORA"/>
    <s v="REPOPNER FUSIBLES AL  BOBINADOR"/>
    <x v="1358"/>
    <n v="4051072"/>
    <n v="10071898"/>
    <n v="362254"/>
  </r>
  <r>
    <s v="LÍNEA CONVERSIÓN No 4"/>
    <x v="0"/>
    <s v="BOBINADORA"/>
    <s v="REVISAR REDUCTOR BOBINADORA"/>
    <x v="1358"/>
    <n v="4051084"/>
    <n v="10071933"/>
    <n v="222552"/>
  </r>
  <r>
    <s v="LÍNEA CONVERSIÓN No 4"/>
    <x v="0"/>
    <s v="BOBINADORA"/>
    <s v="ACONDICIONAR BOBINADORA"/>
    <x v="1359"/>
    <n v="4051035"/>
    <n v="10071849"/>
    <n v="104121"/>
  </r>
  <r>
    <s v="LÍNEA CONVERSIÓN No 4"/>
    <x v="3"/>
    <s v="TENSIONADORA"/>
    <s v="REACONDICIONAR MOTOR-REDUCTOR"/>
    <x v="1360"/>
    <n v="4050824"/>
    <n v="10071540"/>
    <n v="222552"/>
  </r>
  <r>
    <s v="LÍNEA CONVERSIÓN No 2"/>
    <x v="0"/>
    <s v="BOBINADORA"/>
    <s v="COLOCAR TORNILLOS AL MOTOR 2B INFERIOR"/>
    <x v="1361"/>
    <n v="4050647"/>
    <n v="10071264"/>
    <n v="111276"/>
  </r>
  <r>
    <s v="LÍNEA CONVERSIÓN No 2"/>
    <x v="0"/>
    <s v="DESBOBINADORAS"/>
    <s v="ARREGLAR DESBOBINADORA 2C SUPERIOR"/>
    <x v="1362"/>
    <n v="4050630"/>
    <n v="10071267"/>
    <n v="178042"/>
  </r>
  <r>
    <s v="LÍNEA CONVERSIÓN No 2"/>
    <x v="0"/>
    <s v="BOBINADORA"/>
    <s v="REVISAR BOBINADOR 2C SUPERIOR LC #2"/>
    <x v="1362"/>
    <n v="4050611"/>
    <n v="10071367"/>
    <n v="50976"/>
  </r>
  <r>
    <s v="LÍNEA CONVERSIÓN No 4"/>
    <x v="0"/>
    <s v="DESBOBINADORAS"/>
    <s v="PINTAR DESBOBINADORA 4A"/>
    <x v="1363"/>
    <n v="4050556"/>
    <n v="10071276"/>
    <n v="447654"/>
  </r>
  <r>
    <s v="LÍNEA CONVERSIÓN No 4"/>
    <x v="0"/>
    <s v="DESBOBINADORAS"/>
    <s v="PINTAR DESBOBINADORA 4B"/>
    <x v="1363"/>
    <n v="4050557"/>
    <n v="10071278"/>
    <n v="445104"/>
  </r>
  <r>
    <s v="LÍNEA CONVERSIÓN No 2"/>
    <x v="0"/>
    <s v="BOBINADORA"/>
    <s v="INSTALAR TORNILLO Y CUÑA AJUSTE DE BRAZO"/>
    <x v="1363"/>
    <n v="4050572"/>
    <n v="10071328"/>
    <n v="264000"/>
  </r>
  <r>
    <s v="LÍNEA CONVERSIÓN No 4"/>
    <x v="0"/>
    <s v="DESBOBINADORAS"/>
    <s v="PINTAR DESBOBINADORA 4D"/>
    <x v="1363"/>
    <n v="4050559"/>
    <n v="10071299"/>
    <n v="194733"/>
  </r>
  <r>
    <s v="LÍNEA CONVERSIÓN No 4"/>
    <x v="0"/>
    <s v="DESBOBINADORAS"/>
    <s v="PINTAR DESBOBINADORA 4C"/>
    <x v="1363"/>
    <n v="4050558"/>
    <n v="10071295"/>
    <n v="174446"/>
  </r>
  <r>
    <s v="LÍNEA CONVERSIÓN No 2"/>
    <x v="0"/>
    <s v="BOBINADORA"/>
    <s v="CUADRAR MAQUINA"/>
    <x v="1363"/>
    <n v="4050574"/>
    <n v="10071320"/>
    <n v="55638"/>
  </r>
  <r>
    <s v="LÍNEA CONVERSIÓN No 2"/>
    <x v="0"/>
    <s v="BOBINADORA"/>
    <s v="REMPLAZAR EJE PORTAMANZANA CON DESGASTE"/>
    <x v="1364"/>
    <n v="4050357"/>
    <n v="10071140"/>
    <n v="111276"/>
  </r>
  <r>
    <s v="LÍNEA CONVERSIÓN No 4"/>
    <x v="3"/>
    <s v="TENSIONADORA"/>
    <s v="CAMBIAR SOPORTE MOTOR HALADOR TENCIONADO"/>
    <x v="1365"/>
    <n v="4050330"/>
    <n v="10070910"/>
    <n v="111276"/>
  </r>
  <r>
    <s v="LÍNEA CONVERSIÓN No 2"/>
    <x v="0"/>
    <s v="BOBINADORA"/>
    <s v="REVISAR DRIVE Y MOTOR BOBINADOR 2C INF."/>
    <x v="1366"/>
    <n v="4050280"/>
    <n v="10070778"/>
    <n v="160859"/>
  </r>
  <r>
    <s v="LÍNEA CONVERSIÓN No 2"/>
    <x v="0"/>
    <s v="BOBINADORA"/>
    <s v="ACONDICIONAR BOBINADORES"/>
    <x v="1367"/>
    <n v="4050024"/>
    <n v="10070774"/>
    <n v="333828"/>
  </r>
  <r>
    <s v="LÍNEA CONVERSIÓN No 2"/>
    <x v="0"/>
    <s v="BOBINADORA"/>
    <s v="CORREGIR CONEXIONES NEUMATICAS"/>
    <x v="1367"/>
    <n v="4050216"/>
    <n v="10070788"/>
    <n v="79297"/>
  </r>
  <r>
    <s v="LÍNEA CONVERSIÓN No 2"/>
    <x v="0"/>
    <s v="BOBINADORA"/>
    <s v="REVISAR SISTEMA DE CONTROL BOB 2B INF-SU"/>
    <x v="1367"/>
    <n v="4050068"/>
    <n v="10070777"/>
    <n v="45312"/>
  </r>
  <r>
    <s v="LÍNEA CONVERSIÓN No 2"/>
    <x v="0"/>
    <s v="DESBOBINADORAS"/>
    <s v="CONV N 2 EJE PORTA MANZANA"/>
    <x v="1368"/>
    <n v="4050001"/>
    <n v="10070722"/>
    <n v="350455"/>
  </r>
  <r>
    <s v="LÍNEA CONVERSIÓN No 2"/>
    <x v="1"/>
    <s v="PANEL DE CONTROL"/>
    <s v="AJUSTAR PINES DEL CONECTOR"/>
    <x v="1369"/>
    <n v="4049819"/>
    <n v="10070611"/>
    <n v="79297"/>
  </r>
  <r>
    <s v="LÍNEA CONVERSIÓN No 2"/>
    <x v="1"/>
    <s v="PEFORADORA"/>
    <s v="COLOCAR FUSIBLES LC 2"/>
    <x v="1370"/>
    <n v="4049074"/>
    <n v="10069736"/>
    <n v="28320"/>
  </r>
  <r>
    <s v="LÍNEA CONVERSIÓN No 4"/>
    <x v="0"/>
    <s v="BOBINADORA"/>
    <s v="PINTAR BOBINADORA"/>
    <x v="1370"/>
    <n v="4049245"/>
    <n v="10069979"/>
    <n v="753188"/>
  </r>
  <r>
    <s v="LÍNEA CONVERSIÓN No 4"/>
    <x v="0"/>
    <s v="BOBINADORA"/>
    <s v="PINTAR BOBINADORA"/>
    <x v="1370"/>
    <n v="4049247"/>
    <n v="10069981"/>
    <n v="667656"/>
  </r>
  <r>
    <s v="LÍNEA CONVERSIÓN No 4"/>
    <x v="0"/>
    <s v="BOBINADORA"/>
    <s v="PINTAR BOBINADORA"/>
    <x v="1370"/>
    <n v="4049246"/>
    <n v="10069980"/>
    <n v="667656"/>
  </r>
  <r>
    <s v="LÍNEA CONVERSIÓN No 4"/>
    <x v="0"/>
    <s v="BOBINADORA"/>
    <s v="PINTAR BOBINADORA"/>
    <x v="1370"/>
    <n v="4049248"/>
    <n v="10069982"/>
    <n v="445104"/>
  </r>
  <r>
    <s v="LÍNEA CONVERSIÓN No 2"/>
    <x v="0"/>
    <s v="BOBINADORA"/>
    <s v="PINTAR BOBINADORA"/>
    <x v="1370"/>
    <n v="4049252"/>
    <n v="10069986"/>
    <n v="333828"/>
  </r>
  <r>
    <s v="LÍNEA CONVERSIÓN No 2"/>
    <x v="0"/>
    <s v="BOBINADORA"/>
    <s v="PINTAR BOBINADORA"/>
    <x v="1370"/>
    <n v="4049251"/>
    <n v="10069985"/>
    <n v="333828"/>
  </r>
  <r>
    <s v="LÍNEA CONVERSIÓN No 2"/>
    <x v="0"/>
    <s v="BOBINADORA"/>
    <s v="PINTAR BOBINADORA"/>
    <x v="1370"/>
    <n v="4049249"/>
    <n v="10069983"/>
    <n v="222552"/>
  </r>
  <r>
    <s v="LÍNEA CONVERSIÓN No 4"/>
    <x v="0"/>
    <s v="BOBINADORA"/>
    <s v="REVISAR DIAFRAGMA LC4  4D INF CILINDRO"/>
    <x v="1370"/>
    <n v="4049212"/>
    <n v="10069917"/>
    <n v="164943"/>
  </r>
  <r>
    <s v="LÍNEA CONVERSIÓN No 2"/>
    <x v="0"/>
    <s v="BOBINADORA"/>
    <s v="PINTAR BOBINADORA"/>
    <x v="1370"/>
    <n v="4049250"/>
    <n v="10069984"/>
    <n v="111276"/>
  </r>
  <r>
    <s v="LÍNEA CONVERSIÓN No 4"/>
    <x v="0"/>
    <s v="BOBINADORA"/>
    <s v="REVISAR MOTOR BOBINADOR LC #4D."/>
    <x v="1371"/>
    <n v="4048955"/>
    <n v="10069830"/>
    <n v="2153916"/>
  </r>
  <r>
    <s v="LÍNEA CONVERSIÓN No 2"/>
    <x v="0"/>
    <s v="BOBINADORA"/>
    <s v="REACONDICIONAR PUESTA TIERRA ANTIESTAT"/>
    <x v="1371"/>
    <n v="4048956"/>
    <n v="10069833"/>
    <n v="84961"/>
  </r>
  <r>
    <s v="LÍNEA CONVERSIÓN No 4"/>
    <x v="0"/>
    <s v="BOBINADORA"/>
    <s v="AJUSTAR SENSOR"/>
    <x v="1372"/>
    <n v="4048880"/>
    <n v="10069696"/>
    <n v="22656"/>
  </r>
  <r>
    <s v="LÍNEA CONVERSIÓN No 4"/>
    <x v="0"/>
    <s v="BOBINADORA"/>
    <s v="CONECTAR Y PONER A TRABAJAR CONTADOR"/>
    <x v="1372"/>
    <n v="4048874"/>
    <n v="10069666"/>
    <n v="22656"/>
  </r>
  <r>
    <s v="LÍNEA CONVERSIÓN No 2"/>
    <x v="0"/>
    <s v="BOBINADORA"/>
    <s v="CAMBIAR ELEMENTOS TRANSPORTE AIRE"/>
    <x v="1373"/>
    <n v="4048552"/>
    <n v="10069438"/>
    <n v="532863"/>
  </r>
  <r>
    <s v="LÍNEA CONVERSIÓN No 4"/>
    <x v="0"/>
    <s v="BOBINADORA"/>
    <s v="CAMBIAR ELEMENTOS TRANSPORTE AIRE"/>
    <x v="1373"/>
    <n v="4048548"/>
    <n v="10069433"/>
    <n v="144059"/>
  </r>
  <r>
    <s v="LÍNEA CONVERSIÓN No 4"/>
    <x v="0"/>
    <s v="BOBINADORA"/>
    <s v="CAMBIAR ELEMENTOS TRANSPORTE AIRE"/>
    <x v="1373"/>
    <n v="4048547"/>
    <n v="10069432"/>
    <n v="111276"/>
  </r>
  <r>
    <s v="LÍNEA CONVERSIÓN No 4"/>
    <x v="0"/>
    <s v="BOBINADORA"/>
    <s v="CAMBIAR ELEMENTOS TRANSPORTE AIRE"/>
    <x v="1373"/>
    <n v="4048550"/>
    <n v="10069435"/>
    <n v="62038"/>
  </r>
  <r>
    <s v="LÍNEA CONVERSIÓN No 2"/>
    <x v="0"/>
    <s v="BOBINADORA"/>
    <s v="CAMBIAR ELEMENTOS TRANSPORTE AIRE"/>
    <x v="1373"/>
    <n v="4048551"/>
    <n v="10069437"/>
    <n v="52563"/>
  </r>
  <r>
    <s v="LÍNEA CONVERSIÓN No 2"/>
    <x v="0"/>
    <s v="BOBINADORA"/>
    <s v="CALIBRAR TENSION Y SENSORES EN BOB 2C Y"/>
    <x v="1374"/>
    <n v="4048300"/>
    <n v="10068962"/>
    <n v="100820"/>
  </r>
  <r>
    <s v="LÍNEA CONVERSIÓN No 2"/>
    <x v="0"/>
    <s v="DESBOBINADORAS"/>
    <s v="INSTALAR MANGUERAS DE AIRE"/>
    <x v="1374"/>
    <n v="4048322"/>
    <n v="10068961"/>
    <n v="55638"/>
  </r>
  <r>
    <s v="LÍNEA CONVERSIÓN No 2"/>
    <x v="0"/>
    <s v="BOBINADORA"/>
    <s v="SOLDAR E INSTALAR TORNILLO DE AJUSTE"/>
    <x v="1374"/>
    <n v="4048321"/>
    <n v="10068960"/>
    <n v="55638"/>
  </r>
  <r>
    <s v="LÍNEA CONVERSIÓN No 4"/>
    <x v="0"/>
    <s v="DESBOBINADORAS"/>
    <s v="ACONDICIONAR DESBOBINADORA 4A"/>
    <x v="1375"/>
    <n v="4048138"/>
    <n v="10068928"/>
    <n v="1288090"/>
  </r>
  <r>
    <s v="LÍNEA CONVERSIÓN No 4"/>
    <x v="0"/>
    <s v="DESBOBINADORAS"/>
    <s v="REPARAR TORNILLOS"/>
    <x v="1376"/>
    <n v="4048111"/>
    <n v="10068821"/>
    <n v="111276"/>
  </r>
  <r>
    <s v="LÍNEA CONVERSIÓN No 4"/>
    <x v="0"/>
    <s v="BOBINADORA"/>
    <s v="REORGANIZAR TABLEROS"/>
    <x v="1377"/>
    <n v="4048045"/>
    <n v="10068774"/>
    <n v="283203"/>
  </r>
  <r>
    <s v="LÍNEA CONVERSIÓN No 4"/>
    <x v="0"/>
    <s v="BOBINADORA"/>
    <s v="REORGANIZAR TABLEROS"/>
    <x v="1377"/>
    <n v="4048042"/>
    <n v="10068773"/>
    <n v="226562"/>
  </r>
  <r>
    <s v="LÍNEA CONVERSIÓN No 2"/>
    <x v="0"/>
    <s v="BOBINADORA"/>
    <s v="REORGANIZAR TABLEROS"/>
    <x v="1377"/>
    <n v="4048062"/>
    <n v="10068776"/>
    <n v="222552"/>
  </r>
  <r>
    <s v="LÍNEA CONVERSIÓN No 2"/>
    <x v="0"/>
    <s v="BOBINADORA"/>
    <s v="REORGANIZAR TABLEROS"/>
    <x v="1377"/>
    <n v="4048068"/>
    <n v="10068778"/>
    <n v="187298"/>
  </r>
  <r>
    <s v="LÍNEA CONVERSIÓN No 2"/>
    <x v="0"/>
    <s v="BOBINADORA"/>
    <s v="ASEGURAR PLATOS DE LOS BOBINADORES LC 2"/>
    <x v="1378"/>
    <n v="4047921"/>
    <n v="10068647"/>
    <n v="112569"/>
  </r>
  <r>
    <s v="LÍNEA CONVERSIÓN No 4"/>
    <x v="0"/>
    <s v="BOBINADORA"/>
    <s v="CAMBIAR CONECTOR DE AIRE BOBINADORA 4B"/>
    <x v="1379"/>
    <n v="4047897"/>
    <n v="10068579"/>
    <n v="60586"/>
  </r>
  <r>
    <s v="LÍNEA CONVERSIÓN No 4"/>
    <x v="1"/>
    <s v="PEFORADORA"/>
    <s v="CAMBIAR SOPORTES SUPERIOR DE BOBINAS"/>
    <x v="1380"/>
    <n v="4047826"/>
    <n v="10068437"/>
    <n v="851562"/>
  </r>
  <r>
    <s v="LÍNEA CONVERSIÓN No 2"/>
    <x v="0"/>
    <s v="BOBINADORA"/>
    <s v="CAMBIAR POTENCIOMETRO 10K"/>
    <x v="1381"/>
    <n v="4047590"/>
    <n v="10068333"/>
    <n v="367476"/>
  </r>
  <r>
    <s v="LÍNEA CONVERSIÓN No 2"/>
    <x v="0"/>
    <s v="BOBINADORA"/>
    <s v="CAMBIAR VENTILADOR TABLERO DRIVE 2B"/>
    <x v="1382"/>
    <n v="4047446"/>
    <n v="10068284"/>
    <n v="88480"/>
  </r>
  <r>
    <s v="LÍNEA CONVERSIÓN No 2"/>
    <x v="0"/>
    <s v="BOBINADORA"/>
    <s v="MODULO DE TENSION BOBINADORA LCn° 2"/>
    <x v="1383"/>
    <n v="4047387"/>
    <n v="10068154"/>
    <n v="939202"/>
  </r>
  <r>
    <s v="LÍNEA CONVERSIÓN No 2"/>
    <x v="0"/>
    <s v="BOBINADORA"/>
    <s v="EXTRAER TORNILLOS PARTIDOS Y REEMPLAZAR"/>
    <x v="1383"/>
    <n v="4047391"/>
    <n v="10068188"/>
    <n v="265440"/>
  </r>
  <r>
    <s v="LÍNEA CONVERSIÓN No 4"/>
    <x v="1"/>
    <s v="PEFORADORA"/>
    <s v="CAMBIAR ELECTROIMAN GM30 LC-4"/>
    <x v="1384"/>
    <n v="4047329"/>
    <n v="10068062"/>
    <n v="990469"/>
  </r>
  <r>
    <s v="LÍNEA CONVERSIÓN No 2"/>
    <x v="0"/>
    <s v="BOBINADORA"/>
    <s v="REPARAR CORTO EN BORNERA MOTOR...."/>
    <x v="1385"/>
    <n v="4047082"/>
    <n v="10067725"/>
    <n v="88480"/>
  </r>
  <r>
    <s v="LÍNEA CONVERSIÓN No 2"/>
    <x v="0"/>
    <s v="BOBINADORA"/>
    <s v="CAMBIAR EJE PORTAMANZANA 2B INFERIOR"/>
    <x v="1386"/>
    <n v="4047036"/>
    <n v="10067713"/>
    <n v="88480"/>
  </r>
  <r>
    <s v="LÍNEA CONVERSIÓN No 2"/>
    <x v="1"/>
    <s v="PEFORADORA"/>
    <s v="CORREGIR FUGA DE AGUA"/>
    <x v="1387"/>
    <n v="4046946"/>
    <n v="10067464"/>
    <n v="57573"/>
  </r>
  <r>
    <s v="LÍNEA CONVERSIÓN No 2"/>
    <x v="0"/>
    <s v="BOBINADORA"/>
    <s v="AJUSTAR BASE MOTOR BOBINADOR 2B INF"/>
    <x v="1387"/>
    <n v="4046704"/>
    <n v="10067443"/>
    <n v="106176"/>
  </r>
  <r>
    <s v="LÍNEA CONVERSIÓN No 2"/>
    <x v="0"/>
    <s v="BOBINADORA"/>
    <s v="CAMBIAR TORNILLERIA PLATOS"/>
    <x v="1388"/>
    <n v="4046634"/>
    <n v="10067204"/>
    <n v="70784"/>
  </r>
  <r>
    <s v="LÍNEA CONVERSIÓN No 2"/>
    <x v="0"/>
    <s v="BOBINADORA"/>
    <s v="REVISAR CILINDRO DE BALANCIN"/>
    <x v="1389"/>
    <n v="4046277"/>
    <n v="10066979"/>
    <n v="95118"/>
  </r>
  <r>
    <s v="LÍNEA CONVERSIÓN No 4"/>
    <x v="1"/>
    <s v="PEFORADORA"/>
    <s v="REVISION BARRA DE PERFORADO 2 (LC4)"/>
    <x v="1390"/>
    <n v="4046129"/>
    <n v="10066769"/>
    <n v="2480961"/>
  </r>
  <r>
    <s v="LÍNEA CONVERSIÓN No 2"/>
    <x v="0"/>
    <s v="BOBINADORA"/>
    <s v="REACONDICIONAR BOBINADORA"/>
    <x v="1391"/>
    <n v="4045982"/>
    <n v="10066562"/>
    <n v="605972"/>
  </r>
  <r>
    <s v="LÍNEA CONVERSIÓN No 2"/>
    <x v="0"/>
    <s v="BOBINADORA"/>
    <s v="PASAR MOTOR DE LC 1 A LC2 BOBINADORA 2B."/>
    <x v="1391"/>
    <n v="4045978"/>
    <n v="10066560"/>
    <n v="530880"/>
  </r>
  <r>
    <s v="LÍNEA CONVERSIÓN No 2"/>
    <x v="0"/>
    <s v="DESBOBINADORAS"/>
    <s v="ACONDICIONAR ALINEADOR DE BORDE"/>
    <x v="1391"/>
    <n v="4045991"/>
    <n v="10066578"/>
    <n v="185466"/>
  </r>
  <r>
    <s v="LÍNEA CONVERSIÓN No 4"/>
    <x v="0"/>
    <s v="DESBOBINADORAS"/>
    <s v="ACONDICIONAR AJUSTE FINO CONV#4"/>
    <x v="1391"/>
    <n v="4046038"/>
    <n v="10066579"/>
    <n v="176960"/>
  </r>
  <r>
    <s v="LÍNEA CONVERSIÓN No 2"/>
    <x v="0"/>
    <s v="BOBINADORA"/>
    <s v="AJUSTAR MOTOR BOBINADOR LC 2"/>
    <x v="1391"/>
    <n v="4046046"/>
    <n v="10065905"/>
    <n v="56641"/>
  </r>
  <r>
    <s v="LÍNEA CONVERSIÓN No 2"/>
    <x v="0"/>
    <s v="BOBINADORA"/>
    <s v="COLOCAR SENSOR Y GRADUARLO"/>
    <x v="1392"/>
    <n v="4045813"/>
    <n v="10066337"/>
    <n v="44240"/>
  </r>
  <r>
    <s v="LÍNEA CONVERSIÓN No 2"/>
    <x v="0"/>
    <s v="BOBINADORA"/>
    <s v="EXTRAER TORNILLOS DE SUJECION PARTIDOS"/>
    <x v="1393"/>
    <n v="4045736"/>
    <n v="10066164"/>
    <n v="221200"/>
  </r>
  <r>
    <s v="LÍNEA CONVERSIÓN No 2"/>
    <x v="0"/>
    <s v="BOBINADORA"/>
    <s v="REVISAR CILINDRO BOBINADORA"/>
    <x v="1394"/>
    <n v="4045638"/>
    <n v="10066015"/>
    <n v="70784"/>
  </r>
  <r>
    <s v="LÍNEA CONVERSIÓN No 2"/>
    <x v="1"/>
    <s v="PEFORADORA"/>
    <s v="REVISAR TABLERO PERFORADORA"/>
    <x v="1395"/>
    <n v="4045559"/>
    <n v="10065886"/>
    <n v="265440"/>
  </r>
  <r>
    <s v="LÍNEA CONVERSIÓN No 4"/>
    <x v="4"/>
    <s v="PRECORTADORA RECTA"/>
    <s v="ACONDICIONAR MAQUINA PARA ROLLOS"/>
    <x v="1395"/>
    <n v="4045576"/>
    <n v="10065939"/>
    <n v="247744"/>
  </r>
  <r>
    <s v="LÍNEA CONVERSIÓN No 4"/>
    <x v="4"/>
    <s v="PRECORTADORA RECTA"/>
    <s v="REVISAR PERFORADORA-SALIDA POTENCIA"/>
    <x v="1395"/>
    <n v="4045558"/>
    <n v="10065887"/>
    <n v="176960"/>
  </r>
  <r>
    <s v="LÍNEA CONVERSIÓN No 4"/>
    <x v="0"/>
    <s v="BOBINADORA"/>
    <s v="REVISAR CILINDRO DE LOS BALANCINE LC 4"/>
    <x v="1396"/>
    <n v="4045400"/>
    <n v="10065883"/>
    <n v="44240"/>
  </r>
  <r>
    <s v="LÍNEA CONVERSIÓN No 4"/>
    <x v="0"/>
    <s v="BOBINADORA"/>
    <s v="COLOCARLE TAPA  A MOTOR DEL HALADOR C 4"/>
    <x v="1397"/>
    <n v="4045395"/>
    <n v="10065585"/>
    <n v="44240"/>
  </r>
  <r>
    <s v="LÍNEA CONVERSIÓN No 4"/>
    <x v="0"/>
    <s v="BOBINADORA"/>
    <s v="CAMBIAR POTENCIOMETRO BOBINADOR 4D SUP"/>
    <x v="1398"/>
    <n v="4045245"/>
    <n v="10065580"/>
    <n v="496601"/>
  </r>
  <r>
    <s v="LÍNEA CONVERSIÓN No 4"/>
    <x v="0"/>
    <s v="BOBINADORA"/>
    <s v="CUADRAR SENSORES DE BOBINADORA COV 2D"/>
    <x v="1398"/>
    <n v="4045272"/>
    <n v="10065584"/>
    <n v="221200"/>
  </r>
  <r>
    <s v="LÍNEA CONVERSIÓN No 4"/>
    <x v="0"/>
    <s v="BOBINADORA"/>
    <s v="CALIBRAR VELOCIDAD BOBINADOR 1A SUP-INF"/>
    <x v="1398"/>
    <n v="4045244"/>
    <n v="10065581"/>
    <n v="176960"/>
  </r>
  <r>
    <s v="LÍNEA CONVERSIÓN No 2"/>
    <x v="0"/>
    <s v="BOBINADORA"/>
    <s v="AJUSTAR CAJA CONTROL BOBINADORA"/>
    <x v="1398"/>
    <n v="4045247"/>
    <n v="10065061"/>
    <n v="88480"/>
  </r>
  <r>
    <s v="LÍNEA CONVERSIÓN No 4"/>
    <x v="0"/>
    <s v="BOBINADORA"/>
    <s v="CALIBRAR VELOCIDAD BOBINADORA CONV. 4D I"/>
    <x v="1398"/>
    <n v="4045246"/>
    <n v="10065582"/>
    <n v="88480"/>
  </r>
  <r>
    <s v="LÍNEA CONVERSIÓN No 2"/>
    <x v="0"/>
    <s v="BOBINADORA"/>
    <s v="AJUSTAR  CAJA CONTROL BOBINADORA 2C SUP"/>
    <x v="1399"/>
    <n v="4045243"/>
    <n v="10065060"/>
    <n v="354304"/>
  </r>
  <r>
    <s v="LÍNEA CONVERSIÓN No 4"/>
    <x v="4"/>
    <s v="PRECORTADORA RECTA"/>
    <s v="COLOCAR PRECORTEDORA RECTA EN LA C-4"/>
    <x v="1400"/>
    <n v="4045015"/>
    <n v="10065376"/>
    <n v="2353020"/>
  </r>
  <r>
    <s v="LÍNEA CONVERSIÓN No 4"/>
    <x v="4"/>
    <s v="PRECORTADORA RECTA"/>
    <s v="CAMBIAR CUCHILLAS DE PRECORTE PRECO-C-4"/>
    <x v="1400"/>
    <n v="4045041"/>
    <n v="10065465"/>
    <n v="391251"/>
  </r>
  <r>
    <s v="LÍNEA CONVERSIÓN No 4"/>
    <x v="0"/>
    <s v="BOBINADORA"/>
    <s v="INSTALAR CONTADOR DE UNIDADES"/>
    <x v="1400"/>
    <n v="4045043"/>
    <n v="10065451"/>
    <n v="701674"/>
  </r>
  <r>
    <s v="LÍNEA CONVERSIÓN No 2"/>
    <x v="0"/>
    <s v="DESBOBINADORAS"/>
    <s v="COLOCAR CILINDRO A LA DESBOBINADORA 2A"/>
    <x v="1400"/>
    <n v="4045033"/>
    <n v="10065430"/>
    <n v="88480"/>
  </r>
  <r>
    <s v="LÍNEA CONVERSIÓN No 2"/>
    <x v="0"/>
    <s v="DESBOBINADORAS"/>
    <s v="CAMBIO DE UNIDA DE MANTENIMIENTO"/>
    <x v="1401"/>
    <n v="4044863"/>
    <n v="10065257"/>
    <n v="372303"/>
  </r>
  <r>
    <s v="LÍNEA CONVERSIÓN No 4"/>
    <x v="3"/>
    <s v="TENSIONADORA"/>
    <s v="PONER A FUNCIONAR ALUMBRADO BODG 10"/>
    <x v="1402"/>
    <n v="4044698"/>
    <n v="10065247"/>
    <n v="132720"/>
  </r>
  <r>
    <s v="LÍNEA CONVERSIÓN No 2"/>
    <x v="0"/>
    <s v="BOBINADORA"/>
    <s v="COLOCAR ASPA Y TAPA MOTOR"/>
    <x v="1403"/>
    <n v="4044525"/>
    <n v="10065063"/>
    <n v="220480"/>
  </r>
  <r>
    <s v="LÍNEA CONVERSIÓN No 2"/>
    <x v="0"/>
    <s v="BOBINADORA"/>
    <s v="REVISAR VENTILADOR TABLERO DRIVES 2B"/>
    <x v="1403"/>
    <n v="4044527"/>
    <n v="10065062"/>
    <n v="44240"/>
  </r>
  <r>
    <s v="LÍNEA CONVERSIÓN No 4"/>
    <x v="1"/>
    <s v="PEFORADORA"/>
    <s v="CAMBIAR CAPACITOR MOTOR VENTILADOR"/>
    <x v="1404"/>
    <n v="4044491"/>
    <n v="10065077"/>
    <n v="45000"/>
  </r>
  <r>
    <s v="LÍNEA CONVERSIÓN No 2"/>
    <x v="0"/>
    <s v="BOBINADORA"/>
    <s v="ACONDICIONAR BOBINADORA"/>
    <x v="1404"/>
    <n v="4044499"/>
    <n v="10065076"/>
    <n v="97432"/>
  </r>
  <r>
    <s v="LÍNEA CONVERSIÓN No 2"/>
    <x v="1"/>
    <s v="PEFORADORA"/>
    <s v="CAMBIAR ESPARRAGOS EN BARRA DE PERFORADO"/>
    <x v="1405"/>
    <n v="4044427"/>
    <n v="10065011"/>
    <n v="323114"/>
  </r>
  <r>
    <s v="LÍNEA CONVERSIÓN No 4"/>
    <x v="0"/>
    <s v="BOBINADORA"/>
    <s v="REUBICAR VALVULA DEL CILINDRO DESNB.LC4"/>
    <x v="1405"/>
    <n v="4044397"/>
    <n v="10064926"/>
    <n v="111276"/>
  </r>
  <r>
    <s v="LÍNEA CONVERSIÓN No 4"/>
    <x v="0"/>
    <s v="BOBINADORA"/>
    <s v="COLOCAR TORNILLOS A LOS PLATOS LC4"/>
    <x v="1405"/>
    <n v="4044430"/>
    <n v="10065015"/>
    <n v="45533"/>
  </r>
  <r>
    <s v="LÍNEA CONVERSIÓN No 2"/>
    <x v="1"/>
    <s v="PEFORADORA"/>
    <s v="SACAR TORNILLO CON CABEZA EN MAL ESTADO"/>
    <x v="1406"/>
    <n v="4044266"/>
    <n v="10064716"/>
    <n v="88480"/>
  </r>
  <r>
    <s v="LÍNEA CONVERSIÓN No 4"/>
    <x v="0"/>
    <s v="DESBOBINADORAS"/>
    <s v="ARREGLAR AJUSTE FINO E INST. UND MMTO"/>
    <x v="1407"/>
    <n v="4043939"/>
    <n v="10064430"/>
    <n v="80000"/>
  </r>
  <r>
    <s v="LÍNEA CONVERSIÓN No 4"/>
    <x v="1"/>
    <s v="PERFORADORA MAKLAUS 3"/>
    <s v="CAMBIAR CABEZA DE TEFLON I2MM MAKLAUS DE"/>
    <x v="1408"/>
    <n v="4043812"/>
    <n v="10064338"/>
    <n v="169374"/>
  </r>
  <r>
    <s v="LÍNEA CONVERSIÓN No 2"/>
    <x v="0"/>
    <s v="BOBINADORA"/>
    <s v="PASAR BOBINADORA DE CONV#2 PARA CONV#4"/>
    <x v="1409"/>
    <n v="4043758"/>
    <n v="10064250"/>
    <n v="707840"/>
  </r>
  <r>
    <s v="LÍNEA CONVERSIÓN No 2"/>
    <x v="0"/>
    <s v="BOBINADORA"/>
    <s v="MANTENIMIENTO TABLEROS CONTROL DRIVES"/>
    <x v="1409"/>
    <n v="4043761"/>
    <n v="10064253"/>
    <n v="530880"/>
  </r>
  <r>
    <s v="LÍNEA CONVERSIÓN No 2"/>
    <x v="0"/>
    <s v="DESBOBINADORAS"/>
    <s v="PASAR DESBOBINADORA DE CONV#2 PARA LA #4"/>
    <x v="1409"/>
    <n v="4043760"/>
    <n v="10064252"/>
    <n v="89021"/>
  </r>
  <r>
    <s v="LÍNEA CONVERSIÓN No 4"/>
    <x v="0"/>
    <s v="BOBINADORA"/>
    <s v="CALIBRAR SENSORES  BALACIN-BOBINADORA 4A"/>
    <x v="1409"/>
    <n v="4043784"/>
    <n v="10064283"/>
    <n v="88480"/>
  </r>
  <r>
    <s v="LÍNEA CONVERSIÓN No 4"/>
    <x v="0"/>
    <s v="DESBOBINADORAS"/>
    <s v="SOLDAR TORNILLO DE AJUSTE BRAZO"/>
    <x v="1410"/>
    <n v="4043717"/>
    <n v="10064172"/>
    <n v="221200"/>
  </r>
  <r>
    <s v="LÍNEA CONVERSIÓN No 2"/>
    <x v="0"/>
    <s v="DESBOBINADORAS"/>
    <s v="REPARAR TORNILLO DE AJUSTE DEL BRAZO SUP"/>
    <x v="1411"/>
    <n v="4043508"/>
    <n v="10064117"/>
    <n v="176960"/>
  </r>
  <r>
    <s v="LÍNEA CONVERSIÓN No 2"/>
    <x v="0"/>
    <s v="BOBINADORA"/>
    <s v="CAMBIAR RODAMIENTO RODILLO GUIA LC 2"/>
    <x v="1412"/>
    <n v="4043500"/>
    <n v="10063186"/>
    <n v="256719"/>
  </r>
  <r>
    <s v="LÍNEA CONVERSIÓN No 4"/>
    <x v="3"/>
    <s v="TENSIONADORA"/>
    <s v="REVISAR MOTOR Y REDUCTOR TENSIONADORA"/>
    <x v="1413"/>
    <n v="4043418"/>
    <n v="10063975"/>
    <n v="176960"/>
  </r>
  <r>
    <s v="LÍNEA CONVERSIÓN No 2"/>
    <x v="0"/>
    <s v="BOBINADORA"/>
    <s v="REPARAR MOTOR QUEMADO PUESTO INFERIOR"/>
    <x v="1414"/>
    <n v="4043336"/>
    <n v="10063879"/>
    <n v="391507"/>
  </r>
  <r>
    <s v="LÍNEA CONVERSIÓN No 2"/>
    <x v="0"/>
    <s v="DESBOBINADORAS"/>
    <s v="REPARAR PRISIONERO DESBOBINADORA 2A"/>
    <x v="1414"/>
    <n v="4043354"/>
    <n v="10063957"/>
    <n v="132720"/>
  </r>
  <r>
    <s v="LÍNEA CONVERSIÓN No 2"/>
    <x v="4"/>
    <s v="PRECORTADORA RECTA"/>
    <s v="REEMPLAZAR CUCHILLAS Y CUADRAR PRECORTE."/>
    <x v="1415"/>
    <n v="4043301"/>
    <n v="10063763"/>
    <n v="88480"/>
  </r>
  <r>
    <s v="LÍNEA CONVERSIÓN No 2"/>
    <x v="0"/>
    <s v="BOBINADORA"/>
    <s v="CALIBRAR SENSOR DE POSICION"/>
    <x v="1415"/>
    <n v="4043257"/>
    <n v="10063587"/>
    <n v="44240"/>
  </r>
  <r>
    <s v="LÍNEA CONVERSIÓN No 2"/>
    <x v="0"/>
    <s v="BOBINADORA"/>
    <s v="AJUSTAR VARIADOR DE VELICIDAD MOTOR SUP"/>
    <x v="1416"/>
    <n v="4043205"/>
    <n v="10063617"/>
    <n v="176960"/>
  </r>
  <r>
    <s v="LÍNEA CONVERSIÓN No 2"/>
    <x v="4"/>
    <s v="PRECORTADORA RECTA"/>
    <s v="ACONDICIONAR PRECORTADORA PARA LC  2"/>
    <x v="1417"/>
    <n v="4043077"/>
    <n v="10063567"/>
    <n v="1568354"/>
  </r>
  <r>
    <s v="LÍNEA CONVERSIÓN No 2"/>
    <x v="0"/>
    <s v="BOBINADORA"/>
    <s v="REVISAR BOBINADORA"/>
    <x v="1418"/>
    <n v="4043065"/>
    <n v="10063570"/>
    <n v="353920"/>
  </r>
  <r>
    <s v="LÍNEA CONVERSIÓN No 2"/>
    <x v="3"/>
    <s v="TENSIONADORA"/>
    <s v="REVISAR MOTOR HALADOR"/>
    <x v="1418"/>
    <n v="4043013"/>
    <n v="10063521"/>
    <n v="176960"/>
  </r>
  <r>
    <s v="LÍNEA CONVERSIÓN No 4"/>
    <x v="1"/>
    <s v="PEFORADORA"/>
    <s v="CAMBIAR BOBINAS Y RELES EN PERFORADORA"/>
    <x v="1419"/>
    <n v="4042930"/>
    <n v="10063212"/>
    <n v="9342693"/>
  </r>
  <r>
    <s v="LÍNEA CONVERSIÓN No 2"/>
    <x v="1"/>
    <s v="PEFORADORA"/>
    <s v="CAMBIAR PERFORADORES LC 2"/>
    <x v="1419"/>
    <n v="4042947"/>
    <n v="10063351"/>
    <n v="756684"/>
  </r>
  <r>
    <s v="LÍNEA CONVERSIÓN No 2"/>
    <x v="0"/>
    <s v="BOBINADORA"/>
    <s v="REVISAR CILINDRO NEUM BALANCIN BOBINADOR"/>
    <x v="1419"/>
    <n v="4042934"/>
    <n v="10063330"/>
    <n v="280926"/>
  </r>
  <r>
    <s v="LÍNEA CONVERSIÓN No 2"/>
    <x v="0"/>
    <s v="BOBINADORA"/>
    <s v="COLOCAR FUSIBLES DE POTENCIA BOBINADORAS"/>
    <x v="1420"/>
    <n v="4042813"/>
    <n v="10063147"/>
    <n v="368392"/>
  </r>
  <r>
    <s v="LÍNEA CONVERSIÓN No 4"/>
    <x v="0"/>
    <s v="BOBINADORA"/>
    <s v="REVISAR MOTOR LC # 4"/>
    <x v="1420"/>
    <n v="4042866"/>
    <n v="10063144"/>
    <n v="176960"/>
  </r>
  <r>
    <s v="LÍNEA CONVERSIÓN No 4"/>
    <x v="1"/>
    <s v="PERFORADORA MAKLAUS 3"/>
    <s v="CAMBIAR MODULO #1 DE LA VIGA #2"/>
    <x v="1421"/>
    <n v="4042656"/>
    <n v="10063142"/>
    <n v="88480"/>
  </r>
  <r>
    <s v="LÍNEA CONVERSIÓN No 4"/>
    <x v="1"/>
    <s v="PANEL CONTROL PERFORADORA 3"/>
    <s v="REVISAR PERFORADORA MAKLAUS"/>
    <x v="1422"/>
    <n v="4042409"/>
    <n v="10062855"/>
    <n v="176960"/>
  </r>
  <r>
    <s v="LÍNEA CONVERSIÓN No 4"/>
    <x v="0"/>
    <s v="BOBINADORA"/>
    <s v="REVISAR FALLA MOTORREDUCTOR"/>
    <x v="1422"/>
    <n v="4042339"/>
    <n v="10062848"/>
    <n v="2119462"/>
  </r>
  <r>
    <s v="LÍNEA CONVERSIÓN No 2"/>
    <x v="4"/>
    <s v="PRECORTADORA RECTA"/>
    <s v="ACONDICIONAR PRECORTADORA LINEAL"/>
    <x v="1423"/>
    <n v="4042254"/>
    <n v="10062729"/>
    <n v="88480"/>
  </r>
  <r>
    <s v="LÍNEA CONVERSIÓN No 2"/>
    <x v="3"/>
    <s v="TENSIONADORA"/>
    <s v="REEMPLAZAR SIN FIN A REDUCTOR HALADOR"/>
    <x v="1424"/>
    <n v="4041982"/>
    <n v="10062455"/>
    <n v="176960"/>
  </r>
  <r>
    <s v="LÍNEA CONVERSIÓN No 2"/>
    <x v="0"/>
    <s v="BOBINADORA"/>
    <s v="CAMBIAR DRIVE PARA EL MOTOR SUPERIOR"/>
    <x v="1425"/>
    <n v="4041944"/>
    <n v="10061126"/>
    <n v="3740660"/>
  </r>
  <r>
    <s v="LÍNEA CONVERSIÓN No 4"/>
    <x v="0"/>
    <s v="DESBOBINADORAS"/>
    <s v="ACONDICIONAR PLATOS EN BOBINADORA 4D"/>
    <x v="1426"/>
    <n v="4041805"/>
    <n v="10062189"/>
    <n v="341074"/>
  </r>
  <r>
    <s v="LÍNEA CONVERSIÓN No 4"/>
    <x v="0"/>
    <s v="BOBINADORA"/>
    <s v="ACONDICIONAR PLATOS EN BOBINADORA 4B"/>
    <x v="1426"/>
    <n v="4041803"/>
    <n v="10062186"/>
    <n v="151070"/>
  </r>
  <r>
    <s v="LÍNEA CONVERSIÓN No 2"/>
    <x v="0"/>
    <s v="BOBINADORA"/>
    <s v="CORREGIR FUGAS AIRE EN LC#2"/>
    <x v="1427"/>
    <n v="4041505"/>
    <n v="10061963"/>
    <n v="670336"/>
  </r>
  <r>
    <s v="LÍNEA CONVERSIÓN No 2"/>
    <x v="0"/>
    <s v="BOBINADORA"/>
    <s v="COLOCAR CUÑA MOTOR SUPERIOR"/>
    <x v="1427"/>
    <n v="4041502"/>
    <n v="10061958"/>
    <n v="95651"/>
  </r>
  <r>
    <s v="LÍNEA CONVERSIÓN No 4"/>
    <x v="0"/>
    <s v="BOBINADORA"/>
    <s v="CAMBIAR EJE PORTAMANZANA BOBINADORA 4A"/>
    <x v="1427"/>
    <n v="4041509"/>
    <n v="10061967"/>
    <n v="88480"/>
  </r>
  <r>
    <s v="LÍNEA CONVERSIÓN No 2"/>
    <x v="1"/>
    <s v="PEFORADORA"/>
    <s v="CAMBIAR Y COLOCAR TERMINALES QUE FALTAN"/>
    <x v="1428"/>
    <n v="4041444"/>
    <n v="10061887"/>
    <n v="191193"/>
  </r>
  <r>
    <s v="LÍNEA CONVERSIÓN No 4"/>
    <x v="0"/>
    <s v="BOBINADORA"/>
    <s v="ORGANIZAR TABLERO DE CONTROL GENERAL"/>
    <x v="1428"/>
    <n v="4041445"/>
    <n v="10061891"/>
    <n v="354854"/>
  </r>
  <r>
    <s v="LÍNEA CONVERSIÓN No 4"/>
    <x v="0"/>
    <s v="BOBINADORA"/>
    <s v="REVISAR MOTOR EMBOBINADOR LC 4"/>
    <x v="1429"/>
    <n v="4041342"/>
    <n v="10061741"/>
    <n v="266325"/>
  </r>
  <r>
    <s v="LÍNEA CONVERSIÓN No 4"/>
    <x v="0"/>
    <s v="BOBINADORA"/>
    <s v="AJUSTAR PLATO BOBINADOR"/>
    <x v="1429"/>
    <n v="4041324"/>
    <n v="10061745"/>
    <n v="44240"/>
  </r>
  <r>
    <s v="LÍNEA CONVERSIÓN No 4"/>
    <x v="0"/>
    <s v="BOBINADORA"/>
    <s v="CAMBIAR POTENCIOMETRO"/>
    <x v="1430"/>
    <n v="4041162"/>
    <n v="10061529"/>
    <n v="441899"/>
  </r>
  <r>
    <s v="LÍNEA CONVERSIÓN No 2"/>
    <x v="0"/>
    <s v="BOBINADORA"/>
    <s v="REVISAR BOBINADOR 2B SUPERIOR"/>
    <x v="1431"/>
    <n v="4040569"/>
    <n v="10060484"/>
    <n v="265440"/>
  </r>
  <r>
    <s v="LÍNEA CONVERSIÓN No 2"/>
    <x v="0"/>
    <s v="BOBINADORA"/>
    <s v="REACONDICIONAR CILINDRO Y CORREGIR FUGA"/>
    <x v="1432"/>
    <n v="4040297"/>
    <n v="10060706"/>
    <n v="94188"/>
  </r>
  <r>
    <s v="LÍNEA CONVERSIÓN No 2"/>
    <x v="0"/>
    <s v="BOBINADORA"/>
    <s v="REPARAR CILINDRO NEUMATICO DE BOBINA-2C"/>
    <x v="1433"/>
    <n v="4040269"/>
    <n v="10060649"/>
    <n v="430907"/>
  </r>
  <r>
    <s v="LÍNEA CONVERSIÓN No 4"/>
    <x v="0"/>
    <s v="DESBOBINADORAS"/>
    <s v="REPARAR CILINDRO NEUMATICO"/>
    <x v="1433"/>
    <n v="4040219"/>
    <n v="10060616"/>
    <n v="75350"/>
  </r>
  <r>
    <s v="LÍNEA CONVERSIÓN No 4"/>
    <x v="0"/>
    <s v="BOBINADORA"/>
    <s v="REACONDICIONAR MOTOR SUPERIOR 2D"/>
    <x v="1434"/>
    <n v="4040213"/>
    <n v="10060597"/>
    <n v="188376"/>
  </r>
  <r>
    <s v="LÍNEA CONVERSIÓN No 4"/>
    <x v="0"/>
    <s v="DESBOBINADORAS"/>
    <s v="CORREGIR FUGA DE AIRE EN LINEA C 4"/>
    <x v="1435"/>
    <n v="4040084"/>
    <n v="10060357"/>
    <n v="47094"/>
  </r>
  <r>
    <s v="LÍNEA CONVERSIÓN No 2"/>
    <x v="0"/>
    <s v="BOBINADORA"/>
    <s v="REVISAR MOTOR BOBINADOR LC #2"/>
    <x v="1435"/>
    <n v="4040003"/>
    <n v="10060343"/>
    <n v="23785"/>
  </r>
  <r>
    <s v="LÍNEA CONVERSIÓN No 2"/>
    <x v="0"/>
    <s v="BOBINADORA"/>
    <s v="REVISAR MOTOR BOBINADOR LC #2"/>
    <x v="1435"/>
    <n v="4040002"/>
    <n v="10060342"/>
    <n v="23785"/>
  </r>
  <r>
    <s v="LÍNEA CONVERSIÓN No 2"/>
    <x v="0"/>
    <s v="BOBINADORA"/>
    <s v="REVISAR MOTOR EMBOVINADOR LC #2"/>
    <x v="1435"/>
    <n v="4040001"/>
    <n v="10060341"/>
    <n v="23785"/>
  </r>
  <r>
    <s v="LÍNEA CONVERSIÓN No 2"/>
    <x v="4"/>
    <s v="PRECORTADORA RECTA"/>
    <s v="ACONDICIONAR PRECORTADORA CONV. # 2"/>
    <x v="1436"/>
    <n v="4039996"/>
    <n v="10060331"/>
    <n v="541163"/>
  </r>
  <r>
    <s v="LÍNEA CONVERSIÓN No 2"/>
    <x v="0"/>
    <s v="BOBINADORA"/>
    <s v="REVISAR EL BOBINADOR 2C INFERIOR"/>
    <x v="1437"/>
    <n v="4039928"/>
    <n v="10060269"/>
    <n v="272100"/>
  </r>
  <r>
    <s v="LÍNEA CONVERSIÓN No 2"/>
    <x v="0"/>
    <s v="DESBOBINADORAS"/>
    <s v="CAMBIAR VASO DEL LUBRICADOR"/>
    <x v="1438"/>
    <n v="4039896"/>
    <n v="10060183"/>
    <n v="281928"/>
  </r>
  <r>
    <s v="LÍNEA CONVERSIÓN No 2"/>
    <x v="0"/>
    <s v="BOBINADORA"/>
    <s v="CAMBIAR DIAFRAGMA DEL CILINDRO INFERIOR"/>
    <x v="1438"/>
    <n v="4039878"/>
    <n v="10060147"/>
    <n v="141282"/>
  </r>
  <r>
    <s v="LÍNEA CONVERSIÓN No 2"/>
    <x v="0"/>
    <s v="BOBINADORA"/>
    <s v="REVISAR DRIVE Y MOTOR BOBINADOR C INFERI"/>
    <x v="1439"/>
    <n v="4039868"/>
    <n v="10060116"/>
    <n v="285420"/>
  </r>
  <r>
    <s v="LÍNEA CONVERSIÓN No 2"/>
    <x v="0"/>
    <s v="BOBINADORA"/>
    <s v="CAMBIAR VENTILADOR TABLERO DRIVES"/>
    <x v="1439"/>
    <n v="4039869"/>
    <n v="10060115"/>
    <n v="95140"/>
  </r>
  <r>
    <s v="LÍNEA CONVERSIÓN No 2"/>
    <x v="0"/>
    <s v="BOBINADORA"/>
    <s v="COMPLETAR BRAZOS, PLATOS, Y MANZANAS"/>
    <x v="1440"/>
    <n v="4039787"/>
    <n v="10059990"/>
    <n v="2386776"/>
  </r>
  <r>
    <s v="LÍNEA CONVERSIÓN No 2"/>
    <x v="0"/>
    <s v="BOBINADORA"/>
    <s v="REALIZAR MTTO A DRIVES..VER TEXTO.. UNOS"/>
    <x v="1441"/>
    <n v="4039720"/>
    <n v="10059825"/>
    <n v="380560"/>
  </r>
  <r>
    <s v="LÍNEA CONVERSIÓN No 2"/>
    <x v="0"/>
    <s v="BOBINADORA"/>
    <s v="REVISAR DRIVE Y MOTOR BOBINADOR C SUPERI"/>
    <x v="1442"/>
    <n v="4039620"/>
    <n v="10059597"/>
    <n v="190280"/>
  </r>
  <r>
    <s v="LÍNEA CONVERSIÓN No 2"/>
    <x v="0"/>
    <s v="BOBINADORA"/>
    <s v="CAMBIAR EJE PORTAMAZANA TIENE MUCHO DESG"/>
    <x v="1443"/>
    <n v="4039375"/>
    <n v="10059455"/>
    <n v="277668"/>
  </r>
  <r>
    <s v="LÍNEA CONVERSIÓN No 2"/>
    <x v="0"/>
    <s v="BOBINADORA"/>
    <s v="CAMBIAR EJE PORTAMAZANA TORNILLOS PARTID"/>
    <x v="1443"/>
    <n v="4039376"/>
    <n v="10059456"/>
    <n v="277668"/>
  </r>
  <r>
    <s v="LÍNEA CONVERSIÓN No 2"/>
    <x v="0"/>
    <s v="BOBINADORA"/>
    <s v="REPARAR ROSCAS DEL EJE PORTAMANZANA"/>
    <x v="1443"/>
    <n v="4039402"/>
    <n v="10059463"/>
    <n v="94188"/>
  </r>
  <r>
    <s v="LÍNEA CONVERSIÓN No 2"/>
    <x v="0"/>
    <s v="BOBINADORA"/>
    <s v="CAMBIAR RODAMIENTO EN BOB 2A INFERIOR"/>
    <x v="1443"/>
    <n v="4039433"/>
    <n v="10059415"/>
    <n v="94188"/>
  </r>
  <r>
    <s v="LÍNEA CONVERSIÓN No 2"/>
    <x v="0"/>
    <s v="BOBINADORA"/>
    <s v="AJUSTAR SOPORTES BOBINADOR 2B SUPERIOR"/>
    <x v="1443"/>
    <n v="4039430"/>
    <n v="10059584"/>
    <n v="66598"/>
  </r>
  <r>
    <s v="LÍNEA CONVERSIÓN No 2"/>
    <x v="0"/>
    <s v="BOBINADORA"/>
    <s v="AJUSTAR DRIVE BOBINADORA #3 SUPERIOR C2"/>
    <x v="1444"/>
    <n v="4039292"/>
    <n v="10059399"/>
    <n v="133196"/>
  </r>
  <r>
    <s v="LÍNEA CONVERSIÓN No 2"/>
    <x v="2"/>
    <s v="TORRE RODILLOS GUIAS"/>
    <s v="CAMBIAR RODAMIENTOS RODILLOS SEPARADORES"/>
    <x v="1445"/>
    <n v="4039264"/>
    <n v="10059309"/>
    <n v="113122"/>
  </r>
  <r>
    <s v="LÍNEA CONVERSIÓN No 2"/>
    <x v="0"/>
    <s v="BOBINADORA"/>
    <s v="CAMBIAR EJE PORTAMANZANA SUP, Y INFERIOR"/>
    <x v="1446"/>
    <n v="4038840"/>
    <n v="10058772"/>
    <n v="260784"/>
  </r>
  <r>
    <s v="LÍNEA CONVERSIÓN No 2"/>
    <x v="0"/>
    <s v="BOBINADORA"/>
    <s v="CAMBIAR EJE FLENDER BOBINADOR INFERIOR"/>
    <x v="1447"/>
    <n v="4038681"/>
    <n v="10058639"/>
    <n v="278144"/>
  </r>
  <r>
    <s v="LÍNEA CONVERSIÓN No 2"/>
    <x v="0"/>
    <s v="BOBINADORA"/>
    <s v="CAMBIAR EJE PORTAMANZA BOB SUPERIOR"/>
    <x v="1447"/>
    <n v="4038682"/>
    <n v="10058640"/>
    <n v="168638"/>
  </r>
  <r>
    <s v="LÍNEA CONVERSIÓN No 2"/>
    <x v="0"/>
    <s v="BOBINADORA"/>
    <s v="CALIBRAR SENSORES DE POSICIÓN"/>
    <x v="1447"/>
    <n v="4038677"/>
    <n v="10058629"/>
    <n v="94188"/>
  </r>
  <r>
    <s v="LÍNEA CONVERSIÓN No 2"/>
    <x v="0"/>
    <s v="BOBINADORA"/>
    <s v="CAMBIAR EJE FLENDER BOBINADOR INFERIOR"/>
    <x v="1447"/>
    <n v="4038678"/>
    <n v="10058641"/>
    <n v="47094"/>
  </r>
  <r>
    <s v="LÍNEA CONVERSIÓN No 4"/>
    <x v="1"/>
    <s v="PEFORADORA"/>
    <s v="CORREGIR DETALLES PENDIENTES EN PERFORAD"/>
    <x v="1448"/>
    <n v="4038651"/>
    <n v="10058624"/>
    <n v="473082"/>
  </r>
  <r>
    <s v="LÍNEA CONVERSIÓN No 2"/>
    <x v="1"/>
    <s v="PEFORADORA"/>
    <s v="MTTO CORRECTIVO GENERAL."/>
    <x v="1448"/>
    <n v="4038653"/>
    <n v="10058626"/>
    <n v="265440"/>
  </r>
  <r>
    <s v="LÍNEA CONVERSIÓN No 4"/>
    <x v="1"/>
    <s v="PEFORADORA"/>
    <s v="COMPLETAR BOBINAS Y TORNILLOS DE FIJACIO"/>
    <x v="1449"/>
    <n v="4038374"/>
    <n v="10058329"/>
    <n v="1335314"/>
  </r>
  <r>
    <s v="LÍNEA CONVERSIÓN No 4"/>
    <x v="2"/>
    <s v="TORRE RODILLOS GUIAS"/>
    <s v="FABRICAR ESTRUCTURA PARA RODILLOS GUIAS"/>
    <x v="1450"/>
    <n v="4038304"/>
    <n v="10058143"/>
    <n v="1358222"/>
  </r>
  <r>
    <s v="LÍNEA CONVERSIÓN No 2"/>
    <x v="0"/>
    <s v="BOBINADORA"/>
    <s v="REPARAR CILINDROS NEUMATICOS DE BOBINADO"/>
    <x v="1451"/>
    <n v="4037709"/>
    <n v="10057483"/>
    <n v="1010899"/>
  </r>
  <r>
    <s v="LÍNEA CONVERSIÓN No 2"/>
    <x v="2"/>
    <s v="TORRE RODILLOS GUIAS"/>
    <s v="ACONDICIONAR ESTRUCTURA DESBOBINADORES"/>
    <x v="1452"/>
    <n v="4037604"/>
    <n v="10056189"/>
    <n v="3430034"/>
  </r>
  <r>
    <s v="LÍNEA CONVERSIÓN No 4"/>
    <x v="0"/>
    <s v="BOBINADORA"/>
    <s v="ACONDICIONAR DESBOBINADORA CONV 4"/>
    <x v="1453"/>
    <n v="4037377"/>
    <n v="10057178"/>
    <n v="110368"/>
  </r>
  <r>
    <s v="LÍNEA CONVERSIÓN No 2"/>
    <x v="1"/>
    <s v="PEFORADORA"/>
    <s v="NO PERFORA PUESTO 17,18,19  DE VIGA # 2"/>
    <x v="1454"/>
    <n v="4037266"/>
    <n v="10056973"/>
    <n v="985185"/>
  </r>
  <r>
    <s v="LÍNEA CONVERSIÓN No 2"/>
    <x v="4"/>
    <s v="PRECORTADORA RECTA"/>
    <s v="COLOCAR RUEDA SENSORA PRECORTADORA LC2"/>
    <x v="1455"/>
    <n v="4037003"/>
    <n v="10056759"/>
    <n v="47094"/>
  </r>
  <r>
    <s v="LÍNEA CONVERSIÓN No 2"/>
    <x v="4"/>
    <s v="PRECORTADORA RECTA"/>
    <s v="REEMPLAZAR CUCHILLAS DE PRECORTE"/>
    <x v="1456"/>
    <n v="4036950"/>
    <n v="10056664"/>
    <n v="47094"/>
  </r>
  <r>
    <s v="LÍNEA CONVERSIÓN No 2"/>
    <x v="0"/>
    <s v="BOBINADORA"/>
    <s v="COLOCAR TAMBOR PARA UNDS LC #2"/>
    <x v="1456"/>
    <n v="4036976"/>
    <n v="10056755"/>
    <n v="94188"/>
  </r>
  <r>
    <s v="LÍNEA CONVERSIÓN No 2"/>
    <x v="4"/>
    <s v="PRECORTADORA RECTA"/>
    <s v="REEMPLAZAR TORNILLO TENSOR PRECORTADORA"/>
    <x v="1457"/>
    <n v="4036875"/>
    <n v="10056578"/>
    <n v="47570"/>
  </r>
  <r>
    <s v="LÍNEA CONVERSIÓN No 2"/>
    <x v="0"/>
    <s v="BOBINADORA"/>
    <s v="AJUSTAR CONEXIÓN TABLERO DE VARIADORES"/>
    <x v="1458"/>
    <n v="4036774"/>
    <n v="10056373"/>
    <n v="9514"/>
  </r>
  <r>
    <s v="LÍNEA CONVERSIÓN No 2"/>
    <x v="4"/>
    <s v="PRECORTADORA RECTA"/>
    <s v="INSTALAR SENSOR INDUCTIVO"/>
    <x v="1459"/>
    <n v="4036687"/>
    <n v="10056277"/>
    <n v="239449"/>
  </r>
  <r>
    <s v="LÍNEA CONVERSIÓN No 2"/>
    <x v="4"/>
    <s v="PRECORTADORA RECTA"/>
    <s v="CAMBIAR CUCHILLA DE PRECORTE"/>
    <x v="1459"/>
    <n v="4036721"/>
    <n v="10056310"/>
    <n v="147529"/>
  </r>
  <r>
    <s v="LÍNEA CONVERSIÓN No 2"/>
    <x v="4"/>
    <s v="PRECORTADORA RECTA"/>
    <s v="REACONDIONAR SISTEMA PRECORTE RECTO."/>
    <x v="1459"/>
    <n v="4036689"/>
    <n v="10056304"/>
    <n v="95140"/>
  </r>
  <r>
    <s v="LÍNEA CONVERSIÓN No 2"/>
    <x v="4"/>
    <s v="PRECORTADORA RECTA"/>
    <s v="CAMBIAR CUCHILLAS DE PRECORTE"/>
    <x v="1460"/>
    <n v="4036497"/>
    <n v="10056110"/>
    <n v="147529"/>
  </r>
  <r>
    <s v="LÍNEA CONVERSIÓN No 2"/>
    <x v="4"/>
    <s v="PRECORTADORA RECTA"/>
    <s v="REVISAR RODILLO DE LA PRECORTADORA LC#2"/>
    <x v="1461"/>
    <n v="4036244"/>
    <n v="10055795"/>
    <n v="188376"/>
  </r>
  <r>
    <s v="LÍNEA CONVERSIÓN No 4"/>
    <x v="0"/>
    <s v="BOBINADORA"/>
    <s v="INSTALAR ELEMENTOS FALTANTES"/>
    <x v="1462"/>
    <n v="4035748"/>
    <n v="10055178"/>
    <n v="4217686"/>
  </r>
  <r>
    <s v="LÍNEA CONVERSIÓN No 4"/>
    <x v="0"/>
    <s v="DESBOBINADORAS"/>
    <s v="ACONDICIONAR DESBOBINADORA 4B"/>
    <x v="1462"/>
    <n v="4035750"/>
    <n v="10055184"/>
    <n v="1661240"/>
  </r>
  <r>
    <s v="LÍNEA CONVERSIÓN No 4"/>
    <x v="0"/>
    <s v="BOBINADORA"/>
    <s v="ORGANIZAR CABLEADO EN TABLERO CONTROL GE"/>
    <x v="1462"/>
    <n v="4035749"/>
    <n v="10055186"/>
    <n v="285420"/>
  </r>
  <r>
    <s v="LÍNEA CONVERSIÓN No 2"/>
    <x v="0"/>
    <s v="DESBOBINADORAS"/>
    <s v="COMPLETAR DESBOBINADOR 1A  DE C2"/>
    <x v="1463"/>
    <n v="4035690"/>
    <n v="10054999"/>
    <n v="88480"/>
  </r>
  <r>
    <s v="LÍNEA CONVERSIÓN No 4"/>
    <x v="0"/>
    <s v="BOBINADORA"/>
    <s v="ACONDICIONAR BOBINADORA #4A"/>
    <x v="1464"/>
    <n v="4035632"/>
    <n v="10054980"/>
    <n v="323728"/>
  </r>
  <r>
    <s v="LÍNEA CONVERSIÓN No 2"/>
    <x v="4"/>
    <s v="PRECORTADORA RECTA"/>
    <s v="ACONDICIONAR PRECORTADORA"/>
    <x v="1465"/>
    <n v="4035586"/>
    <n v="10054897"/>
    <n v="1413687"/>
  </r>
  <r>
    <s v="LÍNEA CONVERSIÓN No 2"/>
    <x v="0"/>
    <s v="BOBINADORA"/>
    <s v="CALIBRAR SENSORES EN BOBINADORA."/>
    <x v="1466"/>
    <n v="4035473"/>
    <n v="10054902"/>
    <n v="44240"/>
  </r>
  <r>
    <s v="LÍNEA CONVERSIÓN No 2"/>
    <x v="0"/>
    <s v="BOBINADORA"/>
    <s v="CALIBRAR SENSORES EN BOBINADORA."/>
    <x v="1466"/>
    <n v="4035472"/>
    <n v="10054901"/>
    <n v="44240"/>
  </r>
  <r>
    <s v="LÍNEA CONVERSIÓN No 2"/>
    <x v="0"/>
    <s v="BOBINADORA"/>
    <s v="CALIBRAR SENSORES EN BOBINADORA."/>
    <x v="1466"/>
    <n v="4035471"/>
    <n v="10054900"/>
    <n v="44240"/>
  </r>
  <r>
    <s v="LÍNEA CONVERSIÓN No 2"/>
    <x v="0"/>
    <s v="BOBINADORA"/>
    <s v="CALIBRAR SENSORES EN BOBINADORA."/>
    <x v="1466"/>
    <n v="4035470"/>
    <n v="10054899"/>
    <n v="44240"/>
  </r>
  <r>
    <s v="LÍNEA CONVERSIÓN No 2"/>
    <x v="1"/>
    <s v="PANEL DE CONTROL"/>
    <s v="CAMBIAR MODULOS POTENCIA TABLERO PERFORA"/>
    <x v="1467"/>
    <n v="4035420"/>
    <n v="10054711"/>
    <n v="550288"/>
  </r>
  <r>
    <s v="LÍNEA CONVERSIÓN No 2"/>
    <x v="0"/>
    <s v="BOBINADORA"/>
    <s v="CALIBRAR BALANCINES C -2-"/>
    <x v="1467"/>
    <n v="4035390"/>
    <n v="10054642"/>
    <n v="88480"/>
  </r>
  <r>
    <s v="LÍNEA CONVERSIÓN No 2"/>
    <x v="0"/>
    <s v="BOBINADORA"/>
    <s v="AJUSTAR PRESIONES CILINDRO BALANCIN"/>
    <x v="1467"/>
    <n v="4035424"/>
    <n v="10054627"/>
    <n v="44240"/>
  </r>
  <r>
    <s v="LÍNEA CONVERSIÓN No 4"/>
    <x v="1"/>
    <s v="PERFORADORA MAKLAUS 3"/>
    <s v="INSTALAR PERFORADORA MAKLAUS EN LC#4"/>
    <x v="1468"/>
    <n v="4035296"/>
    <n v="10054555"/>
    <n v="4217683"/>
  </r>
  <r>
    <s v="LÍNEA CONVERSIÓN No 2"/>
    <x v="0"/>
    <s v="BOBINADORA"/>
    <s v="REEMPLAZAR DRIVE DE CONV 4 A CONV 2"/>
    <x v="1468"/>
    <n v="4035303"/>
    <n v="10054339"/>
    <n v="296550"/>
  </r>
  <r>
    <s v="LÍNEA CONVERSIÓN No 2"/>
    <x v="0"/>
    <s v="BOBINADORA"/>
    <s v="CAMBIAR EJE PORTAMANZANA"/>
    <x v="1468"/>
    <n v="4035285"/>
    <n v="10054533"/>
    <n v="88480"/>
  </r>
  <r>
    <s v="LÍNEA CONVERSIÓN No 2"/>
    <x v="0"/>
    <s v="DESBOBINADORAS"/>
    <s v="REEMPLAZAR RODAMIENTO DE LA MANZANA"/>
    <x v="1469"/>
    <n v="4034679"/>
    <n v="10053715"/>
    <n v="88480"/>
  </r>
  <r>
    <s v="LÍNEA CONVERSIÓN No 2"/>
    <x v="3"/>
    <s v="TENSIONADORA"/>
    <s v="CORREGIR FALSO CONTACTO MOTOR TENSIONADO"/>
    <x v="1469"/>
    <n v="4034674"/>
    <n v="10053680"/>
    <n v="353920"/>
  </r>
  <r>
    <s v="LÍNEA CONVERSIÓN No 4"/>
    <x v="1"/>
    <s v="PEFORADORA"/>
    <s v="LIMPIEZA Y FORRADO PARA EVITAR SUCIEDAD."/>
    <x v="1470"/>
    <n v="4034490"/>
    <n v="10053376"/>
    <n v="88480"/>
  </r>
  <r>
    <s v="LÍNEA CONVERSIÓN No 4"/>
    <x v="0"/>
    <s v="BOBINADORA"/>
    <s v="REPARAR DRIVE BOBINADORA #4  DE CONV#4"/>
    <x v="1471"/>
    <n v="4033999"/>
    <n v="10052884"/>
    <n v="2184410"/>
  </r>
  <r>
    <s v="LÍNEA CONVERSIÓN No 4"/>
    <x v="0"/>
    <s v="BOBINADORA"/>
    <s v="LIMPIEZA TABLERO, MONTAJE DE MOTOR Y DET"/>
    <x v="1472"/>
    <n v="4033580"/>
    <n v="10052351"/>
    <n v="199794"/>
  </r>
  <r>
    <s v="LÍNEA CONVERSIÓN No 2"/>
    <x v="0"/>
    <s v="BOBINADORA"/>
    <s v="CAMBIAR DRIVE BOBINADOR 2D INFERIOR"/>
    <x v="1473"/>
    <n v="4033452"/>
    <n v="10052095"/>
    <n v="1388480"/>
  </r>
  <r>
    <s v="LÍNEA CONVERSIÓN No 4"/>
    <x v="0"/>
    <s v="BOBINADORA"/>
    <s v="REPARAR EJE PORTAMANZANA"/>
    <x v="1473"/>
    <n v="4033481"/>
    <n v="10052132"/>
    <n v="142482"/>
  </r>
  <r>
    <s v="LÍNEA CONVERSIÓN No 4"/>
    <x v="0"/>
    <s v="BOBINADORA"/>
    <s v="MONTAR MOTOR EN BOBINADORA. 4D (CONTROL)"/>
    <x v="1474"/>
    <n v="4033302"/>
    <n v="10051941"/>
    <n v="380560"/>
  </r>
  <r>
    <s v="LÍNEA CONVERSIÓN No 4"/>
    <x v="0"/>
    <s v="BOBINADORA"/>
    <s v="LIMPIAR SISTEMA ELECTRICO DE BOB 4D, LC4"/>
    <x v="1474"/>
    <n v="4033303"/>
    <n v="10051942"/>
    <n v="199794"/>
  </r>
  <r>
    <s v="LÍNEA CONVERSIÓN No 2"/>
    <x v="3"/>
    <s v="TENSIONADORA"/>
    <s v="ACONDICIONAR CUERDA DE SEGURIDAD"/>
    <x v="1474"/>
    <n v="4033301"/>
    <n v="10051939"/>
    <n v="190280"/>
  </r>
  <r>
    <s v="LÍNEA CONVERSIÓN No 2"/>
    <x v="1"/>
    <s v="PEFORADORA"/>
    <s v="REVISAR BARRAS DE ENFRIAMIENTO PERFORADO"/>
    <x v="1475"/>
    <n v="4033097"/>
    <n v="10051459"/>
    <n v="188376"/>
  </r>
  <r>
    <s v="LÍNEA CONVERSIÓN No 2"/>
    <x v="4"/>
    <s v="PRECORTADORA RECTA"/>
    <s v="INSTALAR SENSOR PARA EL CONTADOR"/>
    <x v="1476"/>
    <n v="4032913"/>
    <n v="10051351"/>
    <n v="219659"/>
  </r>
  <r>
    <s v="LÍNEA CONVERSIÓN No 4"/>
    <x v="0"/>
    <s v="BOBINADORA"/>
    <s v="REPARAR O CAMBIAR EJE PORTA MANZANA"/>
    <x v="1477"/>
    <n v="4032762"/>
    <n v="10051183"/>
    <n v="211878"/>
  </r>
  <r>
    <s v="LÍNEA CONVERSIÓN No 4"/>
    <x v="0"/>
    <s v="BOBINADORA"/>
    <s v="REPARAR  EJE PORTA MANZANA"/>
    <x v="1477"/>
    <n v="4032760"/>
    <n v="10051180"/>
    <n v="141282"/>
  </r>
  <r>
    <s v="LÍNEA CONVERSIÓN No 2"/>
    <x v="0"/>
    <s v="BOBINADORA"/>
    <s v="REPARAR EJE PORTAMANZANA"/>
    <x v="1477"/>
    <n v="4032778"/>
    <n v="10051179"/>
    <n v="94188"/>
  </r>
  <r>
    <s v="LÍNEA CONVERSIÓN No 2"/>
    <x v="0"/>
    <s v="BOBINADORA"/>
    <s v="INSTALAR PLATOS Y MANGUERA  A BOBINADORA"/>
    <x v="1478"/>
    <n v="4032624"/>
    <n v="10050998"/>
    <n v="549915"/>
  </r>
  <r>
    <s v="LÍNEA CONVERSIÓN No 4"/>
    <x v="0"/>
    <s v="BOBINADORA"/>
    <s v="CAMBIAR EJE PORTA MANZANA SUPERIOR"/>
    <x v="1479"/>
    <n v="4032526"/>
    <n v="10050327"/>
    <n v="498480"/>
  </r>
  <r>
    <s v="LÍNEA CONVERSIÓN No 4"/>
    <x v="1"/>
    <s v="PEFORADORA"/>
    <s v="MANTENIMIENTO GENERAL PERFORADOR #4"/>
    <x v="1480"/>
    <n v="4032429"/>
    <n v="10050772"/>
    <n v="10953316"/>
  </r>
  <r>
    <s v="LÍNEA CONVERSIÓN No 2"/>
    <x v="0"/>
    <s v="BOBINADORA"/>
    <s v="CUADRAR SENSORES BOBINADORA"/>
    <x v="1481"/>
    <n v="4032118"/>
    <n v="10050418"/>
    <n v="95140"/>
  </r>
  <r>
    <s v="LÍNEA CONVERSIÓN No 4"/>
    <x v="0"/>
    <s v="DESBOBINADORAS"/>
    <s v="ACONDICIONAR DESBOBINADORA 4B"/>
    <x v="1482"/>
    <n v="4031924"/>
    <n v="10050266"/>
    <n v="179499"/>
  </r>
  <r>
    <s v="LÍNEA CONVERSIÓN No 4"/>
    <x v="3"/>
    <s v="TENSIONADORA"/>
    <s v="REPARAR RODILLO DE CAUCHO CON DESGASTE"/>
    <x v="1482"/>
    <n v="4031912"/>
    <n v="10050224"/>
    <n v="1224806"/>
  </r>
  <r>
    <s v="LÍNEA CONVERSIÓN No 2"/>
    <x v="0"/>
    <s v="BOBINADORA"/>
    <s v="CAMBIAR VENTILADOR Y TAPA MOTOR INFERIOR"/>
    <x v="1483"/>
    <n v="4031698"/>
    <n v="10049862"/>
    <n v="404100"/>
  </r>
  <r>
    <s v="LÍNEA CONVERSIÓN No 2"/>
    <x v="0"/>
    <s v="BOBINADORA"/>
    <s v="CAMBIAR TAPA Y VENTILADOR MOTOR INFERIOR"/>
    <x v="1483"/>
    <n v="4031700"/>
    <n v="10049863"/>
    <n v="235702"/>
  </r>
  <r>
    <s v="LÍNEA CONVERSIÓN No 4"/>
    <x v="0"/>
    <s v="BOBINADORA"/>
    <s v="CAMBIAR TAPA Y VENTILADOR MOTOR INFERIOR"/>
    <x v="1483"/>
    <n v="4031712"/>
    <n v="10049882"/>
    <n v="208112"/>
  </r>
  <r>
    <s v="LÍNEA CONVERSIÓN No 4"/>
    <x v="0"/>
    <s v="BOBINADORA"/>
    <s v="AJUSTAR TAPA Y VENTILADOR MOTOR INFERIOR"/>
    <x v="1483"/>
    <n v="4031715"/>
    <n v="10049886"/>
    <n v="136050"/>
  </r>
  <r>
    <s v="LÍNEA CONVERSIÓN No 4"/>
    <x v="0"/>
    <s v="BOBINADORA"/>
    <s v="AJUSTAR TAPA Y VENTILADOR MOTOR INFERIOR"/>
    <x v="1483"/>
    <n v="4031717"/>
    <n v="10049890"/>
    <n v="95140"/>
  </r>
  <r>
    <s v="LÍNEA CONVERSIÓN No 2"/>
    <x v="0"/>
    <s v="BOBINADORA"/>
    <s v="AJUSTAR TAPA Y VENTILADOR MOTOR INFERIOR"/>
    <x v="1483"/>
    <n v="4031704"/>
    <n v="10049870"/>
    <n v="17696"/>
  </r>
  <r>
    <s v="LÍNEA CONVERSIÓN No 2"/>
    <x v="0"/>
    <s v="BOBINADORA"/>
    <s v="AJUSTAR TAPA Y VENTILADOR MOTOR INFERIOR"/>
    <x v="1483"/>
    <n v="4031719"/>
    <n v="10049892"/>
    <n v="13272"/>
  </r>
  <r>
    <s v="LÍNEA CONVERSIÓN No 4"/>
    <x v="3"/>
    <s v="TENSIONADORA"/>
    <s v="CAMBIAR TAPA Y VENTILADOR DEL MOTOR"/>
    <x v="1483"/>
    <n v="4031706"/>
    <n v="10049873"/>
    <n v="509228"/>
  </r>
  <r>
    <s v="LÍNEA CONVERSIÓN No 2"/>
    <x v="4"/>
    <s v="PRECORTADORA RECTA"/>
    <s v="ACONDICIONAR PRECORTADORA HORIZONTAL"/>
    <x v="1484"/>
    <n v="4031417"/>
    <n v="10049575"/>
    <n v="1083280"/>
  </r>
  <r>
    <s v="LÍNEA CONVERSIÓN No 2"/>
    <x v="1"/>
    <s v="PEFORADORA"/>
    <s v="CAMBIAR BOBINAS, Y ESPARRAGO TENSOR- Est"/>
    <x v="1485"/>
    <n v="4030612"/>
    <n v="10048521"/>
    <n v="952906"/>
  </r>
  <r>
    <s v="LÍNEA CONVERSIÓN No 2"/>
    <x v="1"/>
    <s v="PEFORADORA"/>
    <s v="CAMBIAR TORNILLO SOPORTE  BOBINA"/>
    <x v="1486"/>
    <n v="4030465"/>
    <n v="10048390"/>
    <n v="174342"/>
  </r>
  <r>
    <s v="LÍNEA CONVERSIÓN No 2"/>
    <x v="1"/>
    <s v="PEFORADORA"/>
    <s v="CAMBIAR TERMINALES MACHO Y HEMBRA- LEER"/>
    <x v="1487"/>
    <n v="4030387"/>
    <n v="10048268"/>
    <n v="5000"/>
  </r>
  <r>
    <s v="LÍNEA CONVERSIÓN No 2"/>
    <x v="1"/>
    <s v="PEFORADORA"/>
    <s v="COMPLETAR PRISIONEROS BASES RECIBIDORES-"/>
    <x v="1487"/>
    <n v="4030414"/>
    <n v="10048315"/>
    <n v="1677"/>
  </r>
  <r>
    <s v="LÍNEA CONVERSIÓN No 2"/>
    <x v="0"/>
    <s v="BOBINADORA"/>
    <s v="ACONDICIONAR LINEA CONVERSION #2"/>
    <x v="1487"/>
    <n v="4030386"/>
    <n v="10048264"/>
    <n v="350458"/>
  </r>
  <r>
    <s v="LÍNEA CONVERSIÓN No 2"/>
    <x v="2"/>
    <s v="TORRE RODILLOS GUIAS"/>
    <s v="REACONDICIONAR  PARO AUTOMATICO MANUAL"/>
    <x v="1488"/>
    <n v="4029407"/>
    <n v="10047097"/>
    <n v="76767"/>
  </r>
  <r>
    <s v="LÍNEA CONVERSIÓN No 4"/>
    <x v="1"/>
    <s v="PEFORADORA"/>
    <s v="REPARAR BASES PARA RECIBIDORES"/>
    <x v="1489"/>
    <n v="4029329"/>
    <n v="10046923"/>
    <n v="451960"/>
  </r>
  <r>
    <s v="LÍNEA CONVERSIÓN No 2"/>
    <x v="1"/>
    <s v="PEFORADORA"/>
    <s v="REPARAR SOPORTES BASE DE RECIBIDOR LC #2"/>
    <x v="1490"/>
    <n v="4029145"/>
    <n v="10046393"/>
    <n v="2366280"/>
  </r>
  <r>
    <s v="LÍNEA CONVERSIÓN No 2"/>
    <x v="0"/>
    <s v="BOBINADORA"/>
    <s v="REVISAR Y INSTALAR RODILLO BALANCIN"/>
    <x v="1490"/>
    <n v="4029146"/>
    <n v="10046427"/>
    <n v="75693"/>
  </r>
  <r>
    <s v="LÍNEA CONVERSIÓN No 2"/>
    <x v="1"/>
    <s v="PEFORADORA"/>
    <s v="CAMBIAR BOBINAS EN PERFORADORA"/>
    <x v="1491"/>
    <n v="4029049"/>
    <n v="10046484"/>
    <n v="735536"/>
  </r>
  <r>
    <s v="LÍNEA CONVERSIÓN No 2"/>
    <x v="0"/>
    <s v="BOBINADORA"/>
    <s v="REVISAR MOTOR EMBOBINADOR #4  CONV 2"/>
    <x v="1491"/>
    <n v="4029054"/>
    <n v="10046429"/>
    <n v="38384"/>
  </r>
  <r>
    <s v="LÍNEA CONVERSIÓN No 2"/>
    <x v="1"/>
    <s v="PEFORADORA"/>
    <s v="FABRICAR SOPORTE BASE RECIBIDOR"/>
    <x v="1492"/>
    <n v="4028996"/>
    <n v="10046395"/>
    <n v="1946960"/>
  </r>
  <r>
    <s v="LÍNEA CONVERSIÓN No 2"/>
    <x v="0"/>
    <s v="DESBOBINADORAS"/>
    <s v="ACONDICIONAR DESBOBINADORA EN LC #2"/>
    <x v="1493"/>
    <n v="4028926"/>
    <n v="10046316"/>
    <n v="1797471"/>
  </r>
  <r>
    <s v="LÍNEA CONVERSIÓN No 2"/>
    <x v="0"/>
    <s v="BOBINADORA"/>
    <s v="ACONDICIONAR BOBINADORA EN LC #2"/>
    <x v="1494"/>
    <n v="4028876"/>
    <n v="10046246"/>
    <n v="2040304"/>
  </r>
  <r>
    <s v="LÍNEA CONVERSIÓN No 2"/>
    <x v="3"/>
    <s v="TENSIONADORA"/>
    <s v="CAMBIAR PIÑÓN CONDUCTOR Y CADENA"/>
    <x v="1495"/>
    <n v="4028535"/>
    <n v="10045332"/>
    <n v="312138"/>
  </r>
  <r>
    <s v="LÍNEA CONVERSIÓN No 2"/>
    <x v="0"/>
    <s v="DESBOBINADORAS"/>
    <s v="CAMBIAR DEPOSITO DE AIRE U MANTO"/>
    <x v="1496"/>
    <n v="4028350"/>
    <n v="10045400"/>
    <n v="3027720"/>
  </r>
  <r>
    <s v="LÍNEA CONVERSIÓN No 4"/>
    <x v="0"/>
    <s v="DESBOBINADORAS"/>
    <s v="AJUSTAR  CONTROL MOTOR PUESTO INFERIOR"/>
    <x v="1497"/>
    <n v="4028001"/>
    <n v="10045112"/>
    <n v="61414"/>
  </r>
  <r>
    <s v="LÍNEA CONVERSIÓN No 4"/>
    <x v="0"/>
    <s v="BOBINADORA"/>
    <s v="CAMBIAR VENTILADOR DE TABLERO"/>
    <x v="1498"/>
    <n v="4027985"/>
    <n v="10045071"/>
    <n v="253643"/>
  </r>
  <r>
    <s v="LÍNEA CONVERSIÓN No 4"/>
    <x v="0"/>
    <s v="BOBINADORA"/>
    <s v="CAMBIAR VENTILADOR DE TABLERO"/>
    <x v="1498"/>
    <n v="4027986"/>
    <n v="10045072"/>
    <n v="176876"/>
  </r>
  <r>
    <s v="LÍNEA CONVERSIÓN No 2"/>
    <x v="0"/>
    <s v="BOBINADORA"/>
    <s v="CAMBIAR VENTILADORES PANEL VARIADORES"/>
    <x v="1498"/>
    <n v="4027979"/>
    <n v="10045065"/>
    <n v="121693"/>
  </r>
  <r>
    <s v="LÍNEA CONVERSIÓN No 2"/>
    <x v="0"/>
    <s v="BOBINADORA"/>
    <s v="CAMBIAR VENTILADORES PNAL VARIADORES"/>
    <x v="1498"/>
    <n v="4027981"/>
    <n v="10045067"/>
    <n v="121693"/>
  </r>
  <r>
    <s v="LÍNEA CONVERSIÓN No 2"/>
    <x v="0"/>
    <s v="BOBINADORA"/>
    <s v="CAMBIAR VENTILADOR PANEL VARIADORES"/>
    <x v="1498"/>
    <n v="4027984"/>
    <n v="10045070"/>
    <n v="98693"/>
  </r>
  <r>
    <s v="LÍNEA CONVERSIÓN No 2"/>
    <x v="0"/>
    <s v="BOBINADORA"/>
    <s v="CAMBIAR VENTILADOR PANEL VARIADORES"/>
    <x v="1498"/>
    <n v="4027982"/>
    <n v="10045068"/>
    <n v="98693"/>
  </r>
  <r>
    <s v="LÍNEA CONVERSIÓN No 4"/>
    <x v="0"/>
    <s v="BOBINADORA"/>
    <s v="CAMBIAR VENTILADOR DE TABLERO"/>
    <x v="1498"/>
    <n v="4027987"/>
    <n v="10045073"/>
    <n v="70436"/>
  </r>
  <r>
    <s v="LÍNEA CONVERSIÓN No 2"/>
    <x v="0"/>
    <s v="DESBOBINADORAS"/>
    <s v="CAMBIAR VALVULA DESBOBINADORA 2A INFERIO"/>
    <x v="1498"/>
    <n v="4027968"/>
    <n v="10045008"/>
    <n v="68124"/>
  </r>
  <r>
    <s v="LÍNEA CONVERSIÓN No 4"/>
    <x v="3"/>
    <s v="TENSIONADORA"/>
    <s v="CAMBIAR VENTILADOR DE TABLERO"/>
    <x v="1498"/>
    <n v="4027988"/>
    <n v="10045074"/>
    <n v="119282"/>
  </r>
  <r>
    <s v="LÍNEA CONVERSIÓN No 4"/>
    <x v="0"/>
    <s v="DESBOBINADORAS"/>
    <s v="INSTALAR MANZANAS EN DESBOBINADORA LC#4"/>
    <x v="1499"/>
    <n v="4027859"/>
    <n v="10044890"/>
    <n v="75693"/>
  </r>
  <r>
    <s v="LÍNEA CONVERSIÓN No 4"/>
    <x v="4"/>
    <s v="PRECORTADORA RECTA"/>
    <s v="ACONDICIONAR PRECORTADORA EN LC#4"/>
    <x v="1500"/>
    <n v="4027644"/>
    <n v="10044365"/>
    <n v="568936"/>
  </r>
  <r>
    <s v="LÍNEA CONVERSIÓN No 4"/>
    <x v="0"/>
    <s v="BOBINADORA"/>
    <s v="CALIBRAR SENSOR DE POSICION"/>
    <x v="1501"/>
    <n v="4026796"/>
    <n v="10043401"/>
    <n v="61413"/>
  </r>
  <r>
    <s v="LÍNEA CONVERSIÓN No 2"/>
    <x v="3"/>
    <s v="TENSIONADORA"/>
    <s v="ACONDICIONAR TRANSMISION DE LA TENSIONAD"/>
    <x v="1502"/>
    <n v="4026651"/>
    <n v="10043243"/>
    <n v="136248"/>
  </r>
  <r>
    <s v="LÍNEA CONVERSIÓN No 2"/>
    <x v="0"/>
    <s v="BOBINADORA"/>
    <s v="REPARAR REDUCTOR E INSTALARLO"/>
    <x v="1503"/>
    <n v="4026648"/>
    <n v="10043225"/>
    <n v="160120"/>
  </r>
  <r>
    <s v="LÍNEA CONVERSIÓN No 2"/>
    <x v="1"/>
    <s v="PEFORADORA"/>
    <s v="INSTALAR RELE EN TABLERO PERFORADORA"/>
    <x v="1504"/>
    <n v="4026100"/>
    <n v="10042333"/>
    <n v="495910"/>
  </r>
  <r>
    <s v="LÍNEA CONVERSIÓN No 4"/>
    <x v="0"/>
    <s v="DESBOBINADORAS"/>
    <s v="CAMBIAR RODAMIENTO RODILLO BALANCIN"/>
    <x v="1504"/>
    <n v="4026161"/>
    <n v="10042375"/>
    <n v="87349"/>
  </r>
  <r>
    <s v="LÍNEA CONVERSIÓN No 4"/>
    <x v="0"/>
    <s v="BOBINADORA"/>
    <s v="REACONDICIONAR CILINDRO BOBINADORA"/>
    <x v="1505"/>
    <n v="4025669"/>
    <n v="10041689"/>
    <n v="75885"/>
  </r>
  <r>
    <s v="LÍNEA CONVERSIÓN No 2"/>
    <x v="0"/>
    <s v="BOBINADORA"/>
    <s v="CAMBIAR RODAMIENTO BOBINADORA 2C"/>
    <x v="1506"/>
    <n v="4025657"/>
    <n v="10041814"/>
    <n v="67819"/>
  </r>
  <r>
    <s v="LÍNEA CONVERSIÓN No 2"/>
    <x v="0"/>
    <s v="BOBINADORA"/>
    <s v="REVISAR BOBINADOR"/>
    <x v="1506"/>
    <n v="4025569"/>
    <n v="10041688"/>
    <n v="65932"/>
  </r>
  <r>
    <s v="LÍNEA CONVERSIÓN No 4"/>
    <x v="3"/>
    <s v="TENSIONADORA"/>
    <s v="CORREGIR FUGA DE AIRE CILINDRO NEUMATICO"/>
    <x v="1506"/>
    <n v="4025575"/>
    <n v="10041578"/>
    <n v="46699"/>
  </r>
  <r>
    <s v="LÍNEA CONVERSIÓN No 4"/>
    <x v="0"/>
    <s v="BOBINADORA"/>
    <s v="COLOCAR PLATOS  BOBINADORA 4D"/>
    <x v="1507"/>
    <n v="4025566"/>
    <n v="10041677"/>
    <n v="29187"/>
  </r>
  <r>
    <s v="LÍNEA CONVERSIÓN No 4"/>
    <x v="0"/>
    <s v="BOBINADORA"/>
    <s v="ACONDICIONAR BOBINADORA 4C"/>
    <x v="1508"/>
    <n v="4025384"/>
    <n v="10041331"/>
    <n v="175119"/>
  </r>
  <r>
    <s v="LÍNEA CONVERSIÓN No 2"/>
    <x v="0"/>
    <s v="BOBINADORA"/>
    <s v="REPARAR CILINDRO NEUMATICO SUPERIOR"/>
    <x v="1508"/>
    <n v="4025417"/>
    <n v="10041389"/>
    <n v="164491"/>
  </r>
  <r>
    <s v="LÍNEA CONVERSIÓN No 4"/>
    <x v="1"/>
    <s v="PEFORADORA"/>
    <s v="REVISAR PERFORADORA CONV 4"/>
    <x v="1509"/>
    <n v="4025098"/>
    <n v="10040945"/>
    <n v="74957"/>
  </r>
  <r>
    <s v="LÍNEA CONVERSIÓN No 2"/>
    <x v="0"/>
    <s v="BOBINADORA"/>
    <s v="CAMBIAR DIAFRAGMA CILINDRO BALANCIN"/>
    <x v="1509"/>
    <n v="4025072"/>
    <n v="10040940"/>
    <n v="111895"/>
  </r>
  <r>
    <s v="LÍNEA CONVERSIÓN No 2"/>
    <x v="0"/>
    <s v="BOBINADORA"/>
    <s v="COLOCAR TORNILLO AL PLATO BOBINADORA 2C"/>
    <x v="1509"/>
    <n v="4025045"/>
    <n v="10040901"/>
    <n v="58373"/>
  </r>
  <r>
    <s v="LÍNEA CONVERSIÓN No 2"/>
    <x v="0"/>
    <s v="BOBINADORA"/>
    <s v="REVISAR CONTROL TENSION BOBINADORA 2C"/>
    <x v="1509"/>
    <n v="4025003"/>
    <n v="10040877"/>
    <n v="52632"/>
  </r>
  <r>
    <s v="LÍNEA CONVERSIÓN No 4"/>
    <x v="0"/>
    <s v="BOBINADORA"/>
    <s v="REPARAR BASE BOBINADOR 4A INFERIOR"/>
    <x v="1510"/>
    <n v="4024922"/>
    <n v="10040726"/>
    <n v="59337"/>
  </r>
  <r>
    <s v="LÍNEA CONVERSIÓN No 4"/>
    <x v="0"/>
    <s v="BOBINADORA"/>
    <s v="COLOCAR PLATOS A BOBINADORA 4A"/>
    <x v="1511"/>
    <n v="4024584"/>
    <n v="10040202"/>
    <n v="58374"/>
  </r>
  <r>
    <s v="LÍNEA CONVERSIÓN No 2"/>
    <x v="1"/>
    <s v="PEFORADORA"/>
    <s v="CAMBIO DE RECIBIDORES  3MM  .. LC2"/>
    <x v="1512"/>
    <n v="4024054"/>
    <n v="10039725"/>
    <n v="1023573"/>
  </r>
  <r>
    <s v="LÍNEA CONVERSIÓN No 2"/>
    <x v="0"/>
    <s v="BOBINADORA"/>
    <s v="COLOCAR TORNILLOS SUJECIÓN MOTOR"/>
    <x v="1513"/>
    <n v="4023836"/>
    <n v="10039549"/>
    <n v="184630"/>
  </r>
  <r>
    <s v="LÍNEA CONVERSIÓN No 4"/>
    <x v="0"/>
    <s v="BOBINADORA"/>
    <s v="COLOCAR TORNILLO A LOS PLATOS"/>
    <x v="1514"/>
    <n v="4023786"/>
    <n v="10039502"/>
    <n v="58856"/>
  </r>
  <r>
    <s v="LÍNEA CONVERSIÓN No 2"/>
    <x v="0"/>
    <s v="BOBINADORA"/>
    <s v="REPONER VARIADOR DE VELOCIDAD"/>
    <x v="1515"/>
    <n v="4023588"/>
    <n v="10039140"/>
    <n v="3101798"/>
  </r>
  <r>
    <s v="LÍNEA CONVERSIÓN No 4"/>
    <x v="0"/>
    <s v="DESBOBINADORAS"/>
    <s v="REVISAR DESBOBINADOR"/>
    <x v="1515"/>
    <n v="4023594"/>
    <n v="10039220"/>
    <n v="102740"/>
  </r>
  <r>
    <s v="LÍNEA CONVERSIÓN No 4"/>
    <x v="0"/>
    <s v="BOBINADORA"/>
    <s v="CAMBIAR VARIADOR DE VELOCIDAD"/>
    <x v="1516"/>
    <n v="4023080"/>
    <n v="10038355"/>
    <n v="47470"/>
  </r>
  <r>
    <s v="LÍNEA CONVERSIÓN No 4"/>
    <x v="0"/>
    <s v="BOBINADORA"/>
    <s v="REVISAR REDUCTOR BOBINADORA 4B"/>
    <x v="1517"/>
    <n v="4022714"/>
    <n v="10037842"/>
    <n v="2055585"/>
  </r>
  <r>
    <s v="LÍNEA CONVERSIÓN No 4"/>
    <x v="0"/>
    <s v="BOBINADORA"/>
    <s v="CAMBIAR BRAZOS PORTACORES"/>
    <x v="1517"/>
    <n v="4022641"/>
    <n v="10037808"/>
    <n v="1131386"/>
  </r>
  <r>
    <s v="LÍNEA CONVERSIÓN No 4"/>
    <x v="0"/>
    <s v="BOBINADORA"/>
    <s v="CAMBIAR REDUCTOR Y REVISAR ESTADO GENERA"/>
    <x v="1518"/>
    <n v="4022111"/>
    <n v="10036301"/>
    <n v="8181594"/>
  </r>
  <r>
    <s v="LÍNEA CONVERSIÓN No 2"/>
    <x v="0"/>
    <s v="BOBINADORA"/>
    <s v="INSTALAR TAMBOR PARA UNIDADES"/>
    <x v="1519"/>
    <n v="4021978"/>
    <n v="10036886"/>
    <n v="35602"/>
  </r>
  <r>
    <s v="LÍNEA CONVERSIÓN No 4"/>
    <x v="0"/>
    <s v="BOBINADORA"/>
    <s v="AJUSTAR BOCIN Y REDUCTOR DEL MOTOR"/>
    <x v="1520"/>
    <n v="4021058"/>
    <n v="10035728"/>
    <n v="70048"/>
  </r>
  <r>
    <s v="LÍNEA CONVERSIÓN No 2"/>
    <x v="1"/>
    <s v="PEFORADORA"/>
    <s v="CAMBIAR PERFORADORES"/>
    <x v="1521"/>
    <n v="4020891"/>
    <n v="10035617"/>
    <n v="1152891"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  <r>
    <m/>
    <x v="6"/>
    <m/>
    <m/>
    <x v="152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a dinámica2" cacheId="1" applyNumberFormats="0" applyBorderFormats="0" applyFontFormats="0" applyPatternFormats="0" applyAlignmentFormats="0" applyWidthHeightFormats="1" dataCaption="Valores" updatedVersion="8" minRefreshableVersion="5" useAutoFormatting="1" colGrandTotals="0" itemPrintTitles="1" createdVersion="5" indent="0" outline="1" outlineData="1" multipleFieldFilters="0" chartFormat="84" rowHeaderCaption="Sección de la Linea">
  <location ref="A3:C10" firstHeaderRow="0" firstDataRow="1" firstDataCol="1"/>
  <pivotFields count="11">
    <pivotField showAll="0"/>
    <pivotField axis="axisRow" showAll="0" sortType="descending">
      <items count="15">
        <item sd="0" x="6"/>
        <item sd="0" m="1" x="7"/>
        <item sd="0" x="2"/>
        <item sd="0" m="1" x="11"/>
        <item sd="0" x="3"/>
        <item sd="0" x="0"/>
        <item sd="0" x="4"/>
        <item sd="0" m="1" x="8"/>
        <item sd="0" x="1"/>
        <item sd="0" m="1" x="13"/>
        <item sd="0" m="1" x="9"/>
        <item sd="0" x="5"/>
        <item sd="0" m="1" x="12"/>
        <item sd="0" m="1" x="1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4" showAll="0" defaultSubtotal="0">
      <items count="1551"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m="1" x="1536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m="1" x="1535"/>
        <item x="900"/>
        <item x="899"/>
        <item x="898"/>
        <item x="897"/>
        <item x="896"/>
        <item x="895"/>
        <item x="894"/>
        <item x="893"/>
        <item m="1" x="1534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m="1" x="1533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m="1" x="1532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m="1" x="1550"/>
        <item x="713"/>
        <item x="712"/>
        <item x="711"/>
        <item x="710"/>
        <item x="709"/>
        <item x="708"/>
        <item x="707"/>
        <item x="706"/>
        <item x="705"/>
        <item m="1" x="1549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m="1" x="1548"/>
        <item x="685"/>
        <item x="684"/>
        <item m="1" x="1547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m="1" x="1546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m="1" x="1545"/>
        <item x="623"/>
        <item x="622"/>
        <item x="621"/>
        <item m="1" x="1544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m="1" x="1543"/>
        <item x="605"/>
        <item x="604"/>
        <item x="603"/>
        <item x="602"/>
        <item x="601"/>
        <item x="600"/>
        <item x="599"/>
        <item x="598"/>
        <item m="1" x="1531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m="1" x="1530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m="1" x="154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m="1" x="1529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m="1" x="1541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m="1" x="1540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m="1" x="1528"/>
        <item x="348"/>
        <item x="347"/>
        <item x="346"/>
        <item x="345"/>
        <item x="344"/>
        <item m="1" x="1527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m="1" x="1539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m="1" x="1538"/>
        <item x="242"/>
        <item m="1" x="1526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m="1" x="1525"/>
        <item x="199"/>
        <item x="198"/>
        <item x="197"/>
        <item x="196"/>
        <item x="195"/>
        <item x="194"/>
        <item x="193"/>
        <item x="192"/>
        <item x="191"/>
        <item x="190"/>
        <item m="1" x="1524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m="1" x="1537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m="1" x="152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522"/>
      </items>
    </pivotField>
    <pivotField dataField="1" showAll="0"/>
    <pivotField showAll="0"/>
    <pivotField numFmtId="164"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1"/>
  </rowFields>
  <rowItems count="7">
    <i>
      <x v="5"/>
    </i>
    <i>
      <x v="8"/>
    </i>
    <i>
      <x v="4"/>
    </i>
    <i>
      <x v="6"/>
    </i>
    <i>
      <x v="11"/>
    </i>
    <i>
      <x v="2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Orden" fld="5" subtotal="count" baseField="0" baseItem="0"/>
    <dataField name="Cuenta de Orden3" fld="5" subtotal="count" baseField="1" baseItem="5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14">
    <format dxfId="25">
      <pivotArea type="all" dataOnly="0" outline="0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1" type="button" dataOnly="0" labelOnly="1" outline="0" axis="axisRow" fieldPosition="0"/>
    </format>
    <format dxfId="21">
      <pivotArea dataOnly="0" labelOnly="1" fieldPosition="0">
        <references count="1">
          <reference field="1" count="0"/>
        </references>
      </pivotArea>
    </format>
    <format dxfId="20">
      <pivotArea dataOnly="0" labelOnly="1" grandRow="1" outline="0" fieldPosition="0"/>
    </format>
    <format dxfId="1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">
      <pivotArea collapsedLevelsAreSubtotals="1" fieldPosition="0">
        <references count="1">
          <reference field="1" count="1">
            <x v="5"/>
          </reference>
        </references>
      </pivotArea>
    </format>
    <format dxfId="17">
      <pivotArea dataOnly="0" labelOnly="1" fieldPosition="0">
        <references count="1">
          <reference field="1" count="2">
            <x v="5"/>
            <x v="8"/>
          </reference>
        </references>
      </pivotArea>
    </format>
    <format dxfId="16">
      <pivotArea collapsedLevelsAreSubtotals="1" fieldPosition="0">
        <references count="1">
          <reference field="1" count="1">
            <x v="8"/>
          </reference>
        </references>
      </pivotArea>
    </format>
    <format dxfId="15">
      <pivotArea dataOnly="0" labelOnly="1" fieldPosition="0">
        <references count="1">
          <reference field="1" count="1">
            <x v="8"/>
          </reference>
        </references>
      </pivotArea>
    </format>
    <format dxfId="14">
      <pivotArea collapsedLevelsAreSubtotals="1" fieldPosition="0">
        <references count="1">
          <reference field="1" count="1">
            <x v="5"/>
          </reference>
        </references>
      </pivotArea>
    </format>
    <format dxfId="13">
      <pivotArea dataOnly="0" labelOnly="1" fieldPosition="0">
        <references count="1">
          <reference field="1" count="1">
            <x v="5"/>
          </reference>
        </references>
      </pivotArea>
    </format>
    <format dxfId="12">
      <pivotArea outline="0" fieldPosition="0">
        <references count="1">
          <reference field="4294967294" count="1">
            <x v="1"/>
          </reference>
        </references>
      </pivotArea>
    </format>
  </formats>
  <chartFormats count="7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1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0" format="16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3" showRowHeaders="1" showColHeaders="1" showRowStripes="0" showColStripes="0" showLastColumn="1"/>
  <filters count="1">
    <filter fld="4" type="dateBetween" evalOrder="-1" id="387" name="Fecha">
      <autoFilter ref="A1">
        <filterColumn colId="0">
          <customFilters and="1">
            <customFilter operator="greaterThanOrEqual" val="40909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0090D5-85B6-4F80-AD34-D51FF6D7760C}" name="TablaDinámica5" cacheId="1" applyNumberFormats="0" applyBorderFormats="0" applyFontFormats="0" applyPatternFormats="0" applyAlignmentFormats="0" applyWidthHeightFormats="1" dataCaption="Valores" updatedVersion="8" minRefreshableVersion="5" useAutoFormatting="1" colGrandTotals="0" itemPrintTitles="1" createdVersion="5" indent="0" outline="1" outlineData="1" multipleFieldFilters="0" chartFormat="45">
  <location ref="A93:G107" firstHeaderRow="1" firstDataRow="2" firstDataCol="1"/>
  <pivotFields count="11">
    <pivotField showAll="0"/>
    <pivotField axis="axisCol" showAll="0" sortType="descending">
      <items count="15">
        <item sd="0" m="1" x="10"/>
        <item sd="0" m="1" x="12"/>
        <item sd="0" x="5"/>
        <item sd="0" m="1" x="9"/>
        <item sd="0" x="1"/>
        <item sd="0" m="1" x="8"/>
        <item sd="0" x="4"/>
        <item sd="0" x="3"/>
        <item sd="0" m="1" x="11"/>
        <item sd="0" x="2"/>
        <item sd="0" m="1" x="7"/>
        <item sd="0" x="6"/>
        <item sd="0" m="1" x="13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4" showAll="0" defaultSubtotal="0">
      <items count="1551"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m="1" x="1536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m="1" x="1535"/>
        <item x="900"/>
        <item x="899"/>
        <item x="898"/>
        <item x="897"/>
        <item x="896"/>
        <item x="895"/>
        <item x="894"/>
        <item x="893"/>
        <item m="1" x="1534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m="1" x="1533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m="1" x="1532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m="1" x="1550"/>
        <item x="713"/>
        <item x="712"/>
        <item x="711"/>
        <item x="710"/>
        <item x="709"/>
        <item x="708"/>
        <item x="707"/>
        <item x="706"/>
        <item x="705"/>
        <item m="1" x="1549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m="1" x="1548"/>
        <item x="685"/>
        <item x="684"/>
        <item m="1" x="1547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m="1" x="1546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m="1" x="1545"/>
        <item x="623"/>
        <item x="622"/>
        <item x="621"/>
        <item m="1" x="1544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m="1" x="1543"/>
        <item x="605"/>
        <item x="604"/>
        <item x="603"/>
        <item x="602"/>
        <item x="601"/>
        <item x="600"/>
        <item x="599"/>
        <item x="598"/>
        <item m="1" x="1531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m="1" x="1530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m="1" x="154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m="1" x="1529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m="1" x="1541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m="1" x="1540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m="1" x="1528"/>
        <item x="348"/>
        <item x="347"/>
        <item x="346"/>
        <item x="345"/>
        <item x="344"/>
        <item m="1" x="1527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m="1" x="1539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m="1" x="1538"/>
        <item x="242"/>
        <item m="1" x="1526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m="1" x="1525"/>
        <item x="199"/>
        <item x="198"/>
        <item x="197"/>
        <item x="196"/>
        <item x="195"/>
        <item x="194"/>
        <item x="193"/>
        <item x="192"/>
        <item x="191"/>
        <item x="190"/>
        <item m="1" x="1524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m="1" x="1537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m="1" x="152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522"/>
      </items>
    </pivotField>
    <pivotField dataField="1" showAll="0"/>
    <pivotField showAll="0"/>
    <pivotField numFmtId="164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1">
    <field x="8"/>
  </rowFields>
  <row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"/>
  </colFields>
  <colItems count="6">
    <i>
      <x v="13"/>
    </i>
    <i>
      <x v="4"/>
    </i>
    <i>
      <x v="7"/>
    </i>
    <i>
      <x v="6"/>
    </i>
    <i>
      <x v="2"/>
    </i>
    <i>
      <x v="9"/>
    </i>
  </colItems>
  <dataFields count="1">
    <dataField name="Cuenta de Orden" fld="5" subtotal="count" baseField="0" baseItem="0" numFmtId="1"/>
  </dataFields>
  <formats count="7">
    <format dxfId="32">
      <pivotArea type="all" dataOnly="0" outline="0" fieldPosition="0"/>
    </format>
    <format dxfId="31">
      <pivotArea type="all" dataOnly="0" outline="0" fieldPosition="0"/>
    </format>
    <format dxfId="30">
      <pivotArea outline="0" collapsedLevelsAreSubtotals="1" fieldPosition="0"/>
    </format>
    <format dxfId="29">
      <pivotArea field="1" type="button" dataOnly="0" labelOnly="1" outline="0" axis="axisCol" fieldPosition="0"/>
    </format>
    <format dxfId="28">
      <pivotArea dataOnly="0" labelOnly="1" fieldPosition="0">
        <references count="1">
          <reference field="1" count="0"/>
        </references>
      </pivotArea>
    </format>
    <format dxfId="27">
      <pivotArea dataOnly="0" labelOnly="1" grandRow="1" outline="0" fieldPosition="0"/>
    </format>
    <format dxfId="26">
      <pivotArea outline="0" fieldPosition="0">
        <references count="1">
          <reference field="4294967294" count="1">
            <x v="0"/>
          </reference>
        </references>
      </pivotArea>
    </format>
  </formats>
  <chartFormats count="15">
    <chartFormat chart="27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27" format="1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  <chartFormat chart="27" format="1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27" format="1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27" format="1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0"/>
          </reference>
        </references>
      </pivotArea>
    </chartFormat>
    <chartFormat chart="27" format="1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27" format="1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27" format="1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27" format="1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8" format="2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3"/>
          </reference>
        </references>
      </pivotArea>
    </chartFormat>
    <chartFormat chart="38" format="2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8" format="2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7"/>
          </reference>
        </references>
      </pivotArea>
    </chartFormat>
    <chartFormat chart="38" format="2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8" format="2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8" format="2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9"/>
          </reference>
        </references>
      </pivotArea>
    </chartFormat>
  </chartFormats>
  <pivotTableStyleInfo name="PivotStyleMedium13" showRowHeaders="1" showColHeaders="1" showRowStripes="0" showColStripes="0" showLastColumn="1"/>
  <filters count="1">
    <filter fld="4" type="dateBetween" evalOrder="-1" id="387" name="Fecha">
      <autoFilter ref="A1">
        <filterColumn colId="0">
          <customFilters and="1">
            <customFilter operator="greaterThanOrEqual" val="40909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F8FE8C-7EFA-44F9-9CB6-F605E0F71A29}" name="TablaDinámica4" cacheId="1" applyNumberFormats="0" applyBorderFormats="0" applyFontFormats="0" applyPatternFormats="0" applyAlignmentFormats="0" applyWidthHeightFormats="1" dataCaption="Valores" updatedVersion="8" minRefreshableVersion="5" useAutoFormatting="1" colGrandTotals="0" itemPrintTitles="1" createdVersion="5" indent="0" outline="1" outlineData="1" multipleFieldFilters="0" chartFormat="56">
  <location ref="A39:C46" firstHeaderRow="0" firstDataRow="1" firstDataCol="1"/>
  <pivotFields count="11">
    <pivotField showAll="0"/>
    <pivotField axis="axisRow" showAll="0" sortType="descending">
      <items count="15">
        <item sd="0" m="1" x="10"/>
        <item sd="0" m="1" x="12"/>
        <item sd="0" x="5"/>
        <item sd="0" m="1" x="9"/>
        <item sd="0" x="1"/>
        <item sd="0" m="1" x="8"/>
        <item sd="0" x="4"/>
        <item sd="0" x="3"/>
        <item sd="0" m="1" x="11"/>
        <item sd="0" x="2"/>
        <item sd="0" m="1" x="7"/>
        <item sd="0" x="6"/>
        <item sd="0" m="1" x="13"/>
        <item sd="0"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4" showAll="0" defaultSubtotal="0">
      <items count="1551">
        <item x="1521"/>
        <item x="1520"/>
        <item x="1519"/>
        <item x="1518"/>
        <item x="1517"/>
        <item x="1516"/>
        <item x="1515"/>
        <item x="1514"/>
        <item x="1513"/>
        <item x="1512"/>
        <item x="1511"/>
        <item x="1510"/>
        <item x="1509"/>
        <item x="1508"/>
        <item x="1507"/>
        <item x="1506"/>
        <item x="1505"/>
        <item x="1504"/>
        <item x="1503"/>
        <item x="1502"/>
        <item x="1501"/>
        <item x="1500"/>
        <item x="1499"/>
        <item x="1498"/>
        <item x="1497"/>
        <item x="1496"/>
        <item x="1495"/>
        <item x="1494"/>
        <item x="1493"/>
        <item x="1492"/>
        <item x="1491"/>
        <item x="1490"/>
        <item x="1489"/>
        <item x="1488"/>
        <item x="1487"/>
        <item x="1486"/>
        <item x="1485"/>
        <item x="1484"/>
        <item x="1483"/>
        <item x="1482"/>
        <item x="1481"/>
        <item x="1480"/>
        <item x="1479"/>
        <item x="1478"/>
        <item x="1477"/>
        <item x="1476"/>
        <item x="1475"/>
        <item x="1474"/>
        <item x="1473"/>
        <item x="1472"/>
        <item x="1471"/>
        <item x="1470"/>
        <item x="1469"/>
        <item x="1468"/>
        <item x="1467"/>
        <item x="1466"/>
        <item x="1465"/>
        <item x="1464"/>
        <item x="1463"/>
        <item x="1462"/>
        <item x="1461"/>
        <item x="1460"/>
        <item x="1459"/>
        <item x="1458"/>
        <item x="1457"/>
        <item x="1456"/>
        <item x="1455"/>
        <item x="1454"/>
        <item x="1453"/>
        <item x="1452"/>
        <item x="1451"/>
        <item x="1450"/>
        <item x="1449"/>
        <item x="1448"/>
        <item x="1447"/>
        <item x="1446"/>
        <item x="1445"/>
        <item x="1444"/>
        <item x="1443"/>
        <item x="1442"/>
        <item x="1441"/>
        <item x="1440"/>
        <item x="1439"/>
        <item x="1438"/>
        <item x="1437"/>
        <item x="1436"/>
        <item x="1435"/>
        <item x="1434"/>
        <item x="1433"/>
        <item x="1432"/>
        <item x="1431"/>
        <item x="1430"/>
        <item x="1429"/>
        <item x="1428"/>
        <item x="1427"/>
        <item x="1426"/>
        <item x="1425"/>
        <item x="1424"/>
        <item x="1423"/>
        <item x="1422"/>
        <item x="1421"/>
        <item x="1420"/>
        <item x="1419"/>
        <item x="1418"/>
        <item x="1417"/>
        <item x="1416"/>
        <item x="1415"/>
        <item x="1414"/>
        <item x="1413"/>
        <item x="1412"/>
        <item x="1411"/>
        <item x="1410"/>
        <item x="1409"/>
        <item x="1408"/>
        <item x="1407"/>
        <item x="1406"/>
        <item x="1405"/>
        <item x="1404"/>
        <item x="1403"/>
        <item x="1402"/>
        <item x="1401"/>
        <item x="1400"/>
        <item x="1399"/>
        <item x="1398"/>
        <item x="1397"/>
        <item x="1396"/>
        <item x="1395"/>
        <item x="1394"/>
        <item x="1393"/>
        <item x="1392"/>
        <item x="1391"/>
        <item x="1390"/>
        <item x="1389"/>
        <item x="1388"/>
        <item x="1387"/>
        <item x="1386"/>
        <item x="1385"/>
        <item x="1384"/>
        <item x="1383"/>
        <item x="1382"/>
        <item x="1381"/>
        <item x="1380"/>
        <item x="1379"/>
        <item x="1378"/>
        <item x="1377"/>
        <item x="1376"/>
        <item x="1375"/>
        <item x="1374"/>
        <item x="1373"/>
        <item x="1372"/>
        <item x="1371"/>
        <item x="1370"/>
        <item x="1369"/>
        <item x="1368"/>
        <item x="1367"/>
        <item x="1366"/>
        <item x="1365"/>
        <item x="1364"/>
        <item x="1363"/>
        <item x="1362"/>
        <item x="1361"/>
        <item x="1360"/>
        <item x="1359"/>
        <item x="1358"/>
        <item x="1357"/>
        <item x="1356"/>
        <item x="1355"/>
        <item x="1354"/>
        <item x="1353"/>
        <item x="1352"/>
        <item x="1351"/>
        <item x="1350"/>
        <item x="1349"/>
        <item x="1348"/>
        <item x="1347"/>
        <item x="1346"/>
        <item x="1345"/>
        <item x="1344"/>
        <item x="1343"/>
        <item x="1342"/>
        <item x="1341"/>
        <item x="1340"/>
        <item x="1339"/>
        <item x="1338"/>
        <item x="1337"/>
        <item x="1336"/>
        <item x="1335"/>
        <item x="1334"/>
        <item x="1333"/>
        <item x="1332"/>
        <item x="1331"/>
        <item x="1330"/>
        <item x="1329"/>
        <item x="1328"/>
        <item x="1327"/>
        <item x="1326"/>
        <item x="1325"/>
        <item x="1324"/>
        <item x="1323"/>
        <item x="1322"/>
        <item x="1321"/>
        <item x="1320"/>
        <item x="1319"/>
        <item x="1318"/>
        <item x="1317"/>
        <item x="1316"/>
        <item x="1315"/>
        <item x="1314"/>
        <item x="1313"/>
        <item x="1312"/>
        <item x="1311"/>
        <item x="1310"/>
        <item x="1309"/>
        <item x="1308"/>
        <item x="1307"/>
        <item x="1306"/>
        <item x="1305"/>
        <item x="1304"/>
        <item x="1303"/>
        <item x="1302"/>
        <item x="1301"/>
        <item x="1300"/>
        <item x="1299"/>
        <item x="1298"/>
        <item x="1297"/>
        <item x="1296"/>
        <item x="1295"/>
        <item x="1294"/>
        <item x="1293"/>
        <item x="1292"/>
        <item x="1291"/>
        <item x="1290"/>
        <item x="1289"/>
        <item x="1288"/>
        <item x="1287"/>
        <item x="1286"/>
        <item x="1285"/>
        <item x="1284"/>
        <item x="1283"/>
        <item x="1282"/>
        <item x="1281"/>
        <item x="1280"/>
        <item x="1279"/>
        <item x="1278"/>
        <item x="1277"/>
        <item x="1276"/>
        <item x="1275"/>
        <item x="1274"/>
        <item x="1273"/>
        <item x="1272"/>
        <item x="1271"/>
        <item x="1270"/>
        <item x="1269"/>
        <item x="1268"/>
        <item x="1267"/>
        <item x="1266"/>
        <item x="1265"/>
        <item x="1264"/>
        <item x="1263"/>
        <item x="1262"/>
        <item x="1261"/>
        <item x="1260"/>
        <item x="1259"/>
        <item x="1258"/>
        <item x="1257"/>
        <item x="1256"/>
        <item x="1255"/>
        <item x="1254"/>
        <item x="1253"/>
        <item x="1252"/>
        <item x="1251"/>
        <item x="1250"/>
        <item x="1249"/>
        <item x="1248"/>
        <item x="1247"/>
        <item x="1246"/>
        <item x="1245"/>
        <item x="1244"/>
        <item x="1243"/>
        <item x="1242"/>
        <item x="1241"/>
        <item x="1240"/>
        <item x="1239"/>
        <item x="1238"/>
        <item x="1237"/>
        <item x="1236"/>
        <item x="1235"/>
        <item x="1234"/>
        <item x="1233"/>
        <item x="1232"/>
        <item x="1231"/>
        <item x="1230"/>
        <item x="1229"/>
        <item x="1228"/>
        <item x="1227"/>
        <item x="1226"/>
        <item x="1225"/>
        <item x="1224"/>
        <item x="1223"/>
        <item x="1222"/>
        <item x="1221"/>
        <item x="1220"/>
        <item x="1219"/>
        <item x="1218"/>
        <item x="1217"/>
        <item x="1216"/>
        <item x="1215"/>
        <item x="1214"/>
        <item x="1213"/>
        <item x="1212"/>
        <item x="1211"/>
        <item x="1210"/>
        <item x="1209"/>
        <item x="1208"/>
        <item x="1207"/>
        <item x="1206"/>
        <item x="1205"/>
        <item x="1204"/>
        <item x="1203"/>
        <item x="1202"/>
        <item x="1201"/>
        <item x="1200"/>
        <item x="1199"/>
        <item x="1198"/>
        <item x="1197"/>
        <item x="1196"/>
        <item x="1195"/>
        <item m="1" x="1536"/>
        <item x="1194"/>
        <item x="1193"/>
        <item x="1192"/>
        <item x="1191"/>
        <item x="1190"/>
        <item x="1189"/>
        <item x="1188"/>
        <item x="1187"/>
        <item x="1186"/>
        <item x="1185"/>
        <item x="1184"/>
        <item x="1183"/>
        <item x="1182"/>
        <item x="1181"/>
        <item x="1180"/>
        <item x="1179"/>
        <item x="1178"/>
        <item x="1177"/>
        <item x="1176"/>
        <item x="1175"/>
        <item x="1174"/>
        <item x="1173"/>
        <item x="1172"/>
        <item x="1171"/>
        <item x="1170"/>
        <item x="1169"/>
        <item x="1168"/>
        <item x="1167"/>
        <item x="1166"/>
        <item x="1165"/>
        <item x="1164"/>
        <item x="1163"/>
        <item x="1162"/>
        <item x="1161"/>
        <item x="1160"/>
        <item x="1159"/>
        <item x="1158"/>
        <item x="1157"/>
        <item x="1156"/>
        <item x="1155"/>
        <item x="1154"/>
        <item x="1153"/>
        <item x="1152"/>
        <item x="1151"/>
        <item x="1150"/>
        <item x="1149"/>
        <item x="1148"/>
        <item x="1147"/>
        <item x="1146"/>
        <item x="1145"/>
        <item x="1144"/>
        <item x="1143"/>
        <item x="1142"/>
        <item x="1141"/>
        <item x="1140"/>
        <item x="1139"/>
        <item x="1138"/>
        <item x="1137"/>
        <item x="1136"/>
        <item x="1135"/>
        <item x="1134"/>
        <item x="1133"/>
        <item x="1132"/>
        <item x="1131"/>
        <item x="1130"/>
        <item x="1129"/>
        <item x="1128"/>
        <item x="1127"/>
        <item x="1126"/>
        <item x="1125"/>
        <item x="1124"/>
        <item x="1123"/>
        <item x="1122"/>
        <item x="1121"/>
        <item x="1120"/>
        <item x="1119"/>
        <item x="1118"/>
        <item x="1117"/>
        <item x="1116"/>
        <item x="1115"/>
        <item x="1114"/>
        <item x="1113"/>
        <item x="1112"/>
        <item x="1111"/>
        <item x="1110"/>
        <item x="1109"/>
        <item x="1108"/>
        <item x="1107"/>
        <item x="1106"/>
        <item x="1105"/>
        <item x="1104"/>
        <item x="1103"/>
        <item x="1102"/>
        <item x="1101"/>
        <item x="1100"/>
        <item x="1099"/>
        <item x="1098"/>
        <item x="1097"/>
        <item x="1096"/>
        <item x="1095"/>
        <item x="1094"/>
        <item x="1093"/>
        <item x="1092"/>
        <item x="1091"/>
        <item x="1090"/>
        <item x="1089"/>
        <item x="1088"/>
        <item x="1087"/>
        <item x="1086"/>
        <item x="1085"/>
        <item x="1084"/>
        <item x="1083"/>
        <item x="1082"/>
        <item x="1081"/>
        <item x="1080"/>
        <item x="1079"/>
        <item x="1078"/>
        <item x="1077"/>
        <item x="1076"/>
        <item x="1075"/>
        <item x="1074"/>
        <item x="1073"/>
        <item x="1072"/>
        <item x="1071"/>
        <item x="1070"/>
        <item x="1069"/>
        <item x="1068"/>
        <item x="1067"/>
        <item x="1066"/>
        <item x="1065"/>
        <item x="1064"/>
        <item x="1063"/>
        <item x="1062"/>
        <item x="1061"/>
        <item x="1060"/>
        <item x="1059"/>
        <item x="1058"/>
        <item x="1057"/>
        <item x="1056"/>
        <item x="1055"/>
        <item x="1054"/>
        <item x="1053"/>
        <item x="1052"/>
        <item x="1051"/>
        <item x="1050"/>
        <item x="1049"/>
        <item x="1048"/>
        <item x="1047"/>
        <item x="1046"/>
        <item x="1045"/>
        <item x="1044"/>
        <item x="1043"/>
        <item x="1042"/>
        <item x="1041"/>
        <item x="1040"/>
        <item x="1039"/>
        <item x="1038"/>
        <item x="1037"/>
        <item x="1036"/>
        <item x="1035"/>
        <item x="1034"/>
        <item x="1033"/>
        <item x="1032"/>
        <item x="1031"/>
        <item x="1030"/>
        <item x="1029"/>
        <item x="1028"/>
        <item x="1027"/>
        <item x="1026"/>
        <item x="1025"/>
        <item x="1024"/>
        <item x="1023"/>
        <item x="1022"/>
        <item x="1021"/>
        <item x="1020"/>
        <item x="1019"/>
        <item x="1018"/>
        <item x="1017"/>
        <item x="1016"/>
        <item x="1015"/>
        <item x="1014"/>
        <item x="1013"/>
        <item x="1012"/>
        <item x="1011"/>
        <item x="1010"/>
        <item x="1009"/>
        <item x="1008"/>
        <item x="1007"/>
        <item x="1006"/>
        <item x="1005"/>
        <item x="1004"/>
        <item x="1003"/>
        <item x="1002"/>
        <item x="1001"/>
        <item x="1000"/>
        <item x="999"/>
        <item x="998"/>
        <item x="997"/>
        <item x="996"/>
        <item x="995"/>
        <item x="994"/>
        <item x="993"/>
        <item x="992"/>
        <item x="991"/>
        <item x="990"/>
        <item x="989"/>
        <item x="988"/>
        <item x="987"/>
        <item x="986"/>
        <item x="985"/>
        <item x="984"/>
        <item x="983"/>
        <item x="982"/>
        <item x="981"/>
        <item x="980"/>
        <item x="979"/>
        <item x="978"/>
        <item x="977"/>
        <item x="976"/>
        <item x="975"/>
        <item x="974"/>
        <item x="973"/>
        <item x="972"/>
        <item x="971"/>
        <item x="970"/>
        <item x="969"/>
        <item x="968"/>
        <item x="967"/>
        <item x="966"/>
        <item x="965"/>
        <item x="964"/>
        <item x="963"/>
        <item x="962"/>
        <item x="961"/>
        <item x="960"/>
        <item x="959"/>
        <item x="958"/>
        <item x="957"/>
        <item x="956"/>
        <item x="955"/>
        <item x="954"/>
        <item x="953"/>
        <item x="952"/>
        <item x="951"/>
        <item x="950"/>
        <item x="949"/>
        <item x="948"/>
        <item x="947"/>
        <item x="946"/>
        <item x="945"/>
        <item x="944"/>
        <item x="943"/>
        <item x="942"/>
        <item x="941"/>
        <item x="940"/>
        <item x="939"/>
        <item x="938"/>
        <item x="937"/>
        <item x="936"/>
        <item x="935"/>
        <item x="934"/>
        <item x="933"/>
        <item x="932"/>
        <item x="931"/>
        <item x="930"/>
        <item x="929"/>
        <item x="928"/>
        <item x="927"/>
        <item x="926"/>
        <item x="925"/>
        <item x="924"/>
        <item x="923"/>
        <item x="922"/>
        <item x="921"/>
        <item x="920"/>
        <item x="919"/>
        <item x="918"/>
        <item x="917"/>
        <item x="916"/>
        <item x="915"/>
        <item x="914"/>
        <item x="913"/>
        <item x="912"/>
        <item x="911"/>
        <item x="910"/>
        <item x="909"/>
        <item x="908"/>
        <item x="907"/>
        <item x="906"/>
        <item x="905"/>
        <item x="904"/>
        <item x="903"/>
        <item x="902"/>
        <item x="901"/>
        <item m="1" x="1535"/>
        <item x="900"/>
        <item x="899"/>
        <item x="898"/>
        <item x="897"/>
        <item x="896"/>
        <item x="895"/>
        <item x="894"/>
        <item x="893"/>
        <item m="1" x="1534"/>
        <item x="892"/>
        <item x="891"/>
        <item x="890"/>
        <item x="889"/>
        <item x="888"/>
        <item x="887"/>
        <item x="886"/>
        <item x="885"/>
        <item x="884"/>
        <item x="883"/>
        <item x="882"/>
        <item x="881"/>
        <item x="880"/>
        <item x="879"/>
        <item x="878"/>
        <item x="877"/>
        <item x="876"/>
        <item x="875"/>
        <item x="874"/>
        <item m="1" x="1533"/>
        <item x="873"/>
        <item x="872"/>
        <item x="871"/>
        <item x="870"/>
        <item x="869"/>
        <item x="868"/>
        <item x="867"/>
        <item x="866"/>
        <item x="865"/>
        <item x="864"/>
        <item x="863"/>
        <item x="862"/>
        <item x="861"/>
        <item x="860"/>
        <item x="859"/>
        <item x="858"/>
        <item x="857"/>
        <item x="856"/>
        <item x="855"/>
        <item x="854"/>
        <item x="853"/>
        <item x="852"/>
        <item x="851"/>
        <item x="850"/>
        <item x="849"/>
        <item x="848"/>
        <item x="847"/>
        <item x="846"/>
        <item x="845"/>
        <item x="844"/>
        <item x="843"/>
        <item x="842"/>
        <item x="841"/>
        <item x="840"/>
        <item x="839"/>
        <item x="838"/>
        <item x="837"/>
        <item x="836"/>
        <item x="835"/>
        <item x="834"/>
        <item x="833"/>
        <item x="832"/>
        <item x="831"/>
        <item x="830"/>
        <item x="829"/>
        <item x="828"/>
        <item x="827"/>
        <item x="826"/>
        <item x="825"/>
        <item x="824"/>
        <item x="823"/>
        <item x="822"/>
        <item x="821"/>
        <item x="820"/>
        <item x="819"/>
        <item x="818"/>
        <item x="817"/>
        <item x="816"/>
        <item x="815"/>
        <item x="814"/>
        <item x="813"/>
        <item x="812"/>
        <item x="811"/>
        <item x="810"/>
        <item x="809"/>
        <item x="808"/>
        <item x="807"/>
        <item x="806"/>
        <item x="805"/>
        <item x="804"/>
        <item x="803"/>
        <item x="802"/>
        <item x="801"/>
        <item x="800"/>
        <item x="799"/>
        <item x="798"/>
        <item x="797"/>
        <item x="796"/>
        <item x="795"/>
        <item x="794"/>
        <item x="793"/>
        <item x="792"/>
        <item x="791"/>
        <item x="790"/>
        <item x="789"/>
        <item x="788"/>
        <item x="787"/>
        <item x="786"/>
        <item x="785"/>
        <item x="784"/>
        <item x="783"/>
        <item x="782"/>
        <item x="781"/>
        <item x="780"/>
        <item x="779"/>
        <item x="778"/>
        <item x="777"/>
        <item x="776"/>
        <item x="775"/>
        <item x="774"/>
        <item x="773"/>
        <item x="772"/>
        <item x="771"/>
        <item x="770"/>
        <item x="769"/>
        <item x="768"/>
        <item x="767"/>
        <item x="766"/>
        <item x="765"/>
        <item x="764"/>
        <item x="763"/>
        <item m="1" x="1532"/>
        <item x="762"/>
        <item x="761"/>
        <item x="760"/>
        <item x="759"/>
        <item x="758"/>
        <item x="757"/>
        <item x="756"/>
        <item x="755"/>
        <item x="754"/>
        <item x="753"/>
        <item x="752"/>
        <item x="751"/>
        <item x="750"/>
        <item x="749"/>
        <item x="748"/>
        <item x="747"/>
        <item x="746"/>
        <item x="745"/>
        <item x="744"/>
        <item x="743"/>
        <item x="742"/>
        <item x="741"/>
        <item x="740"/>
        <item x="739"/>
        <item x="738"/>
        <item x="737"/>
        <item x="736"/>
        <item x="735"/>
        <item x="734"/>
        <item x="733"/>
        <item x="732"/>
        <item x="731"/>
        <item x="730"/>
        <item x="729"/>
        <item x="728"/>
        <item x="727"/>
        <item x="726"/>
        <item x="725"/>
        <item x="724"/>
        <item x="723"/>
        <item x="722"/>
        <item x="721"/>
        <item x="720"/>
        <item x="719"/>
        <item x="718"/>
        <item x="717"/>
        <item x="716"/>
        <item x="715"/>
        <item x="714"/>
        <item m="1" x="1550"/>
        <item x="713"/>
        <item x="712"/>
        <item x="711"/>
        <item x="710"/>
        <item x="709"/>
        <item x="708"/>
        <item x="707"/>
        <item x="706"/>
        <item x="705"/>
        <item m="1" x="1549"/>
        <item x="704"/>
        <item x="703"/>
        <item x="702"/>
        <item x="701"/>
        <item x="700"/>
        <item x="699"/>
        <item x="698"/>
        <item x="697"/>
        <item x="696"/>
        <item x="695"/>
        <item x="694"/>
        <item x="693"/>
        <item x="692"/>
        <item x="691"/>
        <item x="690"/>
        <item x="689"/>
        <item x="688"/>
        <item x="687"/>
        <item x="686"/>
        <item m="1" x="1548"/>
        <item x="685"/>
        <item x="684"/>
        <item m="1" x="1547"/>
        <item x="683"/>
        <item x="682"/>
        <item x="681"/>
        <item x="680"/>
        <item x="679"/>
        <item x="678"/>
        <item x="677"/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m="1" x="1546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m="1" x="1545"/>
        <item x="623"/>
        <item x="622"/>
        <item x="621"/>
        <item m="1" x="1544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m="1" x="1543"/>
        <item x="605"/>
        <item x="604"/>
        <item x="603"/>
        <item x="602"/>
        <item x="601"/>
        <item x="600"/>
        <item x="599"/>
        <item x="598"/>
        <item m="1" x="1531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m="1" x="1530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m="1" x="154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m="1" x="1529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m="1" x="1541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m="1" x="1540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m="1" x="1528"/>
        <item x="348"/>
        <item x="347"/>
        <item x="346"/>
        <item x="345"/>
        <item x="344"/>
        <item m="1" x="1527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m="1" x="1539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m="1" x="1538"/>
        <item x="242"/>
        <item m="1" x="1526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m="1" x="1525"/>
        <item x="199"/>
        <item x="198"/>
        <item x="197"/>
        <item x="196"/>
        <item x="195"/>
        <item x="194"/>
        <item x="193"/>
        <item x="192"/>
        <item x="191"/>
        <item x="190"/>
        <item m="1" x="1524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m="1" x="1537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m="1" x="152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522"/>
      </items>
    </pivotField>
    <pivotField showAll="0"/>
    <pivotField showAll="0"/>
    <pivotField dataField="1" numFmtId="164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1">
    <field x="1"/>
  </rowFields>
  <rowItems count="7">
    <i>
      <x v="13"/>
    </i>
    <i>
      <x v="4"/>
    </i>
    <i>
      <x v="7"/>
    </i>
    <i>
      <x v="2"/>
    </i>
    <i>
      <x v="6"/>
    </i>
    <i>
      <x v="9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Costo Orden" fld="7" baseField="1" baseItem="13" numFmtId="164"/>
    <dataField name="Suma de Costo Orden3" fld="7" baseField="1" baseItem="0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10">
    <format dxfId="42">
      <pivotArea type="all" dataOnly="0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" type="button" dataOnly="0" labelOnly="1" outline="0" axis="axisRow" fieldPosition="0"/>
    </format>
    <format dxfId="38">
      <pivotArea dataOnly="0" labelOnly="1" fieldPosition="0">
        <references count="1">
          <reference field="1" count="0"/>
        </references>
      </pivotArea>
    </format>
    <format dxfId="37">
      <pivotArea dataOnly="0" labelOnly="1" grandRow="1" outline="0" fieldPosition="0"/>
    </format>
    <format dxfId="36">
      <pivotArea outline="0" fieldPosition="0">
        <references count="1">
          <reference field="4294967294" count="1">
            <x v="0"/>
          </reference>
        </references>
      </pivotArea>
    </format>
    <format dxfId="35">
      <pivotArea outline="0" fieldPosition="0">
        <references count="1">
          <reference field="4294967294" count="1">
            <x v="1"/>
          </reference>
        </references>
      </pivotArea>
    </format>
    <format dxfId="34">
      <pivotArea collapsedLevelsAreSubtotals="1" fieldPosition="0">
        <references count="1">
          <reference field="1" count="1">
            <x v="13"/>
          </reference>
        </references>
      </pivotArea>
    </format>
    <format dxfId="33">
      <pivotArea dataOnly="0" labelOnly="1" fieldPosition="0">
        <references count="1">
          <reference field="1" count="1">
            <x v="13"/>
          </reference>
        </references>
      </pivotArea>
    </format>
  </formats>
  <chartFormats count="2">
    <chartFormat chart="23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3" format="14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Medium13" showRowHeaders="1" showColHeaders="1" showRowStripes="0" showColStripes="0" showLastColumn="1"/>
  <filters count="1">
    <filter fld="4" type="dateBetween" evalOrder="-1" id="387" name="Fecha">
      <autoFilter ref="A1">
        <filterColumn colId="0">
          <customFilters and="1">
            <customFilter operator="greaterThanOrEqual" val="40909"/>
            <customFilter operator="lessThanOrEqual" val="45291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474E7DE-BE91-4C76-A1B0-76F566891CCC}" name="TablaDinámica8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00" rowHeaderCaption="Tipo de Fallas" fieldListSortAscending="1">
  <location ref="A49:C59" firstHeaderRow="0" firstDataRow="1" firstDataCol="1"/>
  <pivotFields count="13">
    <pivotField showAll="0"/>
    <pivotField showAll="0"/>
    <pivotField showAll="0"/>
    <pivotField showAll="0"/>
    <pivotField numFmtId="14" showAll="0">
      <items count="447">
        <item x="24"/>
        <item x="138"/>
        <item x="83"/>
        <item x="86"/>
        <item x="141"/>
        <item x="150"/>
        <item x="179"/>
        <item x="126"/>
        <item x="59"/>
        <item x="213"/>
        <item x="116"/>
        <item x="70"/>
        <item x="132"/>
        <item x="223"/>
        <item x="185"/>
        <item x="130"/>
        <item x="239"/>
        <item x="120"/>
        <item x="204"/>
        <item x="170"/>
        <item x="238"/>
        <item x="73"/>
        <item x="194"/>
        <item x="129"/>
        <item x="186"/>
        <item x="197"/>
        <item x="106"/>
        <item x="147"/>
        <item x="78"/>
        <item x="172"/>
        <item x="91"/>
        <item x="100"/>
        <item x="181"/>
        <item x="92"/>
        <item x="87"/>
        <item x="178"/>
        <item x="167"/>
        <item x="71"/>
        <item x="177"/>
        <item x="231"/>
        <item x="54"/>
        <item x="33"/>
        <item x="164"/>
        <item x="199"/>
        <item x="27"/>
        <item x="28"/>
        <item x="234"/>
        <item x="103"/>
        <item x="23"/>
        <item x="128"/>
        <item x="57"/>
        <item x="182"/>
        <item x="75"/>
        <item x="107"/>
        <item x="102"/>
        <item x="66"/>
        <item x="34"/>
        <item x="51"/>
        <item x="192"/>
        <item x="227"/>
        <item x="207"/>
        <item x="2"/>
        <item x="22"/>
        <item x="109"/>
        <item x="15"/>
        <item x="10"/>
        <item x="117"/>
        <item x="95"/>
        <item x="237"/>
        <item x="112"/>
        <item x="97"/>
        <item x="11"/>
        <item x="226"/>
        <item x="157"/>
        <item x="36"/>
        <item x="43"/>
        <item x="47"/>
        <item x="90"/>
        <item x="171"/>
        <item x="122"/>
        <item x="175"/>
        <item x="206"/>
        <item x="110"/>
        <item x="236"/>
        <item x="153"/>
        <item x="230"/>
        <item x="16"/>
        <item x="216"/>
        <item x="140"/>
        <item x="154"/>
        <item x="133"/>
        <item x="124"/>
        <item x="189"/>
        <item x="85"/>
        <item x="96"/>
        <item x="146"/>
        <item x="148"/>
        <item x="219"/>
        <item x="158"/>
        <item x="137"/>
        <item x="225"/>
        <item x="144"/>
        <item x="191"/>
        <item x="108"/>
        <item x="229"/>
        <item x="166"/>
        <item x="44"/>
        <item x="67"/>
        <item x="184"/>
        <item x="38"/>
        <item x="63"/>
        <item x="235"/>
        <item x="221"/>
        <item x="111"/>
        <item x="3"/>
        <item x="205"/>
        <item x="180"/>
        <item x="13"/>
        <item x="168"/>
        <item x="121"/>
        <item x="187"/>
        <item x="156"/>
        <item x="162"/>
        <item x="21"/>
        <item x="76"/>
        <item x="193"/>
        <item x="200"/>
        <item x="101"/>
        <item x="161"/>
        <item x="220"/>
        <item x="68"/>
        <item x="127"/>
        <item x="160"/>
        <item x="152"/>
        <item x="56"/>
        <item x="136"/>
        <item x="118"/>
        <item x="155"/>
        <item x="233"/>
        <item x="222"/>
        <item x="46"/>
        <item x="190"/>
        <item x="55"/>
        <item x="105"/>
        <item x="125"/>
        <item x="202"/>
        <item x="142"/>
        <item x="139"/>
        <item x="165"/>
        <item x="210"/>
        <item x="134"/>
        <item x="209"/>
        <item x="212"/>
        <item x="203"/>
        <item x="135"/>
        <item x="41"/>
        <item x="99"/>
        <item x="29"/>
        <item x="19"/>
        <item x="20"/>
        <item x="60"/>
        <item x="9"/>
        <item x="62"/>
        <item x="14"/>
        <item x="131"/>
        <item x="224"/>
        <item x="6"/>
        <item x="79"/>
        <item x="201"/>
        <item x="123"/>
        <item x="80"/>
        <item x="169"/>
        <item x="93"/>
        <item x="61"/>
        <item x="74"/>
        <item x="26"/>
        <item x="232"/>
        <item x="58"/>
        <item x="7"/>
        <item x="17"/>
        <item x="42"/>
        <item x="149"/>
        <item x="48"/>
        <item x="69"/>
        <item x="5"/>
        <item x="145"/>
        <item x="88"/>
        <item x="65"/>
        <item x="12"/>
        <item x="218"/>
        <item x="25"/>
        <item x="49"/>
        <item x="228"/>
        <item x="94"/>
        <item x="159"/>
        <item x="52"/>
        <item x="31"/>
        <item x="39"/>
        <item x="211"/>
        <item x="84"/>
        <item x="81"/>
        <item x="151"/>
        <item x="50"/>
        <item x="214"/>
        <item x="35"/>
        <item x="18"/>
        <item x="64"/>
        <item x="174"/>
        <item x="208"/>
        <item m="1" x="445"/>
        <item x="241"/>
        <item x="114"/>
        <item x="198"/>
        <item x="195"/>
        <item x="188"/>
        <item x="240"/>
        <item x="0"/>
        <item x="53"/>
        <item x="183"/>
        <item x="143"/>
        <item x="217"/>
        <item x="1"/>
        <item x="32"/>
        <item x="104"/>
        <item m="1" x="444"/>
        <item x="113"/>
        <item x="4"/>
        <item x="8"/>
        <item x="30"/>
        <item x="37"/>
        <item x="40"/>
        <item x="45"/>
        <item x="72"/>
        <item x="77"/>
        <item x="82"/>
        <item x="89"/>
        <item x="98"/>
        <item x="119"/>
        <item x="163"/>
        <item x="173"/>
        <item x="176"/>
        <item x="196"/>
        <item x="215"/>
        <item m="1" x="243"/>
        <item m="1" x="244"/>
        <item m="1" x="245"/>
        <item m="1" x="246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2"/>
        <item m="1" x="263"/>
        <item m="1" x="264"/>
        <item m="1" x="265"/>
        <item m="1" x="266"/>
        <item m="1" x="267"/>
        <item m="1" x="268"/>
        <item m="1" x="269"/>
        <item m="1" x="270"/>
        <item m="1" x="271"/>
        <item m="1" x="272"/>
        <item m="1" x="273"/>
        <item m="1" x="274"/>
        <item m="1" x="275"/>
        <item m="1" x="276"/>
        <item m="1" x="277"/>
        <item m="1" x="278"/>
        <item m="1" x="279"/>
        <item m="1" x="280"/>
        <item m="1" x="281"/>
        <item m="1" x="282"/>
        <item m="1" x="283"/>
        <item m="1" x="284"/>
        <item m="1" x="285"/>
        <item m="1" x="286"/>
        <item m="1" x="287"/>
        <item m="1" x="288"/>
        <item m="1" x="289"/>
        <item m="1" x="290"/>
        <item m="1" x="291"/>
        <item m="1" x="292"/>
        <item m="1" x="293"/>
        <item m="1" x="294"/>
        <item m="1" x="295"/>
        <item m="1" x="296"/>
        <item m="1" x="297"/>
        <item m="1" x="298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308"/>
        <item m="1" x="309"/>
        <item m="1" x="310"/>
        <item m="1" x="311"/>
        <item m="1" x="312"/>
        <item m="1" x="313"/>
        <item m="1" x="314"/>
        <item m="1" x="315"/>
        <item m="1" x="316"/>
        <item m="1" x="317"/>
        <item m="1" x="318"/>
        <item m="1" x="319"/>
        <item m="1" x="320"/>
        <item m="1" x="321"/>
        <item m="1" x="322"/>
        <item m="1" x="323"/>
        <item m="1" x="324"/>
        <item m="1" x="325"/>
        <item m="1" x="326"/>
        <item m="1" x="327"/>
        <item m="1" x="328"/>
        <item m="1" x="329"/>
        <item m="1" x="330"/>
        <item m="1" x="331"/>
        <item m="1" x="332"/>
        <item m="1" x="333"/>
        <item m="1" x="334"/>
        <item m="1" x="335"/>
        <item m="1" x="336"/>
        <item m="1" x="337"/>
        <item m="1" x="338"/>
        <item m="1" x="339"/>
        <item m="1" x="340"/>
        <item m="1" x="341"/>
        <item m="1" x="342"/>
        <item m="1" x="343"/>
        <item m="1" x="344"/>
        <item m="1" x="345"/>
        <item m="1" x="346"/>
        <item m="1" x="347"/>
        <item m="1" x="348"/>
        <item m="1" x="349"/>
        <item m="1" x="350"/>
        <item m="1" x="351"/>
        <item m="1" x="352"/>
        <item m="1" x="353"/>
        <item m="1" x="354"/>
        <item m="1" x="355"/>
        <item m="1" x="356"/>
        <item m="1" x="357"/>
        <item m="1" x="358"/>
        <item m="1" x="359"/>
        <item m="1" x="360"/>
        <item m="1" x="361"/>
        <item m="1" x="362"/>
        <item m="1" x="363"/>
        <item m="1" x="364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m="1" x="375"/>
        <item m="1" x="376"/>
        <item m="1" x="377"/>
        <item m="1" x="378"/>
        <item m="1" x="379"/>
        <item m="1" x="380"/>
        <item m="1" x="381"/>
        <item m="1" x="382"/>
        <item m="1" x="383"/>
        <item m="1" x="384"/>
        <item m="1" x="385"/>
        <item m="1" x="386"/>
        <item m="1" x="387"/>
        <item m="1" x="388"/>
        <item m="1" x="389"/>
        <item m="1" x="390"/>
        <item m="1" x="391"/>
        <item m="1" x="392"/>
        <item m="1" x="393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m="1" x="428"/>
        <item m="1" x="429"/>
        <item m="1" x="430"/>
        <item m="1" x="431"/>
        <item m="1" x="432"/>
        <item m="1" x="433"/>
        <item m="1" x="434"/>
        <item m="1" x="435"/>
        <item m="1" x="436"/>
        <item m="1" x="437"/>
        <item m="1" x="438"/>
        <item m="1" x="439"/>
        <item m="1" x="440"/>
        <item m="1" x="441"/>
        <item m="1" x="442"/>
        <item m="1" x="443"/>
        <item x="115"/>
        <item x="242"/>
        <item t="default"/>
      </items>
    </pivotField>
    <pivotField showAll="0"/>
    <pivotField showAll="0"/>
    <pivotField dataField="1" showAll="0"/>
    <pivotField axis="axisRow" showAll="0" sortType="descending">
      <items count="14">
        <item x="4"/>
        <item x="2"/>
        <item x="7"/>
        <item x="1"/>
        <item m="1" x="12"/>
        <item x="3"/>
        <item x="0"/>
        <item x="5"/>
        <item m="1" x="10"/>
        <item m="1" x="11"/>
        <item x="6"/>
        <item x="8"/>
        <item m="1" x="9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numFmtId="9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showAll="0">
      <items count="15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x="13"/>
        <item x="0"/>
        <item t="default"/>
      </items>
    </pivotField>
  </pivotFields>
  <rowFields count="1">
    <field x="8"/>
  </rowFields>
  <rowItems count="10">
    <i>
      <x v="3"/>
    </i>
    <i>
      <x/>
    </i>
    <i>
      <x v="1"/>
    </i>
    <i>
      <x v="6"/>
    </i>
    <i>
      <x v="7"/>
    </i>
    <i>
      <x v="2"/>
    </i>
    <i>
      <x v="5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Costos de Mantenimiento" fld="7" baseField="8" baseItem="3" numFmtId="164"/>
    <dataField name="Porcentaje acumulado Costo de MTTO" fld="7" baseField="8" baseItem="0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6">
    <format dxfId="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">
      <pivotArea field="8" type="button" dataOnly="0" labelOnly="1" outline="0" axis="axisRow" fieldPosition="0"/>
    </format>
    <format dxfId="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">
      <pivotArea field="8" type="button" dataOnly="0" labelOnly="1" outline="0" axis="axisRow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chartFormats count="2">
    <chartFormat chart="4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3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7A1C34-6BD0-4AC0-8B45-FABCF8D37B21}" name="TablaDinámica1" cacheId="0" dataPosition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80" rowHeaderCaption="Tipo de Fallas" fieldListSortAscending="1">
  <location ref="A3:C13" firstHeaderRow="0" firstDataRow="1" firstDataCol="1"/>
  <pivotFields count="13">
    <pivotField showAll="0"/>
    <pivotField showAll="0" sortType="descending"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  <pivotField showAll="0"/>
    <pivotField numFmtId="14" showAll="0">
      <items count="447">
        <item x="24"/>
        <item x="138"/>
        <item x="83"/>
        <item x="86"/>
        <item x="141"/>
        <item x="150"/>
        <item x="179"/>
        <item x="126"/>
        <item x="59"/>
        <item x="213"/>
        <item x="116"/>
        <item x="70"/>
        <item x="132"/>
        <item x="223"/>
        <item x="185"/>
        <item x="130"/>
        <item x="239"/>
        <item x="120"/>
        <item x="204"/>
        <item x="170"/>
        <item x="238"/>
        <item x="73"/>
        <item x="194"/>
        <item x="129"/>
        <item x="186"/>
        <item x="197"/>
        <item x="106"/>
        <item x="147"/>
        <item x="78"/>
        <item x="172"/>
        <item x="91"/>
        <item x="100"/>
        <item x="181"/>
        <item x="92"/>
        <item x="87"/>
        <item x="178"/>
        <item x="167"/>
        <item x="71"/>
        <item x="177"/>
        <item x="231"/>
        <item x="54"/>
        <item x="33"/>
        <item x="164"/>
        <item x="199"/>
        <item x="27"/>
        <item x="28"/>
        <item x="234"/>
        <item x="103"/>
        <item x="23"/>
        <item x="128"/>
        <item x="57"/>
        <item x="182"/>
        <item x="75"/>
        <item x="107"/>
        <item x="102"/>
        <item x="66"/>
        <item x="34"/>
        <item x="51"/>
        <item x="192"/>
        <item x="227"/>
        <item x="207"/>
        <item x="2"/>
        <item x="22"/>
        <item x="109"/>
        <item x="15"/>
        <item x="10"/>
        <item x="117"/>
        <item x="95"/>
        <item x="237"/>
        <item x="112"/>
        <item x="97"/>
        <item x="11"/>
        <item x="226"/>
        <item x="157"/>
        <item x="36"/>
        <item x="43"/>
        <item x="47"/>
        <item x="90"/>
        <item x="171"/>
        <item x="122"/>
        <item x="175"/>
        <item x="206"/>
        <item x="110"/>
        <item x="236"/>
        <item x="153"/>
        <item x="230"/>
        <item x="16"/>
        <item x="216"/>
        <item x="140"/>
        <item x="154"/>
        <item x="133"/>
        <item x="124"/>
        <item x="189"/>
        <item x="85"/>
        <item x="96"/>
        <item x="146"/>
        <item x="148"/>
        <item x="219"/>
        <item x="158"/>
        <item x="137"/>
        <item x="225"/>
        <item x="144"/>
        <item x="191"/>
        <item x="108"/>
        <item x="229"/>
        <item x="166"/>
        <item x="44"/>
        <item x="67"/>
        <item x="184"/>
        <item x="38"/>
        <item x="63"/>
        <item x="235"/>
        <item x="221"/>
        <item x="111"/>
        <item x="3"/>
        <item x="205"/>
        <item x="180"/>
        <item x="13"/>
        <item x="168"/>
        <item x="121"/>
        <item x="187"/>
        <item x="156"/>
        <item x="162"/>
        <item x="21"/>
        <item x="76"/>
        <item x="193"/>
        <item x="200"/>
        <item x="101"/>
        <item x="161"/>
        <item x="220"/>
        <item x="68"/>
        <item x="127"/>
        <item x="160"/>
        <item x="152"/>
        <item x="56"/>
        <item x="136"/>
        <item x="118"/>
        <item x="155"/>
        <item x="233"/>
        <item x="222"/>
        <item x="46"/>
        <item x="190"/>
        <item x="55"/>
        <item x="105"/>
        <item x="125"/>
        <item x="202"/>
        <item x="142"/>
        <item x="139"/>
        <item x="165"/>
        <item x="210"/>
        <item x="134"/>
        <item x="209"/>
        <item x="212"/>
        <item x="203"/>
        <item x="135"/>
        <item x="41"/>
        <item x="99"/>
        <item x="29"/>
        <item x="19"/>
        <item x="20"/>
        <item x="60"/>
        <item x="9"/>
        <item x="62"/>
        <item x="14"/>
        <item x="131"/>
        <item x="224"/>
        <item x="6"/>
        <item x="79"/>
        <item x="201"/>
        <item x="123"/>
        <item x="80"/>
        <item x="169"/>
        <item x="93"/>
        <item x="61"/>
        <item x="74"/>
        <item x="26"/>
        <item x="232"/>
        <item x="58"/>
        <item x="7"/>
        <item x="17"/>
        <item x="42"/>
        <item x="149"/>
        <item x="48"/>
        <item x="69"/>
        <item x="5"/>
        <item x="145"/>
        <item x="88"/>
        <item x="65"/>
        <item x="12"/>
        <item x="218"/>
        <item x="25"/>
        <item x="49"/>
        <item x="228"/>
        <item x="94"/>
        <item x="159"/>
        <item x="52"/>
        <item x="31"/>
        <item x="39"/>
        <item x="211"/>
        <item x="84"/>
        <item x="81"/>
        <item x="151"/>
        <item x="50"/>
        <item x="214"/>
        <item x="35"/>
        <item x="18"/>
        <item x="64"/>
        <item x="174"/>
        <item x="208"/>
        <item m="1" x="445"/>
        <item x="241"/>
        <item x="114"/>
        <item x="198"/>
        <item x="195"/>
        <item x="188"/>
        <item x="240"/>
        <item x="0"/>
        <item x="53"/>
        <item x="183"/>
        <item x="143"/>
        <item x="217"/>
        <item x="1"/>
        <item x="32"/>
        <item x="104"/>
        <item m="1" x="444"/>
        <item x="113"/>
        <item x="4"/>
        <item x="8"/>
        <item x="30"/>
        <item x="37"/>
        <item x="40"/>
        <item x="45"/>
        <item x="72"/>
        <item x="77"/>
        <item x="82"/>
        <item x="89"/>
        <item x="98"/>
        <item x="119"/>
        <item x="163"/>
        <item x="173"/>
        <item x="176"/>
        <item x="196"/>
        <item x="215"/>
        <item m="1" x="243"/>
        <item m="1" x="244"/>
        <item m="1" x="245"/>
        <item m="1" x="246"/>
        <item m="1" x="247"/>
        <item m="1" x="248"/>
        <item m="1" x="249"/>
        <item m="1" x="250"/>
        <item m="1" x="251"/>
        <item m="1" x="252"/>
        <item m="1" x="253"/>
        <item m="1" x="254"/>
        <item m="1" x="255"/>
        <item m="1" x="256"/>
        <item m="1" x="257"/>
        <item m="1" x="258"/>
        <item m="1" x="259"/>
        <item m="1" x="260"/>
        <item m="1" x="261"/>
        <item m="1" x="262"/>
        <item m="1" x="263"/>
        <item m="1" x="264"/>
        <item m="1" x="265"/>
        <item m="1" x="266"/>
        <item m="1" x="267"/>
        <item m="1" x="268"/>
        <item m="1" x="269"/>
        <item m="1" x="270"/>
        <item m="1" x="271"/>
        <item m="1" x="272"/>
        <item m="1" x="273"/>
        <item m="1" x="274"/>
        <item m="1" x="275"/>
        <item m="1" x="276"/>
        <item m="1" x="277"/>
        <item m="1" x="278"/>
        <item m="1" x="279"/>
        <item m="1" x="280"/>
        <item m="1" x="281"/>
        <item m="1" x="282"/>
        <item m="1" x="283"/>
        <item m="1" x="284"/>
        <item m="1" x="285"/>
        <item m="1" x="286"/>
        <item m="1" x="287"/>
        <item m="1" x="288"/>
        <item m="1" x="289"/>
        <item m="1" x="290"/>
        <item m="1" x="291"/>
        <item m="1" x="292"/>
        <item m="1" x="293"/>
        <item m="1" x="294"/>
        <item m="1" x="295"/>
        <item m="1" x="296"/>
        <item m="1" x="297"/>
        <item m="1" x="298"/>
        <item m="1" x="299"/>
        <item m="1" x="300"/>
        <item m="1" x="301"/>
        <item m="1" x="302"/>
        <item m="1" x="303"/>
        <item m="1" x="304"/>
        <item m="1" x="305"/>
        <item m="1" x="306"/>
        <item m="1" x="307"/>
        <item m="1" x="308"/>
        <item m="1" x="309"/>
        <item m="1" x="310"/>
        <item m="1" x="311"/>
        <item m="1" x="312"/>
        <item m="1" x="313"/>
        <item m="1" x="314"/>
        <item m="1" x="315"/>
        <item m="1" x="316"/>
        <item m="1" x="317"/>
        <item m="1" x="318"/>
        <item m="1" x="319"/>
        <item m="1" x="320"/>
        <item m="1" x="321"/>
        <item m="1" x="322"/>
        <item m="1" x="323"/>
        <item m="1" x="324"/>
        <item m="1" x="325"/>
        <item m="1" x="326"/>
        <item m="1" x="327"/>
        <item m="1" x="328"/>
        <item m="1" x="329"/>
        <item m="1" x="330"/>
        <item m="1" x="331"/>
        <item m="1" x="332"/>
        <item m="1" x="333"/>
        <item m="1" x="334"/>
        <item m="1" x="335"/>
        <item m="1" x="336"/>
        <item m="1" x="337"/>
        <item m="1" x="338"/>
        <item m="1" x="339"/>
        <item m="1" x="340"/>
        <item m="1" x="341"/>
        <item m="1" x="342"/>
        <item m="1" x="343"/>
        <item m="1" x="344"/>
        <item m="1" x="345"/>
        <item m="1" x="346"/>
        <item m="1" x="347"/>
        <item m="1" x="348"/>
        <item m="1" x="349"/>
        <item m="1" x="350"/>
        <item m="1" x="351"/>
        <item m="1" x="352"/>
        <item m="1" x="353"/>
        <item m="1" x="354"/>
        <item m="1" x="355"/>
        <item m="1" x="356"/>
        <item m="1" x="357"/>
        <item m="1" x="358"/>
        <item m="1" x="359"/>
        <item m="1" x="360"/>
        <item m="1" x="361"/>
        <item m="1" x="362"/>
        <item m="1" x="363"/>
        <item m="1" x="364"/>
        <item m="1" x="365"/>
        <item m="1" x="366"/>
        <item m="1" x="367"/>
        <item m="1" x="368"/>
        <item m="1" x="369"/>
        <item m="1" x="370"/>
        <item m="1" x="371"/>
        <item m="1" x="372"/>
        <item m="1" x="373"/>
        <item m="1" x="374"/>
        <item m="1" x="375"/>
        <item m="1" x="376"/>
        <item m="1" x="377"/>
        <item m="1" x="378"/>
        <item m="1" x="379"/>
        <item m="1" x="380"/>
        <item m="1" x="381"/>
        <item m="1" x="382"/>
        <item m="1" x="383"/>
        <item m="1" x="384"/>
        <item m="1" x="385"/>
        <item m="1" x="386"/>
        <item m="1" x="387"/>
        <item m="1" x="388"/>
        <item m="1" x="389"/>
        <item m="1" x="390"/>
        <item m="1" x="391"/>
        <item m="1" x="392"/>
        <item m="1" x="393"/>
        <item m="1" x="394"/>
        <item m="1" x="395"/>
        <item m="1" x="396"/>
        <item m="1" x="397"/>
        <item m="1" x="398"/>
        <item m="1" x="399"/>
        <item m="1" x="400"/>
        <item m="1" x="401"/>
        <item m="1" x="402"/>
        <item m="1" x="403"/>
        <item m="1" x="404"/>
        <item m="1" x="405"/>
        <item m="1" x="406"/>
        <item m="1" x="407"/>
        <item m="1" x="408"/>
        <item m="1" x="409"/>
        <item m="1" x="410"/>
        <item m="1" x="411"/>
        <item m="1" x="412"/>
        <item m="1" x="413"/>
        <item m="1" x="414"/>
        <item m="1" x="415"/>
        <item m="1" x="416"/>
        <item m="1" x="417"/>
        <item m="1" x="418"/>
        <item m="1" x="419"/>
        <item m="1" x="420"/>
        <item m="1" x="421"/>
        <item m="1" x="422"/>
        <item m="1" x="423"/>
        <item m="1" x="424"/>
        <item m="1" x="425"/>
        <item m="1" x="426"/>
        <item m="1" x="427"/>
        <item m="1" x="428"/>
        <item m="1" x="429"/>
        <item m="1" x="430"/>
        <item m="1" x="431"/>
        <item m="1" x="432"/>
        <item m="1" x="433"/>
        <item m="1" x="434"/>
        <item m="1" x="435"/>
        <item m="1" x="436"/>
        <item m="1" x="437"/>
        <item m="1" x="438"/>
        <item m="1" x="439"/>
        <item m="1" x="440"/>
        <item m="1" x="441"/>
        <item m="1" x="442"/>
        <item m="1" x="443"/>
        <item x="115"/>
        <item x="242"/>
        <item t="default"/>
      </items>
    </pivotField>
    <pivotField dataField="1" showAll="0"/>
    <pivotField showAll="0"/>
    <pivotField showAll="0"/>
    <pivotField axis="axisRow" showAll="0" sortType="descending">
      <items count="14">
        <item x="4"/>
        <item x="2"/>
        <item x="7"/>
        <item x="1"/>
        <item m="1" x="12"/>
        <item x="3"/>
        <item x="0"/>
        <item x="5"/>
        <item m="1" x="10"/>
        <item m="1" x="11"/>
        <item x="6"/>
        <item x="8"/>
        <item m="1" x="9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numFmtId="9"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5"/>
        <item x="0"/>
        <item t="default"/>
      </items>
    </pivotField>
    <pivotField showAll="0">
      <items count="15"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x="13"/>
        <item x="0"/>
        <item t="default"/>
      </items>
    </pivotField>
  </pivotFields>
  <rowFields count="1">
    <field x="8"/>
  </rowFields>
  <rowItems count="10">
    <i>
      <x v="3"/>
    </i>
    <i>
      <x v="7"/>
    </i>
    <i>
      <x/>
    </i>
    <i>
      <x v="1"/>
    </i>
    <i>
      <x v="6"/>
    </i>
    <i>
      <x v="2"/>
    </i>
    <i>
      <x v="5"/>
    </i>
    <i>
      <x v="10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Fallas Totales" fld="5" subtotal="countNums" baseField="0" baseItem="2104296160"/>
    <dataField name="Porcentaje Acumulado de Fallas" fld="5" baseField="8" baseItem="0" numFmtId="10">
      <extLst>
        <ext xmlns:x14="http://schemas.microsoft.com/office/spreadsheetml/2009/9/main" uri="{E15A36E0-9728-4e99-A89B-3F7291B0FE68}">
          <x14:dataField pivotShowAs="percentOfRunningTotal"/>
        </ext>
      </extLst>
    </dataField>
  </dataFields>
  <formats count="6">
    <format dxfId="11">
      <pivotArea field="8" type="button" dataOnly="0" labelOnly="1" outline="0" axis="axisRow" fieldPosition="0"/>
    </format>
    <format dxfId="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">
      <pivotArea field="8" type="button" dataOnly="0" labelOnly="1" outline="0" axis="axisRow" fieldPosition="0"/>
    </format>
    <format dxfId="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">
      <pivotArea field="8" type="button" dataOnly="0" labelOnly="1" outline="0" axis="axisRow" fieldPosition="0"/>
    </format>
    <format dxfId="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18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2" format="1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2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43" format="1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3" format="16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0"/>
          </reference>
        </references>
      </pivotArea>
    </chartFormat>
    <chartFormat chart="0" format="12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"/>
          </reference>
        </references>
      </pivotArea>
    </chartFormat>
    <chartFormat chart="0" format="13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6"/>
          </reference>
        </references>
      </pivotArea>
    </chartFormat>
    <chartFormat chart="0" format="14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2"/>
          </reference>
        </references>
      </pivotArea>
    </chartFormat>
    <chartFormat chart="0" format="15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5"/>
          </reference>
        </references>
      </pivotArea>
    </chartFormat>
    <chartFormat chart="0" format="16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0"/>
          </reference>
        </references>
      </pivotArea>
    </chartFormat>
    <chartFormat chart="0" format="17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1"/>
          </reference>
        </references>
      </pivotArea>
    </chartFormat>
    <chartFormat chart="0" format="18" series="1">
      <pivotArea type="data" outline="0" fieldPosition="0">
        <references count="2">
          <reference field="4294967294" count="1" selected="0">
            <x v="0"/>
          </reference>
          <reference field="8" count="1" selected="0">
            <x v="12"/>
          </reference>
        </references>
      </pivotArea>
    </chartFormat>
    <chartFormat chart="71" format="19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1" format="2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72" format="2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72" format="22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H2297" totalsRowShown="0" headerRowDxfId="47" headerRowBorderDxfId="46" tableBorderDxfId="45">
  <autoFilter ref="A2:H2297" xr:uid="{00000000-0009-0000-0100-000001000000}">
    <filterColumn colId="1">
      <filters>
        <filter val="SISTEMA REBOBINADO"/>
      </filters>
    </filterColumn>
    <filterColumn colId="2">
      <filters>
        <filter val="BOBINADORA"/>
      </filters>
    </filterColumn>
  </autoFilter>
  <sortState xmlns:xlrd2="http://schemas.microsoft.com/office/spreadsheetml/2017/richdata2" ref="A3:H2297">
    <sortCondition descending="1" ref="E2:E2297"/>
  </sortState>
  <tableColumns count="8">
    <tableColumn id="1" xr3:uid="{00000000-0010-0000-0000-000001000000}" name="Linea de Producción"/>
    <tableColumn id="8" xr3:uid="{00000000-0010-0000-0000-000008000000}" name="Sección de Linea"/>
    <tableColumn id="2" xr3:uid="{00000000-0010-0000-0000-000002000000}" name="Equipo"/>
    <tableColumn id="3" xr3:uid="{00000000-0010-0000-0000-000003000000}" name="Texto breve orden"/>
    <tableColumn id="4" xr3:uid="{00000000-0010-0000-0000-000004000000}" name="Fecha" dataDxfId="44"/>
    <tableColumn id="5" xr3:uid="{00000000-0010-0000-0000-000005000000}" name="Orden"/>
    <tableColumn id="6" xr3:uid="{00000000-0010-0000-0000-000006000000}" name="Aviso"/>
    <tableColumn id="7" xr3:uid="{00000000-0010-0000-0000-000007000000}" name="Costo Orden" dataDxfId="4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Fecha" xr10:uid="{3AA90E72-8622-44F3-8C1A-3FAD21A34996}" sourceName="Fecha">
  <pivotTables>
    <pivotTable tabId="2" name="Tabla dinámica2"/>
    <pivotTable tabId="2" name="TablaDinámica4"/>
    <pivotTable tabId="2" name="TablaDinámica5"/>
  </pivotTables>
  <state minimalRefreshVersion="6" lastRefreshVersion="6" pivotCacheId="566777141" filterType="dateBetween">
    <selection startDate="2012-01-01T00:00:00" endDate="2023-12-31T00:00:00"/>
    <bounds startDate="2012-01-01T00:00:00" endDate="2024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Fecha" xr10:uid="{78876E31-D415-47D1-AD09-535C6ABBEAE7}" cache="NativeTimeline_Fecha" caption="Fecha" level="0" selectionLevel="0" scrollPosition="2012-01-01T00:00:00" style="TimeSlicerStyleLight2"/>
</timeline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11/relationships/timeline" Target="../timelines/timeline1.x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355"/>
  <sheetViews>
    <sheetView topLeftCell="A121" zoomScale="90" zoomScaleNormal="90" workbookViewId="0">
      <selection activeCell="F572" sqref="F572"/>
    </sheetView>
  </sheetViews>
  <sheetFormatPr baseColWidth="10" defaultColWidth="9.109375" defaultRowHeight="13.2" x14ac:dyDescent="0.25"/>
  <cols>
    <col min="1" max="1" width="24.5546875" bestFit="1" customWidth="1"/>
    <col min="2" max="2" width="24.44140625" bestFit="1" customWidth="1"/>
    <col min="3" max="3" width="37.88671875" customWidth="1"/>
    <col min="4" max="4" width="57.44140625" bestFit="1" customWidth="1"/>
    <col min="5" max="5" width="11" bestFit="1" customWidth="1"/>
    <col min="6" max="6" width="9.109375" bestFit="1" customWidth="1"/>
    <col min="7" max="7" width="10" bestFit="1" customWidth="1"/>
    <col min="8" max="8" width="14.88671875" style="5" bestFit="1" customWidth="1"/>
    <col min="12" max="12" width="14.88671875" bestFit="1" customWidth="1"/>
  </cols>
  <sheetData>
    <row r="2" spans="1:8" s="3" customFormat="1" x14ac:dyDescent="0.25">
      <c r="A2" s="11" t="s">
        <v>1977</v>
      </c>
      <c r="B2" s="11" t="s">
        <v>1978</v>
      </c>
      <c r="C2" s="12" t="s">
        <v>1979</v>
      </c>
      <c r="D2" s="12" t="s">
        <v>1980</v>
      </c>
      <c r="E2" s="6" t="s">
        <v>1970</v>
      </c>
      <c r="F2" s="2" t="s">
        <v>1966</v>
      </c>
      <c r="G2" s="2" t="s">
        <v>1967</v>
      </c>
      <c r="H2" s="10" t="s">
        <v>1976</v>
      </c>
    </row>
    <row r="3" spans="1:8" ht="12.75" customHeight="1" x14ac:dyDescent="0.25">
      <c r="A3" s="135" t="s">
        <v>0</v>
      </c>
      <c r="B3" s="138" t="s">
        <v>2003</v>
      </c>
      <c r="C3" s="138" t="s">
        <v>1973</v>
      </c>
      <c r="D3" s="135" t="s">
        <v>1982</v>
      </c>
      <c r="E3" s="143">
        <v>45285</v>
      </c>
      <c r="F3" s="135">
        <v>4551006</v>
      </c>
      <c r="G3" s="135">
        <v>10450032</v>
      </c>
      <c r="H3" s="145">
        <v>605168</v>
      </c>
    </row>
    <row r="4" spans="1:8" ht="12.75" hidden="1" customHeight="1" x14ac:dyDescent="0.25">
      <c r="A4" t="s">
        <v>3</v>
      </c>
      <c r="B4" t="s">
        <v>1971</v>
      </c>
      <c r="D4" t="s">
        <v>1983</v>
      </c>
      <c r="E4" s="1">
        <v>45260</v>
      </c>
      <c r="F4">
        <v>4548575</v>
      </c>
      <c r="G4">
        <v>10447570</v>
      </c>
      <c r="H4" s="4">
        <v>1020345</v>
      </c>
    </row>
    <row r="5" spans="1:8" ht="12.75" hidden="1" customHeight="1" x14ac:dyDescent="0.25">
      <c r="A5" t="s">
        <v>3</v>
      </c>
      <c r="B5" t="s">
        <v>110</v>
      </c>
      <c r="D5" t="s">
        <v>1984</v>
      </c>
      <c r="E5" s="1">
        <v>45259</v>
      </c>
      <c r="F5">
        <v>4548489</v>
      </c>
      <c r="H5" s="4">
        <v>1050000</v>
      </c>
    </row>
    <row r="6" spans="1:8" ht="12.75" hidden="1" customHeight="1" x14ac:dyDescent="0.25">
      <c r="A6" t="s">
        <v>0</v>
      </c>
      <c r="B6" t="s">
        <v>1971</v>
      </c>
      <c r="C6" t="s">
        <v>1</v>
      </c>
      <c r="D6" t="s">
        <v>162</v>
      </c>
      <c r="E6" s="1">
        <v>45256</v>
      </c>
      <c r="F6">
        <v>4548106</v>
      </c>
      <c r="G6">
        <v>10446699</v>
      </c>
      <c r="H6" s="4">
        <v>151292</v>
      </c>
    </row>
    <row r="7" spans="1:8" ht="12.75" hidden="1" customHeight="1" x14ac:dyDescent="0.25">
      <c r="A7" t="s">
        <v>0</v>
      </c>
      <c r="B7" t="s">
        <v>1971</v>
      </c>
      <c r="C7" t="s">
        <v>1</v>
      </c>
      <c r="D7" t="s">
        <v>291</v>
      </c>
      <c r="E7" s="1">
        <v>45209</v>
      </c>
      <c r="F7">
        <v>4541323</v>
      </c>
      <c r="G7" t="s">
        <v>2</v>
      </c>
      <c r="H7" s="4">
        <v>1100000</v>
      </c>
    </row>
    <row r="8" spans="1:8" ht="12.75" customHeight="1" x14ac:dyDescent="0.25">
      <c r="A8" s="135" t="s">
        <v>0</v>
      </c>
      <c r="B8" s="138" t="s">
        <v>2003</v>
      </c>
      <c r="C8" s="138" t="s">
        <v>1973</v>
      </c>
      <c r="D8" s="135" t="s">
        <v>1204</v>
      </c>
      <c r="E8" s="143">
        <v>45202</v>
      </c>
      <c r="F8" s="135">
        <v>4540351</v>
      </c>
      <c r="G8" s="137">
        <v>10440711</v>
      </c>
      <c r="H8" s="145">
        <v>151292</v>
      </c>
    </row>
    <row r="9" spans="1:8" ht="12.75" hidden="1" customHeight="1" x14ac:dyDescent="0.25">
      <c r="A9" t="s">
        <v>0</v>
      </c>
      <c r="B9" t="s">
        <v>1971</v>
      </c>
      <c r="C9" t="s">
        <v>1</v>
      </c>
      <c r="D9" t="s">
        <v>741</v>
      </c>
      <c r="E9" s="1">
        <v>45200</v>
      </c>
      <c r="F9">
        <v>4540175</v>
      </c>
      <c r="G9">
        <v>10439739</v>
      </c>
      <c r="H9" s="4">
        <v>302584</v>
      </c>
    </row>
    <row r="10" spans="1:8" ht="12.75" customHeight="1" x14ac:dyDescent="0.25">
      <c r="A10" s="135" t="s">
        <v>3</v>
      </c>
      <c r="B10" s="138" t="s">
        <v>2003</v>
      </c>
      <c r="C10" s="138" t="s">
        <v>1973</v>
      </c>
      <c r="D10" s="135" t="s">
        <v>1213</v>
      </c>
      <c r="E10" s="143">
        <v>45199</v>
      </c>
      <c r="F10" s="135">
        <v>4540110</v>
      </c>
      <c r="G10" s="137">
        <v>10440054</v>
      </c>
      <c r="H10" s="145">
        <v>151292</v>
      </c>
    </row>
    <row r="11" spans="1:8" ht="12.75" customHeight="1" x14ac:dyDescent="0.25">
      <c r="A11" s="135" t="s">
        <v>0</v>
      </c>
      <c r="B11" s="138" t="s">
        <v>2003</v>
      </c>
      <c r="C11" s="138" t="s">
        <v>1973</v>
      </c>
      <c r="D11" s="135" t="s">
        <v>1205</v>
      </c>
      <c r="E11" s="143">
        <v>45198</v>
      </c>
      <c r="F11" s="135">
        <v>4540106</v>
      </c>
      <c r="G11" s="137">
        <v>10440070</v>
      </c>
      <c r="H11" s="147">
        <v>415516</v>
      </c>
    </row>
    <row r="12" spans="1:8" ht="12.75" hidden="1" customHeight="1" x14ac:dyDescent="0.25">
      <c r="A12" t="s">
        <v>3</v>
      </c>
      <c r="B12" s="7" t="s">
        <v>1971</v>
      </c>
      <c r="C12" t="s">
        <v>1</v>
      </c>
      <c r="D12" t="s">
        <v>616</v>
      </c>
      <c r="E12" s="1">
        <v>45193</v>
      </c>
      <c r="F12">
        <v>4539300</v>
      </c>
      <c r="G12">
        <v>10438965</v>
      </c>
      <c r="H12" s="4">
        <v>378230</v>
      </c>
    </row>
    <row r="13" spans="1:8" ht="12.75" customHeight="1" x14ac:dyDescent="0.25">
      <c r="A13" s="135" t="s">
        <v>0</v>
      </c>
      <c r="B13" s="138" t="s">
        <v>2003</v>
      </c>
      <c r="C13" s="138" t="s">
        <v>1973</v>
      </c>
      <c r="D13" s="142" t="s">
        <v>2186</v>
      </c>
      <c r="E13" s="143">
        <v>45193</v>
      </c>
      <c r="F13" s="135">
        <v>4539227</v>
      </c>
      <c r="G13" s="137">
        <v>10439139</v>
      </c>
      <c r="H13" s="147">
        <v>2426938</v>
      </c>
    </row>
    <row r="14" spans="1:8" ht="12.75" customHeight="1" x14ac:dyDescent="0.25">
      <c r="A14" s="135" t="s">
        <v>0</v>
      </c>
      <c r="B14" s="138" t="s">
        <v>2003</v>
      </c>
      <c r="C14" s="138" t="s">
        <v>1973</v>
      </c>
      <c r="D14" s="135" t="s">
        <v>742</v>
      </c>
      <c r="E14" s="143">
        <v>45192</v>
      </c>
      <c r="F14" s="135">
        <v>4539212</v>
      </c>
      <c r="G14" s="137">
        <v>10439159</v>
      </c>
      <c r="H14" s="145">
        <v>302584</v>
      </c>
    </row>
    <row r="15" spans="1:8" ht="12.75" hidden="1" customHeight="1" x14ac:dyDescent="0.25">
      <c r="A15" t="s">
        <v>0</v>
      </c>
      <c r="B15" t="s">
        <v>1971</v>
      </c>
      <c r="C15" t="s">
        <v>1</v>
      </c>
      <c r="D15" t="s">
        <v>1200</v>
      </c>
      <c r="E15" s="1">
        <v>45187</v>
      </c>
      <c r="F15">
        <v>4537502</v>
      </c>
      <c r="G15">
        <v>10438348</v>
      </c>
      <c r="H15" s="4">
        <v>151292</v>
      </c>
    </row>
    <row r="16" spans="1:8" ht="12.75" customHeight="1" x14ac:dyDescent="0.25">
      <c r="A16" s="135" t="s">
        <v>0</v>
      </c>
      <c r="B16" s="138" t="s">
        <v>2003</v>
      </c>
      <c r="C16" s="138" t="s">
        <v>1973</v>
      </c>
      <c r="D16" s="135" t="s">
        <v>806</v>
      </c>
      <c r="E16" s="143">
        <v>45187</v>
      </c>
      <c r="F16" s="135">
        <v>4537454</v>
      </c>
      <c r="G16" s="137">
        <v>10438281</v>
      </c>
      <c r="H16" s="145">
        <v>264761</v>
      </c>
    </row>
    <row r="17" spans="1:8" ht="12.75" customHeight="1" x14ac:dyDescent="0.25">
      <c r="A17" s="135" t="s">
        <v>3</v>
      </c>
      <c r="B17" s="138" t="s">
        <v>2003</v>
      </c>
      <c r="C17" s="138" t="s">
        <v>1973</v>
      </c>
      <c r="D17" s="135" t="s">
        <v>1246</v>
      </c>
      <c r="E17" s="143">
        <v>45187</v>
      </c>
      <c r="F17" s="135">
        <v>4537545</v>
      </c>
      <c r="G17" s="137">
        <v>10438351</v>
      </c>
      <c r="H17" s="145">
        <v>149779</v>
      </c>
    </row>
    <row r="18" spans="1:8" ht="12.75" hidden="1" customHeight="1" x14ac:dyDescent="0.25">
      <c r="A18" t="s">
        <v>3</v>
      </c>
      <c r="B18" t="str">
        <f>+Tabla1[[#This Row],[Equipo]]</f>
        <v>TENSIONADORA</v>
      </c>
      <c r="C18" t="s">
        <v>42</v>
      </c>
      <c r="D18" t="s">
        <v>348</v>
      </c>
      <c r="E18" s="1">
        <v>45187</v>
      </c>
      <c r="F18">
        <v>4537449</v>
      </c>
      <c r="G18">
        <v>10438124</v>
      </c>
      <c r="H18" s="4">
        <v>151292</v>
      </c>
    </row>
    <row r="19" spans="1:8" ht="12.75" customHeight="1" x14ac:dyDescent="0.25">
      <c r="A19" s="135" t="s">
        <v>3</v>
      </c>
      <c r="B19" s="138" t="s">
        <v>2003</v>
      </c>
      <c r="C19" s="138" t="s">
        <v>1973</v>
      </c>
      <c r="D19" s="135" t="s">
        <v>441</v>
      </c>
      <c r="E19" s="143">
        <v>45186</v>
      </c>
      <c r="F19" s="135">
        <v>4537445</v>
      </c>
      <c r="G19" s="137">
        <v>10438277</v>
      </c>
      <c r="H19" s="145">
        <v>593065</v>
      </c>
    </row>
    <row r="20" spans="1:8" ht="12.75" customHeight="1" x14ac:dyDescent="0.25">
      <c r="A20" s="135" t="s">
        <v>0</v>
      </c>
      <c r="B20" s="138" t="s">
        <v>2003</v>
      </c>
      <c r="C20" s="138" t="s">
        <v>1973</v>
      </c>
      <c r="D20" s="135" t="s">
        <v>144</v>
      </c>
      <c r="E20" s="143">
        <v>45183</v>
      </c>
      <c r="F20" s="135">
        <v>4537183</v>
      </c>
      <c r="G20" s="137">
        <v>10437974</v>
      </c>
      <c r="H20" s="145">
        <v>2625084</v>
      </c>
    </row>
    <row r="21" spans="1:8" ht="12.75" hidden="1" customHeight="1" x14ac:dyDescent="0.25">
      <c r="A21" t="s">
        <v>3</v>
      </c>
      <c r="B21" t="s">
        <v>42</v>
      </c>
      <c r="C21" t="s">
        <v>2</v>
      </c>
      <c r="D21" t="s">
        <v>55</v>
      </c>
      <c r="E21" s="1">
        <v>45183</v>
      </c>
      <c r="F21">
        <v>4537206</v>
      </c>
      <c r="G21">
        <v>10437960</v>
      </c>
      <c r="H21" s="4">
        <v>5710564</v>
      </c>
    </row>
    <row r="22" spans="1:8" ht="12.75" customHeight="1" x14ac:dyDescent="0.25">
      <c r="A22" s="135" t="s">
        <v>0</v>
      </c>
      <c r="B22" s="138" t="s">
        <v>2003</v>
      </c>
      <c r="C22" s="138" t="s">
        <v>1973</v>
      </c>
      <c r="D22" s="135" t="s">
        <v>473</v>
      </c>
      <c r="E22" s="143">
        <v>45181</v>
      </c>
      <c r="F22" s="135">
        <v>4536902</v>
      </c>
      <c r="G22" s="137">
        <v>10436990</v>
      </c>
      <c r="H22" s="145">
        <v>529522</v>
      </c>
    </row>
    <row r="23" spans="1:8" ht="12.75" customHeight="1" x14ac:dyDescent="0.25">
      <c r="A23" s="135" t="s">
        <v>0</v>
      </c>
      <c r="B23" s="138" t="s">
        <v>2003</v>
      </c>
      <c r="C23" s="138" t="s">
        <v>1973</v>
      </c>
      <c r="D23" s="135" t="s">
        <v>872</v>
      </c>
      <c r="E23" s="143">
        <v>45180</v>
      </c>
      <c r="F23" s="135">
        <v>4536896</v>
      </c>
      <c r="G23" s="137">
        <v>10436989</v>
      </c>
      <c r="H23" s="145">
        <v>226938</v>
      </c>
    </row>
    <row r="24" spans="1:8" ht="12.75" customHeight="1" x14ac:dyDescent="0.25">
      <c r="A24" s="135" t="s">
        <v>0</v>
      </c>
      <c r="B24" s="138" t="s">
        <v>2003</v>
      </c>
      <c r="C24" s="138" t="s">
        <v>1973</v>
      </c>
      <c r="D24" s="135" t="s">
        <v>1206</v>
      </c>
      <c r="E24" s="143">
        <v>45180</v>
      </c>
      <c r="F24" s="135">
        <v>4536874</v>
      </c>
      <c r="G24" s="137">
        <v>10437547</v>
      </c>
      <c r="H24" s="145">
        <v>151292</v>
      </c>
    </row>
    <row r="25" spans="1:8" ht="12.75" customHeight="1" x14ac:dyDescent="0.25">
      <c r="A25" s="135" t="s">
        <v>0</v>
      </c>
      <c r="B25" s="138" t="s">
        <v>2003</v>
      </c>
      <c r="C25" s="138" t="s">
        <v>1973</v>
      </c>
      <c r="D25" s="135" t="s">
        <v>45</v>
      </c>
      <c r="E25" s="143">
        <v>45166</v>
      </c>
      <c r="F25" s="135">
        <v>4535419</v>
      </c>
      <c r="G25" s="137">
        <v>10435748</v>
      </c>
      <c r="H25" s="145">
        <v>6593423</v>
      </c>
    </row>
    <row r="26" spans="1:8" ht="12.75" customHeight="1" x14ac:dyDescent="0.25">
      <c r="A26" s="135" t="s">
        <v>3</v>
      </c>
      <c r="B26" s="138" t="s">
        <v>2003</v>
      </c>
      <c r="C26" s="138" t="s">
        <v>1973</v>
      </c>
      <c r="D26" s="135" t="s">
        <v>441</v>
      </c>
      <c r="E26" s="143">
        <v>45164</v>
      </c>
      <c r="F26" s="135">
        <v>4535304</v>
      </c>
      <c r="G26" s="137">
        <v>10435241</v>
      </c>
      <c r="H26" s="145">
        <v>405463</v>
      </c>
    </row>
    <row r="27" spans="1:8" ht="12.75" hidden="1" customHeight="1" x14ac:dyDescent="0.25">
      <c r="A27" t="s">
        <v>0</v>
      </c>
      <c r="B27" t="s">
        <v>1971</v>
      </c>
      <c r="C27" t="s">
        <v>1</v>
      </c>
      <c r="D27" t="s">
        <v>731</v>
      </c>
      <c r="E27" s="1">
        <v>45161</v>
      </c>
      <c r="F27">
        <v>4534787</v>
      </c>
      <c r="G27">
        <v>10435085</v>
      </c>
      <c r="H27" s="4">
        <v>314388</v>
      </c>
    </row>
    <row r="28" spans="1:8" ht="12.75" customHeight="1" x14ac:dyDescent="0.25">
      <c r="A28" s="135" t="s">
        <v>0</v>
      </c>
      <c r="B28" s="138" t="s">
        <v>2003</v>
      </c>
      <c r="C28" s="138" t="s">
        <v>1973</v>
      </c>
      <c r="D28" s="135" t="s">
        <v>738</v>
      </c>
      <c r="E28" s="143">
        <v>45161</v>
      </c>
      <c r="F28" s="135">
        <v>4534785</v>
      </c>
      <c r="G28" s="137">
        <v>10435079</v>
      </c>
      <c r="H28" s="145">
        <v>303613</v>
      </c>
    </row>
    <row r="29" spans="1:8" ht="12.75" customHeight="1" x14ac:dyDescent="0.25">
      <c r="A29" s="135" t="s">
        <v>3</v>
      </c>
      <c r="B29" s="138" t="s">
        <v>2003</v>
      </c>
      <c r="C29" s="138" t="s">
        <v>1973</v>
      </c>
      <c r="D29" s="135" t="s">
        <v>441</v>
      </c>
      <c r="E29" s="143">
        <v>45161</v>
      </c>
      <c r="F29" s="135">
        <v>4535024</v>
      </c>
      <c r="G29" s="137">
        <v>10435088</v>
      </c>
      <c r="H29" s="145">
        <v>151292</v>
      </c>
    </row>
    <row r="30" spans="1:8" ht="12.75" customHeight="1" x14ac:dyDescent="0.25">
      <c r="A30" s="135" t="s">
        <v>3</v>
      </c>
      <c r="B30" s="138" t="s">
        <v>2003</v>
      </c>
      <c r="C30" s="138" t="s">
        <v>1973</v>
      </c>
      <c r="D30" s="135" t="s">
        <v>773</v>
      </c>
      <c r="E30" s="143">
        <v>45158</v>
      </c>
      <c r="F30" s="135">
        <v>4534589</v>
      </c>
      <c r="G30" s="137">
        <v>10434631</v>
      </c>
      <c r="H30" s="145">
        <v>288968</v>
      </c>
    </row>
    <row r="31" spans="1:8" ht="12.75" hidden="1" customHeight="1" x14ac:dyDescent="0.25">
      <c r="A31" t="s">
        <v>0</v>
      </c>
      <c r="B31" s="8" t="s">
        <v>1971</v>
      </c>
      <c r="C31" t="s">
        <v>2</v>
      </c>
      <c r="D31" t="s">
        <v>1208</v>
      </c>
      <c r="E31" s="1">
        <v>45154</v>
      </c>
      <c r="F31">
        <v>4534310</v>
      </c>
      <c r="G31">
        <v>10434007</v>
      </c>
      <c r="H31" s="4">
        <v>151292</v>
      </c>
    </row>
    <row r="32" spans="1:8" ht="12.75" hidden="1" customHeight="1" x14ac:dyDescent="0.25">
      <c r="A32" t="s">
        <v>0</v>
      </c>
      <c r="B32" t="s">
        <v>1971</v>
      </c>
      <c r="C32" t="s">
        <v>1</v>
      </c>
      <c r="D32" t="s">
        <v>1639</v>
      </c>
      <c r="E32" s="1">
        <v>45153</v>
      </c>
      <c r="F32">
        <v>4534103</v>
      </c>
      <c r="G32">
        <v>10434122</v>
      </c>
      <c r="H32" s="4">
        <v>75646</v>
      </c>
    </row>
    <row r="33" spans="1:8" ht="12.75" customHeight="1" x14ac:dyDescent="0.25">
      <c r="A33" s="135" t="s">
        <v>3</v>
      </c>
      <c r="B33" s="138" t="s">
        <v>2003</v>
      </c>
      <c r="C33" s="138" t="s">
        <v>1973</v>
      </c>
      <c r="D33" s="142" t="s">
        <v>2138</v>
      </c>
      <c r="E33" s="143">
        <v>45153</v>
      </c>
      <c r="F33" s="135">
        <v>4537287</v>
      </c>
      <c r="G33" s="137">
        <v>10438135</v>
      </c>
      <c r="H33" s="145">
        <v>2395106</v>
      </c>
    </row>
    <row r="34" spans="1:8" ht="12.75" customHeight="1" x14ac:dyDescent="0.25">
      <c r="A34" s="135" t="s">
        <v>3</v>
      </c>
      <c r="B34" s="138" t="s">
        <v>2003</v>
      </c>
      <c r="C34" s="138" t="s">
        <v>1973</v>
      </c>
      <c r="D34" s="135" t="s">
        <v>142</v>
      </c>
      <c r="E34" s="143">
        <v>45152</v>
      </c>
      <c r="F34" s="135">
        <v>4533939</v>
      </c>
      <c r="G34" s="137">
        <v>10433855</v>
      </c>
      <c r="H34" s="145">
        <v>543138</v>
      </c>
    </row>
    <row r="35" spans="1:8" ht="12.75" customHeight="1" x14ac:dyDescent="0.25">
      <c r="A35" s="135" t="s">
        <v>0</v>
      </c>
      <c r="B35" s="138" t="s">
        <v>2003</v>
      </c>
      <c r="C35" s="138" t="s">
        <v>1973</v>
      </c>
      <c r="D35" s="135" t="s">
        <v>1207</v>
      </c>
      <c r="E35" s="143">
        <v>45152</v>
      </c>
      <c r="F35" s="135">
        <v>4533940</v>
      </c>
      <c r="G35" s="137">
        <v>10433824</v>
      </c>
      <c r="H35" s="145">
        <v>151292</v>
      </c>
    </row>
    <row r="36" spans="1:8" ht="12.75" hidden="1" customHeight="1" x14ac:dyDescent="0.25">
      <c r="A36" t="s">
        <v>0</v>
      </c>
      <c r="B36" t="s">
        <v>1971</v>
      </c>
      <c r="C36" t="s">
        <v>1</v>
      </c>
      <c r="D36" t="s">
        <v>1201</v>
      </c>
      <c r="E36" s="1">
        <v>45151</v>
      </c>
      <c r="F36">
        <v>4533918</v>
      </c>
      <c r="G36">
        <v>10433813</v>
      </c>
      <c r="H36" s="4">
        <v>151292</v>
      </c>
    </row>
    <row r="37" spans="1:8" ht="12.75" customHeight="1" x14ac:dyDescent="0.25">
      <c r="A37" s="135" t="s">
        <v>3</v>
      </c>
      <c r="B37" s="138" t="s">
        <v>2003</v>
      </c>
      <c r="C37" s="138" t="s">
        <v>1973</v>
      </c>
      <c r="D37" s="135" t="s">
        <v>1292</v>
      </c>
      <c r="E37" s="143">
        <v>45151</v>
      </c>
      <c r="F37" s="135">
        <v>4533909</v>
      </c>
      <c r="G37" s="137">
        <v>10433426</v>
      </c>
      <c r="H37" s="145">
        <v>131624</v>
      </c>
    </row>
    <row r="38" spans="1:8" ht="12.75" customHeight="1" x14ac:dyDescent="0.25">
      <c r="A38" s="135" t="s">
        <v>3</v>
      </c>
      <c r="B38" s="138" t="s">
        <v>2003</v>
      </c>
      <c r="C38" s="138" t="s">
        <v>1973</v>
      </c>
      <c r="D38" s="135" t="s">
        <v>559</v>
      </c>
      <c r="E38" s="143">
        <v>45150</v>
      </c>
      <c r="F38" s="135">
        <v>4533902</v>
      </c>
      <c r="G38" s="137">
        <v>10433615</v>
      </c>
      <c r="H38" s="145">
        <v>428156</v>
      </c>
    </row>
    <row r="39" spans="1:8" ht="12.75" customHeight="1" x14ac:dyDescent="0.25">
      <c r="A39" s="135" t="s">
        <v>3</v>
      </c>
      <c r="B39" s="138" t="s">
        <v>2003</v>
      </c>
      <c r="C39" s="138" t="s">
        <v>1973</v>
      </c>
      <c r="D39" s="135" t="s">
        <v>1211</v>
      </c>
      <c r="E39" s="143">
        <v>45150</v>
      </c>
      <c r="F39" s="135">
        <v>4533905</v>
      </c>
      <c r="G39" s="137">
        <v>10433795</v>
      </c>
      <c r="H39" s="145">
        <v>151292</v>
      </c>
    </row>
    <row r="40" spans="1:8" ht="12.75" customHeight="1" x14ac:dyDescent="0.25">
      <c r="A40" s="135" t="s">
        <v>3</v>
      </c>
      <c r="B40" s="138" t="s">
        <v>2003</v>
      </c>
      <c r="C40" s="138" t="s">
        <v>1973</v>
      </c>
      <c r="D40" s="142" t="s">
        <v>2117</v>
      </c>
      <c r="E40" s="143">
        <v>45147</v>
      </c>
      <c r="F40" s="135">
        <v>4533481</v>
      </c>
      <c r="G40" s="135" t="s">
        <v>2</v>
      </c>
      <c r="H40" s="145">
        <v>32221694</v>
      </c>
    </row>
    <row r="41" spans="1:8" ht="12.75" hidden="1" customHeight="1" x14ac:dyDescent="0.25">
      <c r="A41" t="s">
        <v>0</v>
      </c>
      <c r="B41" s="8" t="s">
        <v>1971</v>
      </c>
      <c r="C41" t="s">
        <v>2</v>
      </c>
      <c r="D41" t="s">
        <v>1194</v>
      </c>
      <c r="E41" s="1">
        <v>45146</v>
      </c>
      <c r="F41">
        <v>4533472</v>
      </c>
      <c r="G41">
        <v>10433205</v>
      </c>
      <c r="H41" s="4">
        <v>157969</v>
      </c>
    </row>
    <row r="42" spans="1:8" ht="12.75" hidden="1" customHeight="1" x14ac:dyDescent="0.25">
      <c r="A42" t="s">
        <v>3</v>
      </c>
      <c r="B42" t="s">
        <v>160</v>
      </c>
      <c r="C42" t="s">
        <v>2</v>
      </c>
      <c r="D42" t="s">
        <v>1214</v>
      </c>
      <c r="E42" s="1">
        <v>45146</v>
      </c>
      <c r="F42">
        <v>4533361</v>
      </c>
      <c r="G42">
        <v>10433040</v>
      </c>
      <c r="H42" s="4">
        <v>151292</v>
      </c>
    </row>
    <row r="43" spans="1:8" ht="12.75" hidden="1" customHeight="1" x14ac:dyDescent="0.25">
      <c r="A43" t="s">
        <v>3</v>
      </c>
      <c r="B43" t="str">
        <f>+Tabla1[[#This Row],[Equipo]]</f>
        <v>TENSIONADORA</v>
      </c>
      <c r="C43" t="s">
        <v>42</v>
      </c>
      <c r="D43" t="s">
        <v>1640</v>
      </c>
      <c r="E43" s="1">
        <v>45146</v>
      </c>
      <c r="F43">
        <v>4533363</v>
      </c>
      <c r="G43">
        <v>10433076</v>
      </c>
      <c r="H43" s="4">
        <v>75646</v>
      </c>
    </row>
    <row r="44" spans="1:8" ht="12.75" hidden="1" customHeight="1" x14ac:dyDescent="0.25">
      <c r="A44" t="s">
        <v>3</v>
      </c>
      <c r="B44" s="7" t="s">
        <v>42</v>
      </c>
      <c r="C44" t="s">
        <v>436</v>
      </c>
      <c r="D44" t="s">
        <v>1210</v>
      </c>
      <c r="E44" s="1">
        <v>45145</v>
      </c>
      <c r="F44">
        <v>4533310</v>
      </c>
      <c r="G44">
        <v>10433080</v>
      </c>
      <c r="H44" s="4">
        <v>151292</v>
      </c>
    </row>
    <row r="45" spans="1:8" ht="12.75" hidden="1" customHeight="1" x14ac:dyDescent="0.25">
      <c r="A45" t="s">
        <v>3</v>
      </c>
      <c r="B45" t="s">
        <v>160</v>
      </c>
      <c r="C45" t="s">
        <v>2</v>
      </c>
      <c r="D45" t="s">
        <v>407</v>
      </c>
      <c r="E45" s="1">
        <v>45144</v>
      </c>
      <c r="F45">
        <v>4533282</v>
      </c>
      <c r="G45">
        <v>10432668</v>
      </c>
      <c r="H45" s="4">
        <v>651510</v>
      </c>
    </row>
    <row r="46" spans="1:8" ht="12.75" hidden="1" customHeight="1" x14ac:dyDescent="0.25">
      <c r="A46" t="s">
        <v>3</v>
      </c>
      <c r="B46" t="s">
        <v>160</v>
      </c>
      <c r="C46" t="s">
        <v>2</v>
      </c>
      <c r="D46" t="s">
        <v>81</v>
      </c>
      <c r="E46" s="1">
        <v>45140</v>
      </c>
      <c r="F46">
        <v>4533067</v>
      </c>
      <c r="G46">
        <v>10432679</v>
      </c>
      <c r="H46" s="4">
        <v>4438988</v>
      </c>
    </row>
    <row r="47" spans="1:8" ht="12.75" hidden="1" customHeight="1" x14ac:dyDescent="0.25">
      <c r="A47" t="s">
        <v>3</v>
      </c>
      <c r="B47" t="str">
        <f>+Tabla1[[#This Row],[Equipo]]</f>
        <v>TENSIONADORA</v>
      </c>
      <c r="C47" t="s">
        <v>42</v>
      </c>
      <c r="D47" t="s">
        <v>539</v>
      </c>
      <c r="E47" s="1">
        <v>45140</v>
      </c>
      <c r="F47">
        <v>4533065</v>
      </c>
      <c r="G47">
        <v>10432674</v>
      </c>
      <c r="H47" s="4">
        <v>453876</v>
      </c>
    </row>
    <row r="48" spans="1:8" ht="12.75" hidden="1" customHeight="1" x14ac:dyDescent="0.25">
      <c r="A48" s="135" t="s">
        <v>0</v>
      </c>
      <c r="B48" s="138" t="s">
        <v>2003</v>
      </c>
      <c r="C48" s="138" t="s">
        <v>1974</v>
      </c>
      <c r="D48" s="135" t="s">
        <v>1203</v>
      </c>
      <c r="E48" s="143">
        <v>45135</v>
      </c>
      <c r="F48" s="135">
        <v>4532402</v>
      </c>
      <c r="G48" s="137">
        <v>10432012</v>
      </c>
      <c r="H48" s="145">
        <v>151292</v>
      </c>
    </row>
    <row r="49" spans="1:8" ht="12.75" hidden="1" customHeight="1" x14ac:dyDescent="0.25">
      <c r="A49" t="s">
        <v>3</v>
      </c>
      <c r="B49" s="7" t="s">
        <v>1971</v>
      </c>
      <c r="C49" t="s">
        <v>1</v>
      </c>
      <c r="D49" t="s">
        <v>1209</v>
      </c>
      <c r="E49" s="1">
        <v>45133</v>
      </c>
      <c r="F49">
        <v>4532228</v>
      </c>
      <c r="G49">
        <v>10431707</v>
      </c>
      <c r="H49" s="4">
        <v>151292</v>
      </c>
    </row>
    <row r="50" spans="1:8" ht="12.75" customHeight="1" x14ac:dyDescent="0.25">
      <c r="A50" s="135" t="s">
        <v>3</v>
      </c>
      <c r="B50" s="138" t="s">
        <v>2003</v>
      </c>
      <c r="C50" s="138" t="s">
        <v>1973</v>
      </c>
      <c r="D50" s="135" t="s">
        <v>1212</v>
      </c>
      <c r="E50" s="143">
        <v>45129</v>
      </c>
      <c r="F50" s="135">
        <v>4531768</v>
      </c>
      <c r="G50" s="137">
        <v>10431176</v>
      </c>
      <c r="H50" s="145">
        <v>151292</v>
      </c>
    </row>
    <row r="51" spans="1:8" ht="12.75" hidden="1" customHeight="1" x14ac:dyDescent="0.25">
      <c r="A51" t="s">
        <v>3</v>
      </c>
      <c r="B51" t="s">
        <v>42</v>
      </c>
      <c r="C51" t="s">
        <v>2</v>
      </c>
      <c r="D51" t="s">
        <v>430</v>
      </c>
      <c r="E51" s="1">
        <v>45128</v>
      </c>
      <c r="F51">
        <v>4531692</v>
      </c>
      <c r="G51">
        <v>10431091</v>
      </c>
      <c r="H51" s="4">
        <v>605168</v>
      </c>
    </row>
    <row r="52" spans="1:8" ht="12.75" customHeight="1" x14ac:dyDescent="0.25">
      <c r="A52" s="135" t="s">
        <v>3</v>
      </c>
      <c r="B52" s="138" t="s">
        <v>2003</v>
      </c>
      <c r="C52" s="138" t="s">
        <v>1973</v>
      </c>
      <c r="D52" s="135" t="s">
        <v>1384</v>
      </c>
      <c r="E52" s="143">
        <v>45126</v>
      </c>
      <c r="F52" s="135">
        <v>4531550</v>
      </c>
      <c r="G52" s="137">
        <v>10430619</v>
      </c>
      <c r="H52" s="145">
        <v>108930</v>
      </c>
    </row>
    <row r="53" spans="1:8" ht="12.75" hidden="1" customHeight="1" x14ac:dyDescent="0.25">
      <c r="A53" t="s">
        <v>3</v>
      </c>
      <c r="B53" t="str">
        <f>+Tabla1[[#This Row],[Equipo]]</f>
        <v>TENSIONADORA</v>
      </c>
      <c r="C53" t="s">
        <v>42</v>
      </c>
      <c r="D53" t="s">
        <v>1925</v>
      </c>
      <c r="E53" s="1">
        <v>45121</v>
      </c>
      <c r="F53">
        <v>4531028</v>
      </c>
      <c r="G53">
        <v>10430371</v>
      </c>
      <c r="H53" s="4">
        <v>22592</v>
      </c>
    </row>
    <row r="54" spans="1:8" ht="12.75" hidden="1" customHeight="1" x14ac:dyDescent="0.25">
      <c r="A54" t="s">
        <v>0</v>
      </c>
      <c r="B54" t="s">
        <v>1971</v>
      </c>
      <c r="C54" t="s">
        <v>1</v>
      </c>
      <c r="D54" t="s">
        <v>1202</v>
      </c>
      <c r="E54" s="1">
        <v>45120</v>
      </c>
      <c r="F54">
        <v>4530954</v>
      </c>
      <c r="G54">
        <v>10430470</v>
      </c>
      <c r="H54" s="4">
        <v>151292</v>
      </c>
    </row>
    <row r="55" spans="1:8" ht="12.75" hidden="1" customHeight="1" x14ac:dyDescent="0.25">
      <c r="A55" t="s">
        <v>0</v>
      </c>
      <c r="B55" t="s">
        <v>1971</v>
      </c>
      <c r="C55" t="s">
        <v>1</v>
      </c>
      <c r="D55" t="s">
        <v>1745</v>
      </c>
      <c r="E55" s="1">
        <v>45117</v>
      </c>
      <c r="F55">
        <v>4530631</v>
      </c>
      <c r="G55">
        <v>10429891</v>
      </c>
      <c r="H55" s="4">
        <v>56480</v>
      </c>
    </row>
    <row r="56" spans="1:8" ht="12.75" customHeight="1" x14ac:dyDescent="0.25">
      <c r="A56" s="135" t="s">
        <v>3</v>
      </c>
      <c r="B56" s="138" t="s">
        <v>2003</v>
      </c>
      <c r="C56" s="138" t="s">
        <v>1973</v>
      </c>
      <c r="D56" s="135" t="s">
        <v>768</v>
      </c>
      <c r="E56" s="143">
        <v>45104</v>
      </c>
      <c r="F56" s="135">
        <v>4529666</v>
      </c>
      <c r="G56" s="137">
        <v>10428723</v>
      </c>
      <c r="H56" s="145">
        <v>291883</v>
      </c>
    </row>
    <row r="57" spans="1:8" ht="12.75" hidden="1" customHeight="1" x14ac:dyDescent="0.25">
      <c r="A57" t="s">
        <v>0</v>
      </c>
      <c r="B57" t="s">
        <v>1971</v>
      </c>
      <c r="C57" t="s">
        <v>1</v>
      </c>
      <c r="D57" t="s">
        <v>933</v>
      </c>
      <c r="E57" s="1">
        <v>45103</v>
      </c>
      <c r="F57">
        <v>4529540</v>
      </c>
      <c r="G57">
        <v>10428476</v>
      </c>
      <c r="H57" s="4">
        <v>200215</v>
      </c>
    </row>
    <row r="58" spans="1:8" ht="12.75" customHeight="1" x14ac:dyDescent="0.25">
      <c r="A58" s="135" t="s">
        <v>3</v>
      </c>
      <c r="B58" s="138" t="s">
        <v>2003</v>
      </c>
      <c r="C58" s="138" t="s">
        <v>1973</v>
      </c>
      <c r="D58" s="135" t="s">
        <v>952</v>
      </c>
      <c r="E58" s="143">
        <v>45100</v>
      </c>
      <c r="F58" s="135">
        <v>4529283</v>
      </c>
      <c r="G58" s="137">
        <v>10427898</v>
      </c>
      <c r="H58" s="145">
        <v>200215</v>
      </c>
    </row>
    <row r="59" spans="1:8" ht="12.75" hidden="1" customHeight="1" x14ac:dyDescent="0.25">
      <c r="A59" t="s">
        <v>0</v>
      </c>
      <c r="B59" t="s">
        <v>1971</v>
      </c>
      <c r="C59" t="s">
        <v>1</v>
      </c>
      <c r="D59" t="s">
        <v>578</v>
      </c>
      <c r="E59" s="1">
        <v>45086</v>
      </c>
      <c r="F59">
        <v>4528169</v>
      </c>
      <c r="G59">
        <v>10426625</v>
      </c>
      <c r="H59" s="4">
        <v>400430</v>
      </c>
    </row>
    <row r="60" spans="1:8" ht="12.75" hidden="1" customHeight="1" x14ac:dyDescent="0.25">
      <c r="A60" t="s">
        <v>0</v>
      </c>
      <c r="B60" t="s">
        <v>1971</v>
      </c>
      <c r="C60" t="s">
        <v>1</v>
      </c>
      <c r="D60" t="s">
        <v>1323</v>
      </c>
      <c r="E60" s="1">
        <v>45084</v>
      </c>
      <c r="F60">
        <v>4527996</v>
      </c>
      <c r="G60">
        <v>10426890</v>
      </c>
      <c r="H60" s="4">
        <v>123788</v>
      </c>
    </row>
    <row r="61" spans="1:8" ht="12.75" hidden="1" customHeight="1" x14ac:dyDescent="0.25">
      <c r="A61" s="135" t="s">
        <v>0</v>
      </c>
      <c r="B61" s="138" t="s">
        <v>2003</v>
      </c>
      <c r="C61" s="138" t="s">
        <v>1974</v>
      </c>
      <c r="D61" s="135" t="s">
        <v>478</v>
      </c>
      <c r="E61" s="143">
        <v>45081</v>
      </c>
      <c r="F61" s="135">
        <v>4527670</v>
      </c>
      <c r="G61" s="137">
        <v>10426525</v>
      </c>
      <c r="H61" s="145">
        <v>520559</v>
      </c>
    </row>
    <row r="62" spans="1:8" ht="12.75" customHeight="1" x14ac:dyDescent="0.25">
      <c r="A62" s="135" t="s">
        <v>0</v>
      </c>
      <c r="B62" s="138" t="s">
        <v>2003</v>
      </c>
      <c r="C62" s="138" t="s">
        <v>1973</v>
      </c>
      <c r="D62" s="135" t="s">
        <v>434</v>
      </c>
      <c r="E62" s="143">
        <v>45079</v>
      </c>
      <c r="F62" s="135">
        <v>4527597</v>
      </c>
      <c r="G62" s="137">
        <v>10426498</v>
      </c>
      <c r="H62" s="145">
        <v>600645</v>
      </c>
    </row>
    <row r="63" spans="1:8" ht="12.75" hidden="1" customHeight="1" x14ac:dyDescent="0.25">
      <c r="A63" t="s">
        <v>0</v>
      </c>
      <c r="B63" t="s">
        <v>1971</v>
      </c>
      <c r="C63" t="s">
        <v>1</v>
      </c>
      <c r="D63" t="s">
        <v>579</v>
      </c>
      <c r="E63" s="1">
        <v>45077</v>
      </c>
      <c r="F63">
        <v>4527383</v>
      </c>
      <c r="G63">
        <v>10426169</v>
      </c>
      <c r="H63" s="4">
        <v>400430</v>
      </c>
    </row>
    <row r="64" spans="1:8" ht="12.75" hidden="1" customHeight="1" x14ac:dyDescent="0.25">
      <c r="A64" t="s">
        <v>3</v>
      </c>
      <c r="B64" s="7" t="s">
        <v>1971</v>
      </c>
      <c r="C64" t="s">
        <v>1</v>
      </c>
      <c r="D64" t="s">
        <v>585</v>
      </c>
      <c r="E64" s="1">
        <v>45075</v>
      </c>
      <c r="F64">
        <v>4524080</v>
      </c>
      <c r="G64">
        <v>10425892</v>
      </c>
      <c r="H64" s="4">
        <v>400430</v>
      </c>
    </row>
    <row r="65" spans="1:8" ht="12.75" customHeight="1" x14ac:dyDescent="0.25">
      <c r="A65" s="135" t="s">
        <v>0</v>
      </c>
      <c r="B65" s="138" t="s">
        <v>2003</v>
      </c>
      <c r="C65" s="138" t="s">
        <v>1973</v>
      </c>
      <c r="D65" s="135" t="s">
        <v>435</v>
      </c>
      <c r="E65" s="143">
        <v>45073</v>
      </c>
      <c r="F65" s="135">
        <v>4524036</v>
      </c>
      <c r="G65" s="137">
        <v>10425824</v>
      </c>
      <c r="H65" s="145">
        <v>600645</v>
      </c>
    </row>
    <row r="66" spans="1:8" ht="12.75" customHeight="1" x14ac:dyDescent="0.25">
      <c r="A66" s="135" t="s">
        <v>0</v>
      </c>
      <c r="B66" s="138" t="s">
        <v>2003</v>
      </c>
      <c r="C66" s="138" t="s">
        <v>1973</v>
      </c>
      <c r="D66" s="135" t="s">
        <v>314</v>
      </c>
      <c r="E66" s="143">
        <v>45072</v>
      </c>
      <c r="F66" s="135">
        <v>4524022</v>
      </c>
      <c r="G66" s="137">
        <v>10425725</v>
      </c>
      <c r="H66" s="145">
        <v>980541</v>
      </c>
    </row>
    <row r="67" spans="1:8" ht="12.75" hidden="1" customHeight="1" x14ac:dyDescent="0.25">
      <c r="A67" s="135" t="s">
        <v>0</v>
      </c>
      <c r="B67" s="138" t="s">
        <v>2003</v>
      </c>
      <c r="C67" s="138" t="s">
        <v>1974</v>
      </c>
      <c r="D67" s="135" t="s">
        <v>1412</v>
      </c>
      <c r="E67" s="143">
        <v>45072</v>
      </c>
      <c r="F67" s="135">
        <v>4524021</v>
      </c>
      <c r="G67" s="137">
        <v>10425734</v>
      </c>
      <c r="H67" s="145">
        <v>100108</v>
      </c>
    </row>
    <row r="68" spans="1:8" ht="12.75" customHeight="1" x14ac:dyDescent="0.25">
      <c r="A68" s="135" t="s">
        <v>3</v>
      </c>
      <c r="B68" s="138" t="s">
        <v>2003</v>
      </c>
      <c r="C68" s="138" t="s">
        <v>1973</v>
      </c>
      <c r="D68" s="135" t="s">
        <v>185</v>
      </c>
      <c r="E68" s="143">
        <v>45070</v>
      </c>
      <c r="F68" s="135">
        <v>4523642</v>
      </c>
      <c r="G68" s="137">
        <v>10425371</v>
      </c>
      <c r="H68" s="145">
        <v>1990645</v>
      </c>
    </row>
    <row r="69" spans="1:8" ht="12.75" customHeight="1" x14ac:dyDescent="0.25">
      <c r="A69" s="135" t="s">
        <v>3</v>
      </c>
      <c r="B69" s="138" t="s">
        <v>2003</v>
      </c>
      <c r="C69" s="138" t="s">
        <v>1973</v>
      </c>
      <c r="D69" s="135" t="s">
        <v>573</v>
      </c>
      <c r="E69" s="143">
        <v>45057</v>
      </c>
      <c r="F69" s="135">
        <v>4522621</v>
      </c>
      <c r="G69" s="137">
        <v>10423975</v>
      </c>
      <c r="H69" s="145">
        <v>407363</v>
      </c>
    </row>
    <row r="70" spans="1:8" ht="12.75" customHeight="1" x14ac:dyDescent="0.25">
      <c r="A70" s="135" t="s">
        <v>0</v>
      </c>
      <c r="B70" s="138" t="s">
        <v>2003</v>
      </c>
      <c r="C70" s="138" t="s">
        <v>1973</v>
      </c>
      <c r="D70" s="135" t="s">
        <v>465</v>
      </c>
      <c r="E70" s="143">
        <v>45051</v>
      </c>
      <c r="F70" s="135">
        <v>4521656</v>
      </c>
      <c r="G70" s="135" t="s">
        <v>2</v>
      </c>
      <c r="H70" s="145">
        <v>541069</v>
      </c>
    </row>
    <row r="71" spans="1:8" ht="12.75" customHeight="1" x14ac:dyDescent="0.25">
      <c r="A71" s="135" t="s">
        <v>3</v>
      </c>
      <c r="B71" s="138" t="s">
        <v>2003</v>
      </c>
      <c r="C71" s="138" t="s">
        <v>1973</v>
      </c>
      <c r="D71" s="135" t="s">
        <v>258</v>
      </c>
      <c r="E71" s="143">
        <v>45049</v>
      </c>
      <c r="F71" s="135">
        <v>4521491</v>
      </c>
      <c r="G71" s="137">
        <v>10423317</v>
      </c>
      <c r="H71" s="145">
        <v>1296010</v>
      </c>
    </row>
    <row r="72" spans="1:8" ht="12.75" hidden="1" customHeight="1" x14ac:dyDescent="0.25">
      <c r="A72" t="s">
        <v>3</v>
      </c>
      <c r="B72" t="s">
        <v>1972</v>
      </c>
      <c r="C72" t="s">
        <v>2</v>
      </c>
      <c r="D72" t="s">
        <v>15</v>
      </c>
      <c r="E72" s="1">
        <v>45041</v>
      </c>
      <c r="F72">
        <v>4520549</v>
      </c>
      <c r="G72" t="s">
        <v>2</v>
      </c>
      <c r="H72" s="4">
        <v>12995330</v>
      </c>
    </row>
    <row r="73" spans="1:8" ht="12.75" hidden="1" customHeight="1" x14ac:dyDescent="0.25">
      <c r="A73" t="s">
        <v>0</v>
      </c>
      <c r="B73" t="s">
        <v>1971</v>
      </c>
      <c r="C73" t="s">
        <v>1</v>
      </c>
      <c r="D73" t="s">
        <v>650</v>
      </c>
      <c r="E73" s="1">
        <v>45041</v>
      </c>
      <c r="F73">
        <v>4520528</v>
      </c>
      <c r="G73">
        <v>10422317</v>
      </c>
      <c r="H73" s="4">
        <v>350376</v>
      </c>
    </row>
    <row r="74" spans="1:8" ht="12.75" hidden="1" customHeight="1" x14ac:dyDescent="0.25">
      <c r="A74" t="s">
        <v>0</v>
      </c>
      <c r="B74" s="8" t="s">
        <v>1971</v>
      </c>
      <c r="C74" t="s">
        <v>2</v>
      </c>
      <c r="D74" t="s">
        <v>1447</v>
      </c>
      <c r="E74" s="1">
        <v>45037</v>
      </c>
      <c r="F74">
        <v>4520252</v>
      </c>
      <c r="G74">
        <v>10421942</v>
      </c>
      <c r="H74" s="4">
        <v>94720</v>
      </c>
    </row>
    <row r="75" spans="1:8" ht="12.75" hidden="1" customHeight="1" x14ac:dyDescent="0.25">
      <c r="A75" s="135" t="s">
        <v>0</v>
      </c>
      <c r="B75" s="138" t="s">
        <v>2003</v>
      </c>
      <c r="C75" s="138" t="s">
        <v>1974</v>
      </c>
      <c r="D75" s="135" t="s">
        <v>433</v>
      </c>
      <c r="E75" s="143">
        <v>45032</v>
      </c>
      <c r="F75" s="135">
        <v>4519659</v>
      </c>
      <c r="G75" s="137">
        <v>10421143</v>
      </c>
      <c r="H75" s="145">
        <v>600645</v>
      </c>
    </row>
    <row r="76" spans="1:8" ht="12.75" hidden="1" customHeight="1" x14ac:dyDescent="0.25">
      <c r="A76" s="135" t="s">
        <v>0</v>
      </c>
      <c r="B76" s="138" t="s">
        <v>2003</v>
      </c>
      <c r="C76" s="138" t="s">
        <v>1974</v>
      </c>
      <c r="D76" s="135" t="s">
        <v>651</v>
      </c>
      <c r="E76" s="143">
        <v>45025</v>
      </c>
      <c r="F76" s="135">
        <v>4518262</v>
      </c>
      <c r="G76" s="137">
        <v>10420390</v>
      </c>
      <c r="H76" s="145">
        <v>350376</v>
      </c>
    </row>
    <row r="77" spans="1:8" ht="12.75" hidden="1" customHeight="1" x14ac:dyDescent="0.25">
      <c r="A77" t="s">
        <v>3</v>
      </c>
      <c r="B77" s="7" t="s">
        <v>1971</v>
      </c>
      <c r="C77" t="s">
        <v>1</v>
      </c>
      <c r="D77" t="s">
        <v>497</v>
      </c>
      <c r="E77" s="1">
        <v>45023</v>
      </c>
      <c r="F77">
        <v>4518255</v>
      </c>
      <c r="G77">
        <v>10420367</v>
      </c>
      <c r="H77" s="4">
        <v>400430</v>
      </c>
    </row>
    <row r="78" spans="1:8" ht="12.75" customHeight="1" x14ac:dyDescent="0.25">
      <c r="A78" s="135" t="s">
        <v>3</v>
      </c>
      <c r="B78" s="138" t="s">
        <v>2003</v>
      </c>
      <c r="C78" s="138" t="s">
        <v>1973</v>
      </c>
      <c r="D78" s="135" t="s">
        <v>759</v>
      </c>
      <c r="E78" s="143">
        <v>45021</v>
      </c>
      <c r="F78" s="135">
        <v>4518114</v>
      </c>
      <c r="G78" s="137">
        <v>10420048</v>
      </c>
      <c r="H78" s="145">
        <v>300323</v>
      </c>
    </row>
    <row r="79" spans="1:8" ht="12.75" hidden="1" customHeight="1" x14ac:dyDescent="0.25">
      <c r="A79" t="s">
        <v>3</v>
      </c>
      <c r="B79" t="str">
        <f>+Tabla1[[#This Row],[Equipo]]</f>
        <v>TENSIONADORA</v>
      </c>
      <c r="C79" t="s">
        <v>42</v>
      </c>
      <c r="D79" t="s">
        <v>652</v>
      </c>
      <c r="E79" s="1">
        <v>45019</v>
      </c>
      <c r="F79">
        <v>4516555</v>
      </c>
      <c r="G79">
        <v>10419968</v>
      </c>
      <c r="H79" s="4">
        <v>350376</v>
      </c>
    </row>
    <row r="80" spans="1:8" ht="12.75" hidden="1" customHeight="1" x14ac:dyDescent="0.25">
      <c r="A80" t="s">
        <v>3</v>
      </c>
      <c r="B80" s="7" t="s">
        <v>1971</v>
      </c>
      <c r="C80" t="s">
        <v>1</v>
      </c>
      <c r="D80" t="s">
        <v>586</v>
      </c>
      <c r="E80" s="1">
        <v>45007</v>
      </c>
      <c r="F80">
        <v>4515280</v>
      </c>
      <c r="G80" t="s">
        <v>2</v>
      </c>
      <c r="H80" s="4">
        <v>400430</v>
      </c>
    </row>
    <row r="81" spans="1:8" ht="12.75" customHeight="1" x14ac:dyDescent="0.25">
      <c r="A81" s="135" t="s">
        <v>3</v>
      </c>
      <c r="B81" s="138" t="s">
        <v>2003</v>
      </c>
      <c r="C81" s="138" t="s">
        <v>1973</v>
      </c>
      <c r="D81" s="135" t="s">
        <v>760</v>
      </c>
      <c r="E81" s="143">
        <v>45004</v>
      </c>
      <c r="F81" s="135">
        <v>4515006</v>
      </c>
      <c r="G81" s="137">
        <v>10417432</v>
      </c>
      <c r="H81" s="145">
        <v>300323</v>
      </c>
    </row>
    <row r="82" spans="1:8" ht="12.75" hidden="1" customHeight="1" x14ac:dyDescent="0.25">
      <c r="A82" t="s">
        <v>0</v>
      </c>
      <c r="B82" t="s">
        <v>1971</v>
      </c>
      <c r="C82" t="s">
        <v>1</v>
      </c>
      <c r="D82" t="s">
        <v>580</v>
      </c>
      <c r="E82" s="1">
        <v>45003</v>
      </c>
      <c r="F82">
        <v>4514955</v>
      </c>
      <c r="G82">
        <v>10417948</v>
      </c>
      <c r="H82" s="4">
        <v>400430</v>
      </c>
    </row>
    <row r="83" spans="1:8" ht="12.75" hidden="1" customHeight="1" x14ac:dyDescent="0.25">
      <c r="A83" t="s">
        <v>3</v>
      </c>
      <c r="B83" s="7" t="s">
        <v>1971</v>
      </c>
      <c r="C83" t="s">
        <v>1</v>
      </c>
      <c r="D83" t="s">
        <v>943</v>
      </c>
      <c r="E83" s="1">
        <v>44999</v>
      </c>
      <c r="F83">
        <v>4514575</v>
      </c>
      <c r="G83">
        <v>10417528</v>
      </c>
      <c r="H83" s="4">
        <v>200215</v>
      </c>
    </row>
    <row r="84" spans="1:8" ht="12.75" hidden="1" customHeight="1" x14ac:dyDescent="0.25">
      <c r="A84" t="s">
        <v>3</v>
      </c>
      <c r="B84" t="str">
        <f>+Tabla1[[#This Row],[Equipo]]</f>
        <v>TENSIONADORA</v>
      </c>
      <c r="C84" t="s">
        <v>42</v>
      </c>
      <c r="D84" t="s">
        <v>583</v>
      </c>
      <c r="E84" s="1">
        <v>44997</v>
      </c>
      <c r="F84">
        <v>4514141</v>
      </c>
      <c r="G84">
        <v>10416888</v>
      </c>
      <c r="H84" s="4">
        <v>400430</v>
      </c>
    </row>
    <row r="85" spans="1:8" ht="12.75" hidden="1" customHeight="1" x14ac:dyDescent="0.25">
      <c r="A85" t="s">
        <v>3</v>
      </c>
      <c r="B85" s="7" t="s">
        <v>1971</v>
      </c>
      <c r="C85" t="s">
        <v>1</v>
      </c>
      <c r="D85" t="s">
        <v>1416</v>
      </c>
      <c r="E85" s="1">
        <v>44995</v>
      </c>
      <c r="F85">
        <v>4513941</v>
      </c>
      <c r="G85">
        <v>10416861</v>
      </c>
      <c r="H85" s="4">
        <v>100108</v>
      </c>
    </row>
    <row r="86" spans="1:8" ht="12.75" customHeight="1" x14ac:dyDescent="0.25">
      <c r="A86" s="135" t="s">
        <v>0</v>
      </c>
      <c r="B86" s="138" t="s">
        <v>2003</v>
      </c>
      <c r="C86" s="138" t="s">
        <v>1973</v>
      </c>
      <c r="D86" s="135" t="s">
        <v>1413</v>
      </c>
      <c r="E86" s="143">
        <v>44995</v>
      </c>
      <c r="F86" s="135">
        <v>4513942</v>
      </c>
      <c r="G86" s="137">
        <v>10417000</v>
      </c>
      <c r="H86" s="145">
        <v>100108</v>
      </c>
    </row>
    <row r="87" spans="1:8" ht="12.75" hidden="1" customHeight="1" x14ac:dyDescent="0.25">
      <c r="A87" t="s">
        <v>3</v>
      </c>
      <c r="B87" s="7" t="s">
        <v>1971</v>
      </c>
      <c r="C87" t="s">
        <v>1</v>
      </c>
      <c r="D87" t="s">
        <v>587</v>
      </c>
      <c r="E87" s="1">
        <v>44990</v>
      </c>
      <c r="F87">
        <v>4513515</v>
      </c>
      <c r="G87">
        <v>10416283</v>
      </c>
      <c r="H87" s="4">
        <v>400430</v>
      </c>
    </row>
    <row r="88" spans="1:8" ht="12.75" hidden="1" customHeight="1" x14ac:dyDescent="0.25">
      <c r="A88" t="s">
        <v>3</v>
      </c>
      <c r="B88" s="7" t="s">
        <v>1971</v>
      </c>
      <c r="C88" t="s">
        <v>1</v>
      </c>
      <c r="D88" t="s">
        <v>421</v>
      </c>
      <c r="E88" s="1">
        <v>44989</v>
      </c>
      <c r="F88">
        <v>4513510</v>
      </c>
      <c r="G88">
        <v>10416295</v>
      </c>
      <c r="H88" s="4">
        <v>400430</v>
      </c>
    </row>
    <row r="89" spans="1:8" ht="12.75" hidden="1" customHeight="1" x14ac:dyDescent="0.25">
      <c r="A89" t="s">
        <v>3</v>
      </c>
      <c r="B89" s="7" t="s">
        <v>42</v>
      </c>
      <c r="C89" t="s">
        <v>436</v>
      </c>
      <c r="D89" t="s">
        <v>437</v>
      </c>
      <c r="E89" s="1">
        <v>44988</v>
      </c>
      <c r="F89">
        <v>4513331</v>
      </c>
      <c r="G89">
        <v>10416378</v>
      </c>
      <c r="H89" s="4">
        <v>600645</v>
      </c>
    </row>
    <row r="90" spans="1:8" ht="12.75" customHeight="1" x14ac:dyDescent="0.25">
      <c r="A90" s="135" t="s">
        <v>3</v>
      </c>
      <c r="B90" s="138" t="s">
        <v>2003</v>
      </c>
      <c r="C90" s="138" t="s">
        <v>1973</v>
      </c>
      <c r="D90" s="135" t="s">
        <v>589</v>
      </c>
      <c r="E90" s="143">
        <v>44987</v>
      </c>
      <c r="F90" s="135">
        <v>4513325</v>
      </c>
      <c r="G90" s="137">
        <v>10416383</v>
      </c>
      <c r="H90" s="145">
        <v>400430</v>
      </c>
    </row>
    <row r="91" spans="1:8" ht="12.75" hidden="1" customHeight="1" x14ac:dyDescent="0.25">
      <c r="A91" t="s">
        <v>3</v>
      </c>
      <c r="B91" s="7" t="s">
        <v>1971</v>
      </c>
      <c r="C91" t="s">
        <v>1</v>
      </c>
      <c r="D91" t="s">
        <v>588</v>
      </c>
      <c r="E91" s="1">
        <v>44982</v>
      </c>
      <c r="F91">
        <v>4512599</v>
      </c>
      <c r="G91">
        <v>10415712</v>
      </c>
      <c r="H91" s="4">
        <v>400430</v>
      </c>
    </row>
    <row r="92" spans="1:8" ht="12.75" customHeight="1" x14ac:dyDescent="0.25">
      <c r="A92" s="135" t="s">
        <v>3</v>
      </c>
      <c r="B92" s="138" t="s">
        <v>2003</v>
      </c>
      <c r="C92" s="138" t="s">
        <v>1973</v>
      </c>
      <c r="D92" s="135" t="s">
        <v>74</v>
      </c>
      <c r="E92" s="143">
        <v>44976</v>
      </c>
      <c r="F92" s="135">
        <v>4512132</v>
      </c>
      <c r="G92" s="135" t="s">
        <v>2</v>
      </c>
      <c r="H92" s="145">
        <v>4695000</v>
      </c>
    </row>
    <row r="93" spans="1:8" ht="12.75" customHeight="1" x14ac:dyDescent="0.25">
      <c r="A93" s="135" t="s">
        <v>0</v>
      </c>
      <c r="B93" s="138" t="s">
        <v>2003</v>
      </c>
      <c r="C93" s="138" t="s">
        <v>1973</v>
      </c>
      <c r="D93" s="135" t="s">
        <v>125</v>
      </c>
      <c r="E93" s="143">
        <v>44976</v>
      </c>
      <c r="F93" s="135">
        <v>4512129</v>
      </c>
      <c r="G93" s="135" t="s">
        <v>2</v>
      </c>
      <c r="H93" s="145">
        <v>3050000</v>
      </c>
    </row>
    <row r="94" spans="1:8" ht="12.75" hidden="1" customHeight="1" x14ac:dyDescent="0.25">
      <c r="A94" t="s">
        <v>3</v>
      </c>
      <c r="B94" s="8" t="s">
        <v>110</v>
      </c>
      <c r="C94" t="s">
        <v>2</v>
      </c>
      <c r="D94" t="s">
        <v>635</v>
      </c>
      <c r="E94" s="1">
        <v>44976</v>
      </c>
      <c r="F94">
        <v>4512134</v>
      </c>
      <c r="G94" t="s">
        <v>2</v>
      </c>
      <c r="H94" s="4">
        <v>360000</v>
      </c>
    </row>
    <row r="95" spans="1:8" x14ac:dyDescent="0.25">
      <c r="A95" s="135" t="s">
        <v>3</v>
      </c>
      <c r="B95" s="138" t="s">
        <v>2003</v>
      </c>
      <c r="C95" s="138" t="s">
        <v>1973</v>
      </c>
      <c r="D95" s="135" t="s">
        <v>1407</v>
      </c>
      <c r="E95" s="143">
        <v>44975</v>
      </c>
      <c r="F95" s="135">
        <v>4511915</v>
      </c>
      <c r="G95" s="137">
        <v>10414762</v>
      </c>
      <c r="H95" s="145">
        <v>102110</v>
      </c>
    </row>
    <row r="96" spans="1:8" ht="12.75" customHeight="1" x14ac:dyDescent="0.25">
      <c r="A96" s="135" t="s">
        <v>3</v>
      </c>
      <c r="B96" s="138" t="s">
        <v>2003</v>
      </c>
      <c r="C96" s="138" t="s">
        <v>1973</v>
      </c>
      <c r="D96" s="135" t="s">
        <v>949</v>
      </c>
      <c r="E96" s="143">
        <v>44966</v>
      </c>
      <c r="F96" s="135">
        <v>4510962</v>
      </c>
      <c r="G96" s="137">
        <v>10413976</v>
      </c>
      <c r="H96" s="145">
        <v>200215</v>
      </c>
    </row>
    <row r="97" spans="1:8" ht="12.75" hidden="1" customHeight="1" x14ac:dyDescent="0.25">
      <c r="A97" t="s">
        <v>0</v>
      </c>
      <c r="B97" t="s">
        <v>1971</v>
      </c>
      <c r="C97" t="s">
        <v>1</v>
      </c>
      <c r="D97" t="s">
        <v>934</v>
      </c>
      <c r="E97" s="1">
        <v>44963</v>
      </c>
      <c r="F97">
        <v>4510628</v>
      </c>
      <c r="G97">
        <v>10412934</v>
      </c>
      <c r="H97" s="4">
        <v>200215</v>
      </c>
    </row>
    <row r="98" spans="1:8" ht="12.75" customHeight="1" x14ac:dyDescent="0.25">
      <c r="A98" s="135" t="s">
        <v>0</v>
      </c>
      <c r="B98" s="138" t="s">
        <v>2003</v>
      </c>
      <c r="C98" s="138" t="s">
        <v>1973</v>
      </c>
      <c r="D98" s="142" t="s">
        <v>2146</v>
      </c>
      <c r="E98" s="143">
        <v>44960</v>
      </c>
      <c r="F98" s="135">
        <v>4509389</v>
      </c>
      <c r="G98" s="137">
        <v>10413338</v>
      </c>
      <c r="H98" s="145">
        <v>1461600</v>
      </c>
    </row>
    <row r="99" spans="1:8" ht="12.75" hidden="1" customHeight="1" x14ac:dyDescent="0.25">
      <c r="A99" t="s">
        <v>0</v>
      </c>
      <c r="B99" t="s">
        <v>1971</v>
      </c>
      <c r="C99" t="s">
        <v>1</v>
      </c>
      <c r="D99" t="s">
        <v>1422</v>
      </c>
      <c r="E99" s="1">
        <v>44959</v>
      </c>
      <c r="F99">
        <v>4509326</v>
      </c>
      <c r="G99">
        <v>10413214</v>
      </c>
      <c r="H99" s="4">
        <v>99030</v>
      </c>
    </row>
    <row r="100" spans="1:8" ht="12.75" customHeight="1" x14ac:dyDescent="0.25">
      <c r="A100" s="135" t="s">
        <v>3</v>
      </c>
      <c r="B100" s="138" t="s">
        <v>2003</v>
      </c>
      <c r="C100" s="138" t="s">
        <v>1973</v>
      </c>
      <c r="D100" s="135" t="s">
        <v>142</v>
      </c>
      <c r="E100" s="143">
        <v>44959</v>
      </c>
      <c r="F100" s="135">
        <v>4509260</v>
      </c>
      <c r="G100" s="137">
        <v>10413121</v>
      </c>
      <c r="H100" s="145">
        <v>500538</v>
      </c>
    </row>
    <row r="101" spans="1:8" ht="12.75" customHeight="1" x14ac:dyDescent="0.25">
      <c r="A101" s="135" t="s">
        <v>3</v>
      </c>
      <c r="B101" s="138" t="s">
        <v>2003</v>
      </c>
      <c r="C101" s="138" t="s">
        <v>1973</v>
      </c>
      <c r="D101" s="135" t="s">
        <v>965</v>
      </c>
      <c r="E101" s="143">
        <v>44959</v>
      </c>
      <c r="F101" s="135">
        <v>4509329</v>
      </c>
      <c r="G101" s="137">
        <v>10413219</v>
      </c>
      <c r="H101" s="145">
        <v>198060</v>
      </c>
    </row>
    <row r="102" spans="1:8" ht="12.75" hidden="1" customHeight="1" x14ac:dyDescent="0.25">
      <c r="A102" t="s">
        <v>0</v>
      </c>
      <c r="B102" t="s">
        <v>42</v>
      </c>
      <c r="C102" t="s">
        <v>42</v>
      </c>
      <c r="D102" t="s">
        <v>1422</v>
      </c>
      <c r="E102" s="1">
        <v>44958</v>
      </c>
      <c r="F102">
        <v>4509045</v>
      </c>
      <c r="G102">
        <v>10413015</v>
      </c>
      <c r="H102" s="4">
        <v>20022</v>
      </c>
    </row>
    <row r="103" spans="1:8" ht="12.75" customHeight="1" x14ac:dyDescent="0.25">
      <c r="A103" s="135" t="s">
        <v>3</v>
      </c>
      <c r="B103" s="138" t="s">
        <v>2003</v>
      </c>
      <c r="C103" s="138" t="s">
        <v>1973</v>
      </c>
      <c r="D103" s="135" t="s">
        <v>142</v>
      </c>
      <c r="E103" s="143">
        <v>44956</v>
      </c>
      <c r="F103" s="135">
        <v>4508852</v>
      </c>
      <c r="G103" s="137">
        <v>10412785</v>
      </c>
      <c r="H103" s="145">
        <v>90097</v>
      </c>
    </row>
    <row r="104" spans="1:8" ht="12.75" customHeight="1" x14ac:dyDescent="0.25">
      <c r="A104" s="135" t="s">
        <v>3</v>
      </c>
      <c r="B104" s="138" t="s">
        <v>2003</v>
      </c>
      <c r="C104" s="138" t="s">
        <v>1973</v>
      </c>
      <c r="D104" s="135" t="s">
        <v>951</v>
      </c>
      <c r="E104" s="143">
        <v>44954</v>
      </c>
      <c r="F104" s="135">
        <v>4508676</v>
      </c>
      <c r="G104" s="137">
        <v>10412533</v>
      </c>
      <c r="H104" s="145">
        <v>200215</v>
      </c>
    </row>
    <row r="105" spans="1:8" ht="12.75" hidden="1" customHeight="1" x14ac:dyDescent="0.25">
      <c r="A105" t="s">
        <v>0</v>
      </c>
      <c r="B105" t="s">
        <v>1971</v>
      </c>
      <c r="C105" t="s">
        <v>1</v>
      </c>
      <c r="D105" t="s">
        <v>581</v>
      </c>
      <c r="E105" s="1">
        <v>44953</v>
      </c>
      <c r="F105">
        <v>4508571</v>
      </c>
      <c r="G105">
        <v>10412372</v>
      </c>
      <c r="H105" s="4">
        <v>400430</v>
      </c>
    </row>
    <row r="106" spans="1:8" ht="12.75" customHeight="1" x14ac:dyDescent="0.25">
      <c r="A106" s="135" t="s">
        <v>3</v>
      </c>
      <c r="B106" s="138" t="s">
        <v>2003</v>
      </c>
      <c r="C106" s="138" t="s">
        <v>1973</v>
      </c>
      <c r="D106" s="135" t="s">
        <v>4</v>
      </c>
      <c r="E106" s="143">
        <v>44951</v>
      </c>
      <c r="F106" s="135">
        <v>4508183</v>
      </c>
      <c r="G106" s="135" t="s">
        <v>2</v>
      </c>
      <c r="H106" s="145">
        <v>51210760</v>
      </c>
    </row>
    <row r="107" spans="1:8" ht="12.75" hidden="1" customHeight="1" x14ac:dyDescent="0.25">
      <c r="A107" s="135" t="s">
        <v>3</v>
      </c>
      <c r="B107" s="138" t="s">
        <v>2003</v>
      </c>
      <c r="C107" s="138" t="s">
        <v>1974</v>
      </c>
      <c r="D107" s="135" t="s">
        <v>331</v>
      </c>
      <c r="E107" s="143">
        <v>44951</v>
      </c>
      <c r="F107" s="135">
        <v>4508174</v>
      </c>
      <c r="G107" s="137">
        <v>10412195</v>
      </c>
      <c r="H107" s="145">
        <v>900968</v>
      </c>
    </row>
    <row r="108" spans="1:8" ht="12.75" customHeight="1" x14ac:dyDescent="0.25">
      <c r="A108" s="135" t="s">
        <v>3</v>
      </c>
      <c r="B108" s="138" t="s">
        <v>2003</v>
      </c>
      <c r="C108" s="138" t="s">
        <v>1973</v>
      </c>
      <c r="D108" s="135" t="s">
        <v>577</v>
      </c>
      <c r="E108" s="143">
        <v>44951</v>
      </c>
      <c r="F108" s="135">
        <v>4508162</v>
      </c>
      <c r="G108" s="137">
        <v>10412193</v>
      </c>
      <c r="H108" s="145">
        <v>400431</v>
      </c>
    </row>
    <row r="109" spans="1:8" ht="12.75" hidden="1" customHeight="1" x14ac:dyDescent="0.25">
      <c r="A109" s="135" t="s">
        <v>0</v>
      </c>
      <c r="B109" s="138" t="s">
        <v>2003</v>
      </c>
      <c r="C109" s="138" t="s">
        <v>1974</v>
      </c>
      <c r="D109" s="135" t="s">
        <v>937</v>
      </c>
      <c r="E109" s="143">
        <v>44951</v>
      </c>
      <c r="F109" s="135">
        <v>4508169</v>
      </c>
      <c r="G109" s="137">
        <v>10412196</v>
      </c>
      <c r="H109" s="145">
        <v>200215</v>
      </c>
    </row>
    <row r="110" spans="1:8" ht="12.75" hidden="1" customHeight="1" x14ac:dyDescent="0.25">
      <c r="A110" t="s">
        <v>0</v>
      </c>
      <c r="B110" t="s">
        <v>1971</v>
      </c>
      <c r="C110" t="s">
        <v>1</v>
      </c>
      <c r="D110" t="s">
        <v>1410</v>
      </c>
      <c r="E110" s="1">
        <v>44948</v>
      </c>
      <c r="F110">
        <v>4507945</v>
      </c>
      <c r="G110">
        <v>10412054</v>
      </c>
      <c r="H110" s="4">
        <v>100108</v>
      </c>
    </row>
    <row r="111" spans="1:8" ht="12.75" customHeight="1" x14ac:dyDescent="0.25">
      <c r="A111" s="135" t="s">
        <v>0</v>
      </c>
      <c r="B111" s="138" t="s">
        <v>2003</v>
      </c>
      <c r="C111" s="138" t="s">
        <v>1973</v>
      </c>
      <c r="D111" s="135" t="s">
        <v>938</v>
      </c>
      <c r="E111" s="143">
        <v>44948</v>
      </c>
      <c r="F111" s="135">
        <v>4507947</v>
      </c>
      <c r="G111" s="137">
        <v>10412041</v>
      </c>
      <c r="H111" s="145">
        <v>200215</v>
      </c>
    </row>
    <row r="112" spans="1:8" ht="12.75" hidden="1" customHeight="1" x14ac:dyDescent="0.25">
      <c r="A112" t="s">
        <v>0</v>
      </c>
      <c r="B112" t="s">
        <v>1971</v>
      </c>
      <c r="C112" t="s">
        <v>1</v>
      </c>
      <c r="D112" t="s">
        <v>1138</v>
      </c>
      <c r="E112" s="1">
        <v>44947</v>
      </c>
      <c r="F112">
        <v>4507888</v>
      </c>
      <c r="G112">
        <v>10412036</v>
      </c>
      <c r="H112" s="4">
        <v>160172</v>
      </c>
    </row>
    <row r="113" spans="1:8" ht="12.75" customHeight="1" x14ac:dyDescent="0.25">
      <c r="A113" s="135" t="s">
        <v>0</v>
      </c>
      <c r="B113" s="138" t="s">
        <v>2003</v>
      </c>
      <c r="C113" s="138" t="s">
        <v>1973</v>
      </c>
      <c r="D113" s="135" t="s">
        <v>940</v>
      </c>
      <c r="E113" s="143">
        <v>44945</v>
      </c>
      <c r="F113" s="135">
        <v>4507767</v>
      </c>
      <c r="G113" s="137">
        <v>10411720</v>
      </c>
      <c r="H113" s="145">
        <v>200215</v>
      </c>
    </row>
    <row r="114" spans="1:8" ht="12.75" customHeight="1" x14ac:dyDescent="0.25">
      <c r="A114" s="135" t="s">
        <v>3</v>
      </c>
      <c r="B114" s="138" t="s">
        <v>2003</v>
      </c>
      <c r="C114" s="138" t="s">
        <v>1973</v>
      </c>
      <c r="D114" s="135" t="s">
        <v>951</v>
      </c>
      <c r="E114" s="143">
        <v>44942</v>
      </c>
      <c r="F114" s="135">
        <v>4507334</v>
      </c>
      <c r="G114" s="137">
        <v>10411275</v>
      </c>
      <c r="H114" s="145">
        <v>100108</v>
      </c>
    </row>
    <row r="115" spans="1:8" ht="12.75" hidden="1" customHeight="1" x14ac:dyDescent="0.25">
      <c r="A115" s="135" t="s">
        <v>3</v>
      </c>
      <c r="B115" s="138" t="s">
        <v>2003</v>
      </c>
      <c r="C115" s="138" t="s">
        <v>1974</v>
      </c>
      <c r="D115" s="135" t="s">
        <v>950</v>
      </c>
      <c r="E115" s="143">
        <v>44938</v>
      </c>
      <c r="F115" s="135">
        <v>4507134</v>
      </c>
      <c r="G115" s="135" t="s">
        <v>2</v>
      </c>
      <c r="H115" s="145">
        <v>200215</v>
      </c>
    </row>
    <row r="116" spans="1:8" ht="12.75" customHeight="1" x14ac:dyDescent="0.25">
      <c r="A116" s="135" t="s">
        <v>3</v>
      </c>
      <c r="B116" s="138" t="s">
        <v>2003</v>
      </c>
      <c r="C116" s="138" t="s">
        <v>1973</v>
      </c>
      <c r="D116" s="135" t="s">
        <v>955</v>
      </c>
      <c r="E116" s="143">
        <v>44935</v>
      </c>
      <c r="F116" s="135">
        <v>4506688</v>
      </c>
      <c r="G116" s="137">
        <v>10410586</v>
      </c>
      <c r="H116" s="145">
        <v>200215</v>
      </c>
    </row>
    <row r="117" spans="1:8" ht="12.75" customHeight="1" x14ac:dyDescent="0.25">
      <c r="A117" s="135" t="s">
        <v>3</v>
      </c>
      <c r="B117" s="138" t="s">
        <v>2003</v>
      </c>
      <c r="C117" s="138" t="s">
        <v>1973</v>
      </c>
      <c r="D117" s="135" t="s">
        <v>710</v>
      </c>
      <c r="E117" s="143">
        <v>44918</v>
      </c>
      <c r="F117" s="135">
        <v>4503707</v>
      </c>
      <c r="G117" s="137">
        <v>10409271</v>
      </c>
      <c r="H117" s="145">
        <v>320344</v>
      </c>
    </row>
    <row r="118" spans="1:8" ht="12.75" hidden="1" customHeight="1" x14ac:dyDescent="0.25">
      <c r="A118" t="s">
        <v>0</v>
      </c>
      <c r="B118" t="s">
        <v>42</v>
      </c>
      <c r="C118" t="s">
        <v>42</v>
      </c>
      <c r="D118" t="s">
        <v>1266</v>
      </c>
      <c r="E118" s="1">
        <v>44915</v>
      </c>
      <c r="F118">
        <v>4503483</v>
      </c>
      <c r="G118">
        <v>10409129</v>
      </c>
      <c r="H118" s="4">
        <v>140151</v>
      </c>
    </row>
    <row r="119" spans="1:8" ht="12.75" customHeight="1" x14ac:dyDescent="0.25">
      <c r="A119" s="135" t="s">
        <v>3</v>
      </c>
      <c r="B119" s="138" t="s">
        <v>2003</v>
      </c>
      <c r="C119" s="138" t="s">
        <v>1973</v>
      </c>
      <c r="D119" s="135" t="s">
        <v>1245</v>
      </c>
      <c r="E119" s="143">
        <v>44911</v>
      </c>
      <c r="F119" s="135">
        <v>4503150</v>
      </c>
      <c r="G119" s="137">
        <v>10408473</v>
      </c>
      <c r="H119" s="145">
        <v>150161</v>
      </c>
    </row>
    <row r="120" spans="1:8" ht="12.75" customHeight="1" x14ac:dyDescent="0.25">
      <c r="A120" s="135" t="s">
        <v>3</v>
      </c>
      <c r="B120" s="138" t="s">
        <v>2003</v>
      </c>
      <c r="C120" s="138" t="s">
        <v>1973</v>
      </c>
      <c r="D120" s="135" t="s">
        <v>354</v>
      </c>
      <c r="E120" s="143">
        <v>44898</v>
      </c>
      <c r="F120" s="135">
        <v>4502036</v>
      </c>
      <c r="G120" s="137">
        <v>10407587</v>
      </c>
      <c r="H120" s="145">
        <v>800861</v>
      </c>
    </row>
    <row r="121" spans="1:8" ht="12.75" customHeight="1" x14ac:dyDescent="0.25">
      <c r="A121" s="135" t="s">
        <v>3</v>
      </c>
      <c r="B121" s="138" t="s">
        <v>2003</v>
      </c>
      <c r="C121" s="138" t="s">
        <v>1973</v>
      </c>
      <c r="D121" s="135" t="s">
        <v>425</v>
      </c>
      <c r="E121" s="143">
        <v>44895</v>
      </c>
      <c r="F121" s="135">
        <v>4501757</v>
      </c>
      <c r="G121" s="137">
        <v>10407345</v>
      </c>
      <c r="H121" s="145">
        <v>626453</v>
      </c>
    </row>
    <row r="122" spans="1:8" ht="12.75" customHeight="1" x14ac:dyDescent="0.25">
      <c r="A122" s="135" t="s">
        <v>3</v>
      </c>
      <c r="B122" s="138" t="s">
        <v>2003</v>
      </c>
      <c r="C122" s="138" t="s">
        <v>1973</v>
      </c>
      <c r="D122" s="135" t="s">
        <v>263</v>
      </c>
      <c r="E122" s="143">
        <v>44894</v>
      </c>
      <c r="F122" s="135">
        <v>4501679</v>
      </c>
      <c r="G122" s="137">
        <v>10407256</v>
      </c>
      <c r="H122" s="145">
        <v>1274659</v>
      </c>
    </row>
    <row r="123" spans="1:8" hidden="1" x14ac:dyDescent="0.25">
      <c r="A123" t="s">
        <v>3</v>
      </c>
      <c r="B123" t="str">
        <f>+Tabla1[[#This Row],[Equipo]]</f>
        <v>TENSIONADORA</v>
      </c>
      <c r="C123" t="s">
        <v>42</v>
      </c>
      <c r="D123" t="s">
        <v>326</v>
      </c>
      <c r="E123" s="1">
        <v>44892</v>
      </c>
      <c r="F123">
        <v>4501303</v>
      </c>
      <c r="G123" t="s">
        <v>2</v>
      </c>
      <c r="H123" s="4">
        <v>920000</v>
      </c>
    </row>
    <row r="124" spans="1:8" ht="12.75" customHeight="1" x14ac:dyDescent="0.25">
      <c r="A124" s="135" t="s">
        <v>3</v>
      </c>
      <c r="B124" s="138" t="s">
        <v>2003</v>
      </c>
      <c r="C124" s="138" t="s">
        <v>1973</v>
      </c>
      <c r="D124" s="135" t="s">
        <v>653</v>
      </c>
      <c r="E124" s="143">
        <v>44887</v>
      </c>
      <c r="F124" s="135">
        <v>4500832</v>
      </c>
      <c r="G124" s="137">
        <v>10406653</v>
      </c>
      <c r="H124" s="145">
        <v>350376</v>
      </c>
    </row>
    <row r="125" spans="1:8" ht="12.75" customHeight="1" x14ac:dyDescent="0.25">
      <c r="A125" s="135" t="s">
        <v>3</v>
      </c>
      <c r="B125" s="138" t="s">
        <v>2003</v>
      </c>
      <c r="C125" s="138" t="s">
        <v>1973</v>
      </c>
      <c r="D125" s="135" t="s">
        <v>590</v>
      </c>
      <c r="E125" s="143">
        <v>44884</v>
      </c>
      <c r="F125" s="135">
        <v>4500718</v>
      </c>
      <c r="G125" s="137">
        <v>10406566</v>
      </c>
      <c r="H125" s="145">
        <v>400430</v>
      </c>
    </row>
    <row r="126" spans="1:8" ht="12.75" customHeight="1" x14ac:dyDescent="0.25">
      <c r="A126" s="135" t="s">
        <v>3</v>
      </c>
      <c r="B126" s="138" t="s">
        <v>2003</v>
      </c>
      <c r="C126" s="138" t="s">
        <v>1973</v>
      </c>
      <c r="D126" s="135" t="s">
        <v>1267</v>
      </c>
      <c r="E126" s="143">
        <v>44884</v>
      </c>
      <c r="F126" s="135">
        <v>4500714</v>
      </c>
      <c r="G126" s="137">
        <v>10406374</v>
      </c>
      <c r="H126" s="145">
        <v>140151</v>
      </c>
    </row>
    <row r="127" spans="1:8" ht="12.75" customHeight="1" x14ac:dyDescent="0.25">
      <c r="A127" s="135" t="s">
        <v>3</v>
      </c>
      <c r="B127" s="138" t="s">
        <v>2003</v>
      </c>
      <c r="C127" s="138" t="s">
        <v>1973</v>
      </c>
      <c r="D127" s="135" t="s">
        <v>591</v>
      </c>
      <c r="E127" s="143">
        <v>44882</v>
      </c>
      <c r="F127" s="135">
        <v>4498445</v>
      </c>
      <c r="G127" s="137">
        <v>10406270</v>
      </c>
      <c r="H127" s="145">
        <v>400430</v>
      </c>
    </row>
    <row r="128" spans="1:8" ht="12.75" hidden="1" customHeight="1" x14ac:dyDescent="0.25">
      <c r="A128" t="s">
        <v>0</v>
      </c>
      <c r="B128" s="8" t="s">
        <v>1972</v>
      </c>
      <c r="C128" t="s">
        <v>2</v>
      </c>
      <c r="D128" t="s">
        <v>1272</v>
      </c>
      <c r="E128" s="1">
        <v>44880</v>
      </c>
      <c r="F128">
        <v>4498109</v>
      </c>
      <c r="G128">
        <v>10405971</v>
      </c>
      <c r="H128" s="4">
        <v>136146</v>
      </c>
    </row>
    <row r="129" spans="1:8" ht="12.75" customHeight="1" x14ac:dyDescent="0.25">
      <c r="A129" s="135" t="s">
        <v>3</v>
      </c>
      <c r="B129" s="138" t="s">
        <v>2003</v>
      </c>
      <c r="C129" s="138" t="s">
        <v>1973</v>
      </c>
      <c r="D129" s="135" t="s">
        <v>582</v>
      </c>
      <c r="E129" s="143">
        <v>44878</v>
      </c>
      <c r="F129" s="135">
        <v>4498006</v>
      </c>
      <c r="G129" s="137">
        <v>10405859</v>
      </c>
      <c r="H129" s="145">
        <v>400430</v>
      </c>
    </row>
    <row r="130" spans="1:8" ht="12.75" hidden="1" customHeight="1" x14ac:dyDescent="0.25">
      <c r="A130" t="s">
        <v>0</v>
      </c>
      <c r="B130" s="8" t="s">
        <v>1971</v>
      </c>
      <c r="C130" t="s">
        <v>2</v>
      </c>
      <c r="D130" t="s">
        <v>186</v>
      </c>
      <c r="E130" s="1">
        <v>44876</v>
      </c>
      <c r="F130">
        <v>4497891</v>
      </c>
      <c r="G130">
        <v>10405393</v>
      </c>
      <c r="H130" s="4">
        <v>1973387</v>
      </c>
    </row>
    <row r="131" spans="1:8" ht="12.75" hidden="1" customHeight="1" x14ac:dyDescent="0.25">
      <c r="A131" t="s">
        <v>3</v>
      </c>
      <c r="B131" s="7" t="s">
        <v>1971</v>
      </c>
      <c r="C131" t="s">
        <v>1</v>
      </c>
      <c r="D131" t="s">
        <v>1057</v>
      </c>
      <c r="E131" s="1">
        <v>44875</v>
      </c>
      <c r="F131">
        <v>4497868</v>
      </c>
      <c r="G131">
        <v>10405334</v>
      </c>
      <c r="H131" s="4">
        <v>170183</v>
      </c>
    </row>
    <row r="132" spans="1:8" ht="12.75" customHeight="1" x14ac:dyDescent="0.25">
      <c r="A132" s="135" t="s">
        <v>3</v>
      </c>
      <c r="B132" s="138" t="s">
        <v>2003</v>
      </c>
      <c r="C132" s="138" t="s">
        <v>1973</v>
      </c>
      <c r="D132" s="135" t="s">
        <v>277</v>
      </c>
      <c r="E132" s="143">
        <v>44872</v>
      </c>
      <c r="F132" s="135">
        <v>4497499</v>
      </c>
      <c r="G132" s="137">
        <v>10405333</v>
      </c>
      <c r="H132" s="145">
        <v>1201290</v>
      </c>
    </row>
    <row r="133" spans="1:8" ht="12.75" customHeight="1" x14ac:dyDescent="0.25">
      <c r="A133" s="135" t="s">
        <v>0</v>
      </c>
      <c r="B133" s="138" t="s">
        <v>2003</v>
      </c>
      <c r="C133" s="138" t="s">
        <v>1973</v>
      </c>
      <c r="D133" s="135" t="s">
        <v>283</v>
      </c>
      <c r="E133" s="143">
        <v>44862</v>
      </c>
      <c r="F133" s="135">
        <v>4496547</v>
      </c>
      <c r="G133" s="137">
        <v>10404521</v>
      </c>
      <c r="H133" s="145">
        <v>1174290</v>
      </c>
    </row>
    <row r="134" spans="1:8" ht="12.75" hidden="1" customHeight="1" x14ac:dyDescent="0.25">
      <c r="A134" t="s">
        <v>0</v>
      </c>
      <c r="B134" t="s">
        <v>42</v>
      </c>
      <c r="C134" t="s">
        <v>42</v>
      </c>
      <c r="D134" t="s">
        <v>570</v>
      </c>
      <c r="E134" s="1">
        <v>44859</v>
      </c>
      <c r="F134">
        <v>4496104</v>
      </c>
      <c r="G134">
        <v>10404177</v>
      </c>
      <c r="H134" s="4">
        <v>411479</v>
      </c>
    </row>
    <row r="135" spans="1:8" ht="12.75" hidden="1" customHeight="1" x14ac:dyDescent="0.25">
      <c r="A135" t="s">
        <v>3</v>
      </c>
      <c r="B135" s="7" t="s">
        <v>1971</v>
      </c>
      <c r="C135" t="s">
        <v>5</v>
      </c>
      <c r="D135" t="s">
        <v>315</v>
      </c>
      <c r="E135" s="1">
        <v>44852</v>
      </c>
      <c r="F135">
        <v>4494976</v>
      </c>
      <c r="G135" t="s">
        <v>2</v>
      </c>
      <c r="H135" s="4">
        <v>975000</v>
      </c>
    </row>
    <row r="136" spans="1:8" ht="12.75" hidden="1" customHeight="1" x14ac:dyDescent="0.25">
      <c r="A136" t="s">
        <v>3</v>
      </c>
      <c r="B136" s="7" t="s">
        <v>1971</v>
      </c>
      <c r="C136" t="s">
        <v>1</v>
      </c>
      <c r="D136" t="s">
        <v>209</v>
      </c>
      <c r="E136" s="1">
        <v>44825</v>
      </c>
      <c r="F136">
        <v>4491412</v>
      </c>
      <c r="G136">
        <v>10400748</v>
      </c>
      <c r="H136" s="4">
        <v>1661341</v>
      </c>
    </row>
    <row r="137" spans="1:8" ht="12.75" hidden="1" customHeight="1" x14ac:dyDescent="0.25">
      <c r="A137" t="s">
        <v>3</v>
      </c>
      <c r="B137" s="7" t="s">
        <v>1971</v>
      </c>
      <c r="C137" t="s">
        <v>1</v>
      </c>
      <c r="D137" t="s">
        <v>944</v>
      </c>
      <c r="E137" s="1">
        <v>44825</v>
      </c>
      <c r="F137">
        <v>4491574</v>
      </c>
      <c r="G137">
        <v>10400651</v>
      </c>
      <c r="H137" s="4">
        <v>200215</v>
      </c>
    </row>
    <row r="138" spans="1:8" ht="12.75" hidden="1" customHeight="1" x14ac:dyDescent="0.25">
      <c r="A138" t="s">
        <v>3</v>
      </c>
      <c r="B138" t="str">
        <f>+Tabla1[[#This Row],[Equipo]]</f>
        <v>TENSIONADORA</v>
      </c>
      <c r="C138" t="s">
        <v>42</v>
      </c>
      <c r="D138" t="s">
        <v>355</v>
      </c>
      <c r="E138" s="1">
        <v>44823</v>
      </c>
      <c r="F138">
        <v>4491093</v>
      </c>
      <c r="G138" t="s">
        <v>2</v>
      </c>
      <c r="H138" s="4">
        <v>800860</v>
      </c>
    </row>
    <row r="139" spans="1:8" ht="12.75" customHeight="1" x14ac:dyDescent="0.25">
      <c r="A139" s="135" t="s">
        <v>0</v>
      </c>
      <c r="B139" s="138" t="s">
        <v>2003</v>
      </c>
      <c r="C139" s="138" t="s">
        <v>1973</v>
      </c>
      <c r="D139" s="142" t="s">
        <v>2137</v>
      </c>
      <c r="E139" s="143">
        <v>44813</v>
      </c>
      <c r="F139" s="135">
        <v>4490124</v>
      </c>
      <c r="G139" s="135" t="s">
        <v>2</v>
      </c>
      <c r="H139" s="145">
        <v>2408000</v>
      </c>
    </row>
    <row r="140" spans="1:8" ht="12.75" customHeight="1" x14ac:dyDescent="0.25">
      <c r="A140" s="135" t="s">
        <v>3</v>
      </c>
      <c r="B140" s="138" t="s">
        <v>2003</v>
      </c>
      <c r="C140" s="138" t="s">
        <v>1973</v>
      </c>
      <c r="D140" s="135" t="s">
        <v>156</v>
      </c>
      <c r="E140" s="143">
        <v>44813</v>
      </c>
      <c r="F140" s="135">
        <v>4490119</v>
      </c>
      <c r="G140" s="135" t="s">
        <v>2</v>
      </c>
      <c r="H140" s="145">
        <v>1544000</v>
      </c>
    </row>
    <row r="141" spans="1:8" ht="12.75" customHeight="1" x14ac:dyDescent="0.25">
      <c r="A141" s="135" t="s">
        <v>3</v>
      </c>
      <c r="B141" s="138" t="s">
        <v>2003</v>
      </c>
      <c r="C141" s="138" t="s">
        <v>1973</v>
      </c>
      <c r="D141" s="135" t="s">
        <v>491</v>
      </c>
      <c r="E141" s="143">
        <v>44812</v>
      </c>
      <c r="F141" s="135">
        <v>4489217</v>
      </c>
      <c r="G141" s="135" t="s">
        <v>2</v>
      </c>
      <c r="H141" s="145">
        <v>500538</v>
      </c>
    </row>
    <row r="142" spans="1:8" ht="12.75" customHeight="1" x14ac:dyDescent="0.25">
      <c r="A142" s="135" t="s">
        <v>3</v>
      </c>
      <c r="B142" s="138" t="s">
        <v>2003</v>
      </c>
      <c r="C142" s="138" t="s">
        <v>1973</v>
      </c>
      <c r="D142" s="135" t="s">
        <v>356</v>
      </c>
      <c r="E142" s="143">
        <v>44810</v>
      </c>
      <c r="F142" s="135">
        <v>4488752</v>
      </c>
      <c r="G142" s="137">
        <v>10398910</v>
      </c>
      <c r="H142" s="145">
        <v>800860</v>
      </c>
    </row>
    <row r="143" spans="1:8" ht="12.75" customHeight="1" x14ac:dyDescent="0.25">
      <c r="A143" s="135" t="s">
        <v>3</v>
      </c>
      <c r="B143" s="138" t="s">
        <v>2003</v>
      </c>
      <c r="C143" s="138" t="s">
        <v>1973</v>
      </c>
      <c r="D143" s="135" t="s">
        <v>758</v>
      </c>
      <c r="E143" s="143">
        <v>44809</v>
      </c>
      <c r="F143" s="135">
        <v>4488739</v>
      </c>
      <c r="G143" s="137">
        <v>10398887</v>
      </c>
      <c r="H143" s="145">
        <v>300323</v>
      </c>
    </row>
    <row r="144" spans="1:8" ht="12.75" customHeight="1" x14ac:dyDescent="0.25">
      <c r="A144" s="135" t="s">
        <v>3</v>
      </c>
      <c r="B144" s="138" t="s">
        <v>2003</v>
      </c>
      <c r="C144" s="138" t="s">
        <v>1973</v>
      </c>
      <c r="D144" s="135" t="s">
        <v>1382</v>
      </c>
      <c r="E144" s="143">
        <v>44809</v>
      </c>
      <c r="F144" s="135">
        <v>4488704</v>
      </c>
      <c r="G144" s="137">
        <v>10398865</v>
      </c>
      <c r="H144" s="145">
        <v>109834</v>
      </c>
    </row>
    <row r="145" spans="1:8" ht="12.75" hidden="1" customHeight="1" x14ac:dyDescent="0.25">
      <c r="A145" t="s">
        <v>3</v>
      </c>
      <c r="B145" t="str">
        <f>+Tabla1[[#This Row],[Equipo]]</f>
        <v>TENSIONADORA</v>
      </c>
      <c r="C145" t="s">
        <v>42</v>
      </c>
      <c r="D145" t="s">
        <v>198</v>
      </c>
      <c r="E145" s="1">
        <v>44807</v>
      </c>
      <c r="F145">
        <v>4488529</v>
      </c>
      <c r="G145">
        <v>10398226</v>
      </c>
      <c r="H145" s="4">
        <v>1801935</v>
      </c>
    </row>
    <row r="146" spans="1:8" ht="12.75" customHeight="1" x14ac:dyDescent="0.25">
      <c r="A146" s="135" t="s">
        <v>3</v>
      </c>
      <c r="B146" s="138" t="s">
        <v>2003</v>
      </c>
      <c r="C146" s="138" t="s">
        <v>1973</v>
      </c>
      <c r="D146" s="135" t="s">
        <v>956</v>
      </c>
      <c r="E146" s="143">
        <v>44801</v>
      </c>
      <c r="F146" s="135">
        <v>4487861</v>
      </c>
      <c r="G146" s="137">
        <v>10397974</v>
      </c>
      <c r="H146" s="145">
        <v>200215</v>
      </c>
    </row>
    <row r="147" spans="1:8" ht="12.75" customHeight="1" x14ac:dyDescent="0.25">
      <c r="A147" s="135" t="s">
        <v>3</v>
      </c>
      <c r="B147" s="138" t="s">
        <v>2003</v>
      </c>
      <c r="C147" s="138" t="s">
        <v>1973</v>
      </c>
      <c r="D147" s="135" t="s">
        <v>494</v>
      </c>
      <c r="E147" s="143">
        <v>44799</v>
      </c>
      <c r="F147" s="135">
        <v>4487699</v>
      </c>
      <c r="G147" s="135" t="s">
        <v>2</v>
      </c>
      <c r="H147" s="145">
        <v>500538</v>
      </c>
    </row>
    <row r="148" spans="1:8" ht="12.75" customHeight="1" x14ac:dyDescent="0.25">
      <c r="A148" s="135" t="s">
        <v>3</v>
      </c>
      <c r="B148" s="138" t="s">
        <v>2003</v>
      </c>
      <c r="C148" s="138" t="s">
        <v>1973</v>
      </c>
      <c r="D148" s="135" t="s">
        <v>535</v>
      </c>
      <c r="E148" s="143">
        <v>44779</v>
      </c>
      <c r="F148" s="135">
        <v>4485103</v>
      </c>
      <c r="G148" s="137">
        <v>10395932</v>
      </c>
      <c r="H148" s="145">
        <v>460495</v>
      </c>
    </row>
    <row r="149" spans="1:8" ht="12.75" hidden="1" customHeight="1" x14ac:dyDescent="0.25">
      <c r="A149" t="s">
        <v>0</v>
      </c>
      <c r="B149" t="s">
        <v>1971</v>
      </c>
      <c r="C149" t="s">
        <v>1</v>
      </c>
      <c r="D149" t="s">
        <v>549</v>
      </c>
      <c r="E149" s="1">
        <v>44768</v>
      </c>
      <c r="F149">
        <v>4483912</v>
      </c>
      <c r="G149">
        <v>10394531</v>
      </c>
      <c r="H149" s="4">
        <v>200215</v>
      </c>
    </row>
    <row r="150" spans="1:8" ht="12.75" customHeight="1" x14ac:dyDescent="0.25">
      <c r="A150" s="135" t="s">
        <v>0</v>
      </c>
      <c r="B150" s="138" t="s">
        <v>2003</v>
      </c>
      <c r="C150" s="138" t="s">
        <v>1973</v>
      </c>
      <c r="D150" s="135" t="s">
        <v>480</v>
      </c>
      <c r="E150" s="143">
        <v>44755</v>
      </c>
      <c r="F150" s="135">
        <v>4482334</v>
      </c>
      <c r="G150" s="137">
        <v>10393686</v>
      </c>
      <c r="H150" s="145">
        <v>516555</v>
      </c>
    </row>
    <row r="151" spans="1:8" ht="12.75" hidden="1" customHeight="1" x14ac:dyDescent="0.25">
      <c r="A151" t="s">
        <v>3</v>
      </c>
      <c r="B151" t="s">
        <v>1971</v>
      </c>
      <c r="C151" t="s">
        <v>1971</v>
      </c>
      <c r="D151" t="s">
        <v>358</v>
      </c>
      <c r="E151" s="1">
        <v>44749</v>
      </c>
      <c r="F151">
        <v>4480257</v>
      </c>
      <c r="G151">
        <v>10389365</v>
      </c>
      <c r="H151" s="4">
        <v>800860</v>
      </c>
    </row>
    <row r="152" spans="1:8" ht="12.75" customHeight="1" x14ac:dyDescent="0.25">
      <c r="A152" s="135" t="s">
        <v>3</v>
      </c>
      <c r="B152" s="138" t="s">
        <v>2003</v>
      </c>
      <c r="C152" s="138" t="s">
        <v>1973</v>
      </c>
      <c r="D152" s="135" t="s">
        <v>357</v>
      </c>
      <c r="E152" s="143">
        <v>44749</v>
      </c>
      <c r="F152" s="135">
        <v>4480253</v>
      </c>
      <c r="G152" s="137">
        <v>10389678</v>
      </c>
      <c r="H152" s="145">
        <v>800860</v>
      </c>
    </row>
    <row r="153" spans="1:8" ht="12.75" customHeight="1" x14ac:dyDescent="0.25">
      <c r="A153" s="135" t="s">
        <v>3</v>
      </c>
      <c r="B153" s="138" t="s">
        <v>2003</v>
      </c>
      <c r="C153" s="138" t="s">
        <v>1973</v>
      </c>
      <c r="D153" s="135" t="s">
        <v>887</v>
      </c>
      <c r="E153" s="143">
        <v>44748</v>
      </c>
      <c r="F153" s="135">
        <v>4480105</v>
      </c>
      <c r="G153" s="137">
        <v>10392899</v>
      </c>
      <c r="H153" s="145">
        <v>223356</v>
      </c>
    </row>
    <row r="154" spans="1:8" x14ac:dyDescent="0.25">
      <c r="A154" s="135" t="s">
        <v>3</v>
      </c>
      <c r="B154" s="138" t="s">
        <v>2003</v>
      </c>
      <c r="C154" s="138" t="s">
        <v>1973</v>
      </c>
      <c r="D154" s="135" t="s">
        <v>953</v>
      </c>
      <c r="E154" s="143">
        <v>44748</v>
      </c>
      <c r="F154" s="135">
        <v>4480248</v>
      </c>
      <c r="G154" s="137">
        <v>10392921</v>
      </c>
      <c r="H154" s="145">
        <v>200215</v>
      </c>
    </row>
    <row r="155" spans="1:8" ht="12.75" customHeight="1" x14ac:dyDescent="0.25">
      <c r="A155" s="135" t="s">
        <v>3</v>
      </c>
      <c r="B155" s="138" t="s">
        <v>2003</v>
      </c>
      <c r="C155" s="138" t="s">
        <v>1973</v>
      </c>
      <c r="D155" s="135" t="s">
        <v>556</v>
      </c>
      <c r="E155" s="143">
        <v>44747</v>
      </c>
      <c r="F155" s="135">
        <v>4479873</v>
      </c>
      <c r="G155" s="137">
        <v>10392534</v>
      </c>
      <c r="H155" s="145">
        <v>431424</v>
      </c>
    </row>
    <row r="156" spans="1:8" ht="12.75" customHeight="1" x14ac:dyDescent="0.25">
      <c r="A156" s="135" t="s">
        <v>3</v>
      </c>
      <c r="B156" s="138" t="s">
        <v>2003</v>
      </c>
      <c r="C156" s="138" t="s">
        <v>1973</v>
      </c>
      <c r="D156" s="135" t="s">
        <v>761</v>
      </c>
      <c r="E156" s="143">
        <v>44736</v>
      </c>
      <c r="F156" s="135">
        <v>4478892</v>
      </c>
      <c r="G156" s="135" t="s">
        <v>2</v>
      </c>
      <c r="H156" s="145">
        <v>300323</v>
      </c>
    </row>
    <row r="157" spans="1:8" ht="12.75" customHeight="1" x14ac:dyDescent="0.25">
      <c r="A157" s="135" t="s">
        <v>0</v>
      </c>
      <c r="B157" s="138" t="s">
        <v>2003</v>
      </c>
      <c r="C157" s="138" t="s">
        <v>1973</v>
      </c>
      <c r="D157" s="135" t="s">
        <v>941</v>
      </c>
      <c r="E157" s="143">
        <v>44734</v>
      </c>
      <c r="F157" s="135">
        <v>4478475</v>
      </c>
      <c r="G157" s="137">
        <v>10391116</v>
      </c>
      <c r="H157" s="145">
        <v>200215</v>
      </c>
    </row>
    <row r="158" spans="1:8" ht="12.75" hidden="1" customHeight="1" x14ac:dyDescent="0.25">
      <c r="A158" t="s">
        <v>0</v>
      </c>
      <c r="B158" t="s">
        <v>1971</v>
      </c>
      <c r="C158" t="s">
        <v>1</v>
      </c>
      <c r="D158" t="s">
        <v>194</v>
      </c>
      <c r="E158" s="1">
        <v>44730</v>
      </c>
      <c r="F158">
        <v>4478138</v>
      </c>
      <c r="G158">
        <v>10391068</v>
      </c>
      <c r="H158" s="4">
        <v>1871045</v>
      </c>
    </row>
    <row r="159" spans="1:8" ht="12.75" hidden="1" customHeight="1" x14ac:dyDescent="0.25">
      <c r="A159" t="s">
        <v>3</v>
      </c>
      <c r="B159" s="7" t="s">
        <v>1971</v>
      </c>
      <c r="C159" t="s">
        <v>1</v>
      </c>
      <c r="D159" t="s">
        <v>91</v>
      </c>
      <c r="E159" s="1">
        <v>44728</v>
      </c>
      <c r="F159">
        <v>4477954</v>
      </c>
      <c r="G159" t="s">
        <v>2</v>
      </c>
      <c r="H159" s="4">
        <v>4030000</v>
      </c>
    </row>
    <row r="160" spans="1:8" ht="12.75" hidden="1" customHeight="1" x14ac:dyDescent="0.25">
      <c r="A160" s="135" t="s">
        <v>0</v>
      </c>
      <c r="B160" s="138" t="s">
        <v>2003</v>
      </c>
      <c r="C160" s="138" t="s">
        <v>1974</v>
      </c>
      <c r="D160" s="135" t="s">
        <v>432</v>
      </c>
      <c r="E160" s="143">
        <v>44725</v>
      </c>
      <c r="F160" s="135">
        <v>4477448</v>
      </c>
      <c r="G160" s="137">
        <v>10390551</v>
      </c>
      <c r="H160" s="145">
        <v>600645</v>
      </c>
    </row>
    <row r="161" spans="1:8" ht="12.75" hidden="1" customHeight="1" x14ac:dyDescent="0.25">
      <c r="A161" t="s">
        <v>3</v>
      </c>
      <c r="B161" t="str">
        <f>+Tabla1[[#This Row],[Equipo]]</f>
        <v>TENSIONADORA</v>
      </c>
      <c r="C161" t="s">
        <v>42</v>
      </c>
      <c r="D161" t="s">
        <v>124</v>
      </c>
      <c r="E161" s="1">
        <v>44724</v>
      </c>
      <c r="F161">
        <v>4477447</v>
      </c>
      <c r="G161">
        <v>10390540</v>
      </c>
      <c r="H161" s="4">
        <v>3081011</v>
      </c>
    </row>
    <row r="162" spans="1:8" ht="12.75" hidden="1" customHeight="1" x14ac:dyDescent="0.25">
      <c r="A162" t="s">
        <v>3</v>
      </c>
      <c r="B162" s="7" t="s">
        <v>1971</v>
      </c>
      <c r="C162" t="s">
        <v>1</v>
      </c>
      <c r="D162" t="s">
        <v>275</v>
      </c>
      <c r="E162" s="1">
        <v>44723</v>
      </c>
      <c r="F162">
        <v>4477416</v>
      </c>
      <c r="G162">
        <v>10390300</v>
      </c>
      <c r="H162" s="4">
        <v>1201290</v>
      </c>
    </row>
    <row r="163" spans="1:8" ht="12.75" customHeight="1" x14ac:dyDescent="0.25">
      <c r="A163" s="135" t="s">
        <v>0</v>
      </c>
      <c r="B163" s="138" t="s">
        <v>2003</v>
      </c>
      <c r="C163" s="138" t="s">
        <v>1973</v>
      </c>
      <c r="D163" s="135" t="s">
        <v>302</v>
      </c>
      <c r="E163" s="143">
        <v>44719</v>
      </c>
      <c r="F163" s="135">
        <v>4476806</v>
      </c>
      <c r="G163" s="137">
        <v>10389786</v>
      </c>
      <c r="H163" s="145">
        <v>1037114</v>
      </c>
    </row>
    <row r="164" spans="1:8" ht="12.75" hidden="1" customHeight="1" x14ac:dyDescent="0.25">
      <c r="A164" t="s">
        <v>0</v>
      </c>
      <c r="B164" t="s">
        <v>1971</v>
      </c>
      <c r="C164" t="s">
        <v>1</v>
      </c>
      <c r="D164" t="s">
        <v>935</v>
      </c>
      <c r="E164" s="1">
        <v>44718</v>
      </c>
      <c r="F164">
        <v>4476788</v>
      </c>
      <c r="G164">
        <v>10389763</v>
      </c>
      <c r="H164" s="4">
        <v>200215</v>
      </c>
    </row>
    <row r="165" spans="1:8" ht="12.75" hidden="1" customHeight="1" x14ac:dyDescent="0.25">
      <c r="A165" t="s">
        <v>3</v>
      </c>
      <c r="B165" s="7" t="s">
        <v>1971</v>
      </c>
      <c r="C165" t="s">
        <v>1</v>
      </c>
      <c r="D165" t="s">
        <v>276</v>
      </c>
      <c r="E165" s="1">
        <v>44717</v>
      </c>
      <c r="F165">
        <v>4476634</v>
      </c>
      <c r="G165">
        <v>10389594</v>
      </c>
      <c r="H165" s="4">
        <v>1201290</v>
      </c>
    </row>
    <row r="166" spans="1:8" ht="12.75" customHeight="1" x14ac:dyDescent="0.25">
      <c r="A166" s="135" t="s">
        <v>3</v>
      </c>
      <c r="B166" s="138" t="s">
        <v>2003</v>
      </c>
      <c r="C166" s="138" t="s">
        <v>1973</v>
      </c>
      <c r="D166" s="135" t="s">
        <v>592</v>
      </c>
      <c r="E166" s="143">
        <v>44717</v>
      </c>
      <c r="F166" s="135">
        <v>4476639</v>
      </c>
      <c r="G166" s="137">
        <v>10389679</v>
      </c>
      <c r="H166" s="145">
        <v>400430</v>
      </c>
    </row>
    <row r="167" spans="1:8" ht="12.75" hidden="1" customHeight="1" x14ac:dyDescent="0.25">
      <c r="A167" t="s">
        <v>3</v>
      </c>
      <c r="B167" t="str">
        <f>+Tabla1[[#This Row],[Equipo]]</f>
        <v>TENSIONADORA</v>
      </c>
      <c r="C167" t="s">
        <v>42</v>
      </c>
      <c r="D167" t="s">
        <v>323</v>
      </c>
      <c r="E167" s="1">
        <v>44715</v>
      </c>
      <c r="F167">
        <v>4476389</v>
      </c>
      <c r="G167">
        <v>10389498</v>
      </c>
      <c r="H167" s="4">
        <v>951022</v>
      </c>
    </row>
    <row r="168" spans="1:8" ht="12.75" hidden="1" customHeight="1" x14ac:dyDescent="0.25">
      <c r="A168" s="135" t="s">
        <v>0</v>
      </c>
      <c r="B168" s="138" t="s">
        <v>2003</v>
      </c>
      <c r="C168" s="138" t="s">
        <v>1974</v>
      </c>
      <c r="D168" s="135" t="s">
        <v>936</v>
      </c>
      <c r="E168" s="143">
        <v>44711</v>
      </c>
      <c r="F168" s="135">
        <v>4473670</v>
      </c>
      <c r="G168" s="137">
        <v>10389146</v>
      </c>
      <c r="H168" s="145">
        <v>200215</v>
      </c>
    </row>
    <row r="169" spans="1:8" ht="12.75" customHeight="1" x14ac:dyDescent="0.25">
      <c r="A169" s="135" t="s">
        <v>3</v>
      </c>
      <c r="B169" s="138" t="s">
        <v>2003</v>
      </c>
      <c r="C169" s="138" t="s">
        <v>1973</v>
      </c>
      <c r="D169" s="135" t="s">
        <v>538</v>
      </c>
      <c r="E169" s="143">
        <v>44681</v>
      </c>
      <c r="F169" s="135">
        <v>4470488</v>
      </c>
      <c r="G169" s="137">
        <v>10386294</v>
      </c>
      <c r="H169" s="145">
        <v>453887</v>
      </c>
    </row>
    <row r="170" spans="1:8" ht="12.75" customHeight="1" x14ac:dyDescent="0.25">
      <c r="A170" s="135" t="s">
        <v>3</v>
      </c>
      <c r="B170" s="138" t="s">
        <v>2003</v>
      </c>
      <c r="C170" s="138" t="s">
        <v>1973</v>
      </c>
      <c r="D170" s="135" t="s">
        <v>239</v>
      </c>
      <c r="E170" s="143">
        <v>44679</v>
      </c>
      <c r="F170" s="135">
        <v>4469310</v>
      </c>
      <c r="G170" s="137">
        <v>10385967</v>
      </c>
      <c r="H170" s="145">
        <v>1450000</v>
      </c>
    </row>
    <row r="171" spans="1:8" ht="12.75" hidden="1" customHeight="1" x14ac:dyDescent="0.25">
      <c r="A171" s="135" t="s">
        <v>3</v>
      </c>
      <c r="B171" s="138" t="s">
        <v>2003</v>
      </c>
      <c r="C171" s="138" t="s">
        <v>1974</v>
      </c>
      <c r="D171" s="135" t="s">
        <v>92</v>
      </c>
      <c r="E171" s="143">
        <v>44670</v>
      </c>
      <c r="F171" s="135">
        <v>4468191</v>
      </c>
      <c r="G171" s="135" t="s">
        <v>2</v>
      </c>
      <c r="H171" s="145">
        <v>3989000</v>
      </c>
    </row>
    <row r="172" spans="1:8" ht="12.75" customHeight="1" x14ac:dyDescent="0.25">
      <c r="A172" s="135" t="s">
        <v>3</v>
      </c>
      <c r="B172" s="138" t="s">
        <v>2003</v>
      </c>
      <c r="C172" s="138" t="s">
        <v>1973</v>
      </c>
      <c r="D172" s="135" t="s">
        <v>1415</v>
      </c>
      <c r="E172" s="143">
        <v>44670</v>
      </c>
      <c r="F172" s="135">
        <v>4468199</v>
      </c>
      <c r="G172" s="135" t="s">
        <v>2</v>
      </c>
      <c r="H172" s="145">
        <v>100108</v>
      </c>
    </row>
    <row r="173" spans="1:8" ht="12.75" customHeight="1" x14ac:dyDescent="0.25">
      <c r="A173" s="135" t="s">
        <v>0</v>
      </c>
      <c r="B173" s="138" t="s">
        <v>2003</v>
      </c>
      <c r="C173" s="138" t="s">
        <v>1973</v>
      </c>
      <c r="D173" s="135" t="s">
        <v>1415</v>
      </c>
      <c r="E173" s="143">
        <v>44670</v>
      </c>
      <c r="F173" s="135">
        <v>4468198</v>
      </c>
      <c r="G173" s="135" t="s">
        <v>2</v>
      </c>
      <c r="H173" s="145">
        <v>100108</v>
      </c>
    </row>
    <row r="174" spans="1:8" ht="12.75" hidden="1" customHeight="1" x14ac:dyDescent="0.25">
      <c r="A174" s="135" t="s">
        <v>0</v>
      </c>
      <c r="B174" s="138" t="s">
        <v>2003</v>
      </c>
      <c r="C174" s="138" t="s">
        <v>1974</v>
      </c>
      <c r="D174" s="135" t="s">
        <v>92</v>
      </c>
      <c r="E174" s="143">
        <v>44670</v>
      </c>
      <c r="F174" s="135">
        <v>4468193</v>
      </c>
      <c r="G174" s="135" t="s">
        <v>2</v>
      </c>
      <c r="H174" s="145">
        <v>50054</v>
      </c>
    </row>
    <row r="175" spans="1:8" ht="12.75" customHeight="1" x14ac:dyDescent="0.25">
      <c r="A175" s="135" t="s">
        <v>3</v>
      </c>
      <c r="B175" s="138" t="s">
        <v>2003</v>
      </c>
      <c r="C175" s="138" t="s">
        <v>1973</v>
      </c>
      <c r="D175" s="135" t="s">
        <v>405</v>
      </c>
      <c r="E175" s="143">
        <v>44669</v>
      </c>
      <c r="F175" s="135">
        <v>4468052</v>
      </c>
      <c r="G175" s="135" t="s">
        <v>2</v>
      </c>
      <c r="H175" s="145">
        <v>533400</v>
      </c>
    </row>
    <row r="176" spans="1:8" ht="12.75" customHeight="1" x14ac:dyDescent="0.25">
      <c r="A176" s="135" t="s">
        <v>0</v>
      </c>
      <c r="B176" s="138" t="s">
        <v>2003</v>
      </c>
      <c r="C176" s="138" t="s">
        <v>1973</v>
      </c>
      <c r="D176" s="135" t="s">
        <v>1414</v>
      </c>
      <c r="E176" s="143">
        <v>44656</v>
      </c>
      <c r="F176" s="135">
        <v>4466789</v>
      </c>
      <c r="G176" s="135" t="s">
        <v>2</v>
      </c>
      <c r="H176" s="145">
        <v>100108</v>
      </c>
    </row>
    <row r="177" spans="1:8" ht="12.75" hidden="1" customHeight="1" x14ac:dyDescent="0.25">
      <c r="A177" s="135" t="s">
        <v>0</v>
      </c>
      <c r="B177" s="138" t="s">
        <v>2003</v>
      </c>
      <c r="C177" s="138" t="s">
        <v>1974</v>
      </c>
      <c r="D177" s="135" t="s">
        <v>1411</v>
      </c>
      <c r="E177" s="143">
        <v>44656</v>
      </c>
      <c r="F177" s="135">
        <v>4466800</v>
      </c>
      <c r="G177" s="135" t="s">
        <v>2</v>
      </c>
      <c r="H177" s="145">
        <v>100108</v>
      </c>
    </row>
    <row r="178" spans="1:8" ht="12.75" hidden="1" customHeight="1" x14ac:dyDescent="0.25">
      <c r="A178" s="135" t="s">
        <v>3</v>
      </c>
      <c r="B178" s="138" t="s">
        <v>2003</v>
      </c>
      <c r="C178" s="138" t="s">
        <v>1974</v>
      </c>
      <c r="D178" s="135" t="s">
        <v>1411</v>
      </c>
      <c r="E178" s="143">
        <v>44656</v>
      </c>
      <c r="F178" s="135">
        <v>4466787</v>
      </c>
      <c r="G178" s="135" t="s">
        <v>2</v>
      </c>
      <c r="H178" s="145">
        <v>100108</v>
      </c>
    </row>
    <row r="179" spans="1:8" ht="12.75" customHeight="1" x14ac:dyDescent="0.25">
      <c r="A179" s="135" t="s">
        <v>3</v>
      </c>
      <c r="B179" s="138" t="s">
        <v>2003</v>
      </c>
      <c r="C179" s="138" t="s">
        <v>1973</v>
      </c>
      <c r="D179" s="135" t="s">
        <v>1420</v>
      </c>
      <c r="E179" s="143">
        <v>44656</v>
      </c>
      <c r="F179" s="135">
        <v>4466785</v>
      </c>
      <c r="G179" s="135" t="s">
        <v>2</v>
      </c>
      <c r="H179" s="145">
        <v>100108</v>
      </c>
    </row>
    <row r="180" spans="1:8" ht="12.75" customHeight="1" x14ac:dyDescent="0.25">
      <c r="A180" s="135" t="s">
        <v>3</v>
      </c>
      <c r="B180" s="138" t="s">
        <v>2003</v>
      </c>
      <c r="C180" s="138" t="s">
        <v>1973</v>
      </c>
      <c r="D180" s="135" t="s">
        <v>493</v>
      </c>
      <c r="E180" s="143">
        <v>44655</v>
      </c>
      <c r="F180" s="135">
        <v>4466522</v>
      </c>
      <c r="G180" s="137">
        <v>10383223</v>
      </c>
      <c r="H180" s="145">
        <v>500538</v>
      </c>
    </row>
    <row r="181" spans="1:8" ht="12.75" customHeight="1" x14ac:dyDescent="0.25">
      <c r="A181" s="135" t="s">
        <v>3</v>
      </c>
      <c r="B181" s="138" t="s">
        <v>2003</v>
      </c>
      <c r="C181" s="138" t="s">
        <v>1973</v>
      </c>
      <c r="D181" s="135" t="s">
        <v>834</v>
      </c>
      <c r="E181" s="143">
        <v>44655</v>
      </c>
      <c r="F181" s="135">
        <v>4466659</v>
      </c>
      <c r="G181" s="135" t="s">
        <v>2</v>
      </c>
      <c r="H181" s="145">
        <v>250269</v>
      </c>
    </row>
    <row r="182" spans="1:8" ht="12.75" customHeight="1" x14ac:dyDescent="0.25">
      <c r="A182" s="135" t="s">
        <v>0</v>
      </c>
      <c r="B182" s="138" t="s">
        <v>2003</v>
      </c>
      <c r="C182" s="138" t="s">
        <v>1973</v>
      </c>
      <c r="D182" s="135" t="s">
        <v>1779</v>
      </c>
      <c r="E182" s="143">
        <v>44655</v>
      </c>
      <c r="F182" s="135">
        <v>4466661</v>
      </c>
      <c r="G182" s="135" t="s">
        <v>2</v>
      </c>
      <c r="H182" s="145">
        <v>50054</v>
      </c>
    </row>
    <row r="183" spans="1:8" ht="12.75" customHeight="1" x14ac:dyDescent="0.25">
      <c r="A183" s="135" t="s">
        <v>0</v>
      </c>
      <c r="B183" s="138" t="s">
        <v>2003</v>
      </c>
      <c r="C183" s="138" t="s">
        <v>1973</v>
      </c>
      <c r="D183" s="142" t="s">
        <v>2123</v>
      </c>
      <c r="E183" s="143">
        <v>44649</v>
      </c>
      <c r="F183" s="135">
        <v>4464860</v>
      </c>
      <c r="G183" s="135" t="s">
        <v>2</v>
      </c>
      <c r="H183" s="145">
        <v>10241472</v>
      </c>
    </row>
    <row r="184" spans="1:8" ht="12.75" customHeight="1" x14ac:dyDescent="0.25">
      <c r="A184" s="135" t="s">
        <v>0</v>
      </c>
      <c r="B184" s="138" t="s">
        <v>2003</v>
      </c>
      <c r="C184" s="138" t="s">
        <v>1973</v>
      </c>
      <c r="D184" s="135" t="s">
        <v>382</v>
      </c>
      <c r="E184" s="143">
        <v>44647</v>
      </c>
      <c r="F184" s="135">
        <v>4464675</v>
      </c>
      <c r="G184" s="137">
        <v>10381703</v>
      </c>
      <c r="H184" s="145">
        <v>700753</v>
      </c>
    </row>
    <row r="185" spans="1:8" ht="12.75" hidden="1" customHeight="1" x14ac:dyDescent="0.25">
      <c r="A185" t="s">
        <v>3</v>
      </c>
      <c r="B185" s="7" t="s">
        <v>1971</v>
      </c>
      <c r="C185" t="s">
        <v>1</v>
      </c>
      <c r="D185" t="s">
        <v>1417</v>
      </c>
      <c r="E185" s="1">
        <v>44642</v>
      </c>
      <c r="F185">
        <v>4463911</v>
      </c>
      <c r="G185">
        <v>10380725</v>
      </c>
      <c r="H185" s="4">
        <v>100108</v>
      </c>
    </row>
    <row r="186" spans="1:8" ht="12.75" customHeight="1" x14ac:dyDescent="0.25">
      <c r="A186" s="135" t="s">
        <v>3</v>
      </c>
      <c r="B186" s="138" t="s">
        <v>2003</v>
      </c>
      <c r="C186" s="138" t="s">
        <v>1973</v>
      </c>
      <c r="D186" s="135" t="s">
        <v>49</v>
      </c>
      <c r="E186" s="143">
        <v>44638</v>
      </c>
      <c r="F186" s="135">
        <v>4463490</v>
      </c>
      <c r="G186" s="135" t="s">
        <v>2</v>
      </c>
      <c r="H186" s="145">
        <v>6181947</v>
      </c>
    </row>
    <row r="187" spans="1:8" ht="12.75" customHeight="1" x14ac:dyDescent="0.25">
      <c r="A187" s="135" t="s">
        <v>0</v>
      </c>
      <c r="B187" s="138" t="s">
        <v>2003</v>
      </c>
      <c r="C187" s="138" t="s">
        <v>1973</v>
      </c>
      <c r="D187" s="135" t="s">
        <v>238</v>
      </c>
      <c r="E187" s="143">
        <v>44638</v>
      </c>
      <c r="F187" s="135">
        <v>4463494</v>
      </c>
      <c r="G187" s="135" t="s">
        <v>2</v>
      </c>
      <c r="H187" s="145">
        <v>1451388</v>
      </c>
    </row>
    <row r="188" spans="1:8" ht="12.75" hidden="1" customHeight="1" x14ac:dyDescent="0.25">
      <c r="A188" t="s">
        <v>3</v>
      </c>
      <c r="B188" t="s">
        <v>160</v>
      </c>
      <c r="C188" t="s">
        <v>2</v>
      </c>
      <c r="D188" t="s">
        <v>278</v>
      </c>
      <c r="E188" s="1">
        <v>44635</v>
      </c>
      <c r="F188">
        <v>4463174</v>
      </c>
      <c r="G188">
        <v>10380874</v>
      </c>
      <c r="H188" s="4">
        <v>1201290</v>
      </c>
    </row>
    <row r="189" spans="1:8" ht="12.75" hidden="1" customHeight="1" x14ac:dyDescent="0.25">
      <c r="A189" t="s">
        <v>3</v>
      </c>
      <c r="B189" t="s">
        <v>160</v>
      </c>
      <c r="C189" t="s">
        <v>2</v>
      </c>
      <c r="D189" t="s">
        <v>278</v>
      </c>
      <c r="E189" s="1">
        <v>44635</v>
      </c>
      <c r="F189">
        <v>4463173</v>
      </c>
      <c r="G189">
        <v>10381101</v>
      </c>
      <c r="H189" s="4">
        <v>600645</v>
      </c>
    </row>
    <row r="190" spans="1:8" ht="12.75" hidden="1" customHeight="1" x14ac:dyDescent="0.25">
      <c r="A190" t="s">
        <v>3</v>
      </c>
      <c r="B190" t="s">
        <v>160</v>
      </c>
      <c r="C190" t="s">
        <v>2</v>
      </c>
      <c r="D190" t="s">
        <v>77</v>
      </c>
      <c r="E190" s="1">
        <v>44632</v>
      </c>
      <c r="F190">
        <v>4462917</v>
      </c>
      <c r="G190">
        <v>10380660</v>
      </c>
      <c r="H190" s="4">
        <v>4559000</v>
      </c>
    </row>
    <row r="191" spans="1:8" ht="12.75" customHeight="1" x14ac:dyDescent="0.25">
      <c r="A191" s="135" t="s">
        <v>3</v>
      </c>
      <c r="B191" s="138" t="s">
        <v>2003</v>
      </c>
      <c r="C191" s="138" t="s">
        <v>1973</v>
      </c>
      <c r="D191" s="135" t="s">
        <v>201</v>
      </c>
      <c r="E191" s="143">
        <v>44627</v>
      </c>
      <c r="F191" s="135">
        <v>4462217</v>
      </c>
      <c r="G191" s="137">
        <v>10378800</v>
      </c>
      <c r="H191" s="145">
        <v>400430</v>
      </c>
    </row>
    <row r="192" spans="1:8" ht="12.75" customHeight="1" x14ac:dyDescent="0.25">
      <c r="A192" s="135" t="s">
        <v>3</v>
      </c>
      <c r="B192" s="138" t="s">
        <v>2003</v>
      </c>
      <c r="C192" s="138" t="s">
        <v>1973</v>
      </c>
      <c r="D192" s="135" t="s">
        <v>531</v>
      </c>
      <c r="E192" s="143">
        <v>44624</v>
      </c>
      <c r="F192" s="135">
        <v>4461344</v>
      </c>
      <c r="G192" s="137">
        <v>10379726</v>
      </c>
      <c r="H192" s="145">
        <v>466501</v>
      </c>
    </row>
    <row r="193" spans="1:8" ht="12.75" customHeight="1" x14ac:dyDescent="0.25">
      <c r="A193" s="135" t="s">
        <v>3</v>
      </c>
      <c r="B193" s="138" t="s">
        <v>2003</v>
      </c>
      <c r="C193" s="138" t="s">
        <v>1973</v>
      </c>
      <c r="D193" s="135" t="s">
        <v>1360</v>
      </c>
      <c r="E193" s="143">
        <v>44610</v>
      </c>
      <c r="F193" s="135">
        <v>4459207</v>
      </c>
      <c r="G193" s="137">
        <v>10377721</v>
      </c>
      <c r="H193" s="145">
        <v>114123</v>
      </c>
    </row>
    <row r="194" spans="1:8" ht="12.75" customHeight="1" x14ac:dyDescent="0.25">
      <c r="A194" s="135" t="s">
        <v>3</v>
      </c>
      <c r="B194" s="138" t="s">
        <v>2003</v>
      </c>
      <c r="C194" s="138" t="s">
        <v>1973</v>
      </c>
      <c r="D194" s="135" t="s">
        <v>654</v>
      </c>
      <c r="E194" s="143">
        <v>44600</v>
      </c>
      <c r="F194" s="135">
        <v>4457869</v>
      </c>
      <c r="G194" s="137">
        <v>10377014</v>
      </c>
      <c r="H194" s="145">
        <v>350376</v>
      </c>
    </row>
    <row r="195" spans="1:8" ht="12.75" customHeight="1" x14ac:dyDescent="0.25">
      <c r="A195" s="135" t="s">
        <v>0</v>
      </c>
      <c r="B195" s="138" t="s">
        <v>2003</v>
      </c>
      <c r="C195" s="138" t="s">
        <v>1973</v>
      </c>
      <c r="D195" s="135" t="s">
        <v>942</v>
      </c>
      <c r="E195" s="143">
        <v>44588</v>
      </c>
      <c r="F195" s="135">
        <v>4455637</v>
      </c>
      <c r="G195" s="137">
        <v>10375654</v>
      </c>
      <c r="H195" s="145">
        <v>200215</v>
      </c>
    </row>
    <row r="196" spans="1:8" ht="12.75" customHeight="1" x14ac:dyDescent="0.25">
      <c r="A196" s="135" t="s">
        <v>3</v>
      </c>
      <c r="B196" s="138" t="s">
        <v>2003</v>
      </c>
      <c r="C196" s="138" t="s">
        <v>1973</v>
      </c>
      <c r="D196" s="135" t="s">
        <v>798</v>
      </c>
      <c r="E196" s="143">
        <v>44587</v>
      </c>
      <c r="F196" s="135">
        <v>4455391</v>
      </c>
      <c r="G196" s="137">
        <v>10375534</v>
      </c>
      <c r="H196" s="145">
        <v>266286</v>
      </c>
    </row>
    <row r="197" spans="1:8" ht="12.75" customHeight="1" x14ac:dyDescent="0.25">
      <c r="A197" s="135" t="s">
        <v>3</v>
      </c>
      <c r="B197" s="138" t="s">
        <v>2003</v>
      </c>
      <c r="C197" s="138" t="s">
        <v>1973</v>
      </c>
      <c r="D197" s="135" t="s">
        <v>957</v>
      </c>
      <c r="E197" s="143">
        <v>44586</v>
      </c>
      <c r="F197" s="135">
        <v>4455381</v>
      </c>
      <c r="G197" s="137">
        <v>10375527</v>
      </c>
      <c r="H197" s="145">
        <v>200215</v>
      </c>
    </row>
    <row r="198" spans="1:8" ht="12.75" customHeight="1" x14ac:dyDescent="0.25">
      <c r="A198" s="135" t="s">
        <v>3</v>
      </c>
      <c r="B198" s="138" t="s">
        <v>2003</v>
      </c>
      <c r="C198" s="138" t="s">
        <v>1973</v>
      </c>
      <c r="D198" s="135" t="s">
        <v>309</v>
      </c>
      <c r="E198" s="143">
        <v>44585</v>
      </c>
      <c r="F198" s="135">
        <v>4455206</v>
      </c>
      <c r="G198" s="137">
        <v>10375355</v>
      </c>
      <c r="H198" s="145">
        <v>1001075</v>
      </c>
    </row>
    <row r="199" spans="1:8" ht="12.75" customHeight="1" x14ac:dyDescent="0.25">
      <c r="A199" s="135" t="s">
        <v>3</v>
      </c>
      <c r="B199" s="138" t="s">
        <v>2003</v>
      </c>
      <c r="C199" s="138" t="s">
        <v>1973</v>
      </c>
      <c r="D199" s="135" t="s">
        <v>201</v>
      </c>
      <c r="E199" s="143">
        <v>44582</v>
      </c>
      <c r="F199" s="135">
        <v>4454926</v>
      </c>
      <c r="G199" s="137">
        <v>10375007</v>
      </c>
      <c r="H199" s="145">
        <v>102885</v>
      </c>
    </row>
    <row r="200" spans="1:8" ht="12.75" hidden="1" customHeight="1" x14ac:dyDescent="0.25">
      <c r="A200" t="s">
        <v>3</v>
      </c>
      <c r="B200" s="7" t="s">
        <v>1971</v>
      </c>
      <c r="C200" t="s">
        <v>1</v>
      </c>
      <c r="D200" t="s">
        <v>945</v>
      </c>
      <c r="E200" s="1">
        <v>44571</v>
      </c>
      <c r="F200">
        <v>4453495</v>
      </c>
      <c r="G200">
        <v>10373604</v>
      </c>
      <c r="H200" s="4">
        <v>200215</v>
      </c>
    </row>
    <row r="201" spans="1:8" ht="12.75" customHeight="1" x14ac:dyDescent="0.25">
      <c r="A201" s="135" t="s">
        <v>3</v>
      </c>
      <c r="B201" s="138" t="s">
        <v>2003</v>
      </c>
      <c r="C201" s="138" t="s">
        <v>1973</v>
      </c>
      <c r="D201" s="135" t="s">
        <v>69</v>
      </c>
      <c r="E201" s="143">
        <v>44554</v>
      </c>
      <c r="F201" s="135">
        <v>4451700</v>
      </c>
      <c r="G201" s="135" t="s">
        <v>2</v>
      </c>
      <c r="H201" s="145">
        <v>5022529</v>
      </c>
    </row>
    <row r="202" spans="1:8" ht="12.75" hidden="1" customHeight="1" x14ac:dyDescent="0.25">
      <c r="A202" t="s">
        <v>0</v>
      </c>
      <c r="B202" t="s">
        <v>1971</v>
      </c>
      <c r="C202" t="s">
        <v>1</v>
      </c>
      <c r="D202" t="s">
        <v>416</v>
      </c>
      <c r="E202" s="1">
        <v>44551</v>
      </c>
      <c r="F202">
        <v>4450499</v>
      </c>
      <c r="G202">
        <v>10370740</v>
      </c>
      <c r="H202" s="4">
        <v>150161</v>
      </c>
    </row>
    <row r="203" spans="1:8" ht="12.75" hidden="1" customHeight="1" x14ac:dyDescent="0.25">
      <c r="A203" t="s">
        <v>3</v>
      </c>
      <c r="B203" t="str">
        <f>+Tabla1[[#This Row],[Equipo]]</f>
        <v>TENSIONADORA</v>
      </c>
      <c r="C203" t="s">
        <v>42</v>
      </c>
      <c r="D203" t="s">
        <v>584</v>
      </c>
      <c r="E203" s="1">
        <v>44545</v>
      </c>
      <c r="F203">
        <v>4450013</v>
      </c>
      <c r="G203">
        <v>10371740</v>
      </c>
      <c r="H203" s="4">
        <v>400430</v>
      </c>
    </row>
    <row r="204" spans="1:8" ht="12.75" customHeight="1" x14ac:dyDescent="0.25">
      <c r="A204" s="135" t="s">
        <v>3</v>
      </c>
      <c r="B204" s="138" t="s">
        <v>2003</v>
      </c>
      <c r="C204" s="138" t="s">
        <v>1973</v>
      </c>
      <c r="D204" s="135" t="s">
        <v>492</v>
      </c>
      <c r="E204" s="143">
        <v>44536</v>
      </c>
      <c r="F204" s="135">
        <v>4448818</v>
      </c>
      <c r="G204" s="137">
        <v>10370778</v>
      </c>
      <c r="H204" s="145">
        <v>500538</v>
      </c>
    </row>
    <row r="205" spans="1:8" ht="12.75" customHeight="1" x14ac:dyDescent="0.25">
      <c r="A205" s="135" t="s">
        <v>3</v>
      </c>
      <c r="B205" s="138" t="s">
        <v>2003</v>
      </c>
      <c r="C205" s="138" t="s">
        <v>1973</v>
      </c>
      <c r="D205" s="135" t="s">
        <v>1418</v>
      </c>
      <c r="E205" s="143">
        <v>44536</v>
      </c>
      <c r="F205" s="135">
        <v>4448765</v>
      </c>
      <c r="G205" s="137">
        <v>10370748</v>
      </c>
      <c r="H205" s="145">
        <v>100108</v>
      </c>
    </row>
    <row r="206" spans="1:8" ht="12.75" hidden="1" customHeight="1" x14ac:dyDescent="0.25">
      <c r="A206" t="s">
        <v>3</v>
      </c>
      <c r="B206" s="7" t="s">
        <v>1971</v>
      </c>
      <c r="C206" t="s">
        <v>1</v>
      </c>
      <c r="D206" t="s">
        <v>400</v>
      </c>
      <c r="E206" s="1">
        <v>44535</v>
      </c>
      <c r="F206">
        <v>4448606</v>
      </c>
      <c r="G206">
        <v>10370610</v>
      </c>
      <c r="H206" s="4">
        <v>200216</v>
      </c>
    </row>
    <row r="207" spans="1:8" ht="12.75" customHeight="1" x14ac:dyDescent="0.25">
      <c r="A207" s="135" t="s">
        <v>3</v>
      </c>
      <c r="B207" s="138" t="s">
        <v>2003</v>
      </c>
      <c r="C207" s="138" t="s">
        <v>1973</v>
      </c>
      <c r="D207" s="135" t="s">
        <v>757</v>
      </c>
      <c r="E207" s="143">
        <v>44533</v>
      </c>
      <c r="F207" s="135">
        <v>4448452</v>
      </c>
      <c r="G207" s="137">
        <v>10370576</v>
      </c>
      <c r="H207" s="145">
        <v>300323</v>
      </c>
    </row>
    <row r="208" spans="1:8" ht="12.75" hidden="1" customHeight="1" x14ac:dyDescent="0.25">
      <c r="A208" t="s">
        <v>3</v>
      </c>
      <c r="B208" s="7" t="s">
        <v>1971</v>
      </c>
      <c r="C208" t="s">
        <v>1</v>
      </c>
      <c r="D208" t="s">
        <v>835</v>
      </c>
      <c r="E208" s="1">
        <v>44532</v>
      </c>
      <c r="F208">
        <v>4448356</v>
      </c>
      <c r="G208" t="s">
        <v>2</v>
      </c>
      <c r="H208" s="4">
        <v>250000</v>
      </c>
    </row>
    <row r="209" spans="1:8" ht="12.75" hidden="1" customHeight="1" x14ac:dyDescent="0.25">
      <c r="A209" t="s">
        <v>3</v>
      </c>
      <c r="B209" s="7" t="s">
        <v>1971</v>
      </c>
      <c r="C209" t="s">
        <v>1</v>
      </c>
      <c r="D209" t="s">
        <v>946</v>
      </c>
      <c r="E209" s="1">
        <v>44532</v>
      </c>
      <c r="F209">
        <v>4448409</v>
      </c>
      <c r="G209">
        <v>10370187</v>
      </c>
      <c r="H209" s="4">
        <v>200215</v>
      </c>
    </row>
    <row r="210" spans="1:8" ht="12.75" hidden="1" customHeight="1" x14ac:dyDescent="0.25">
      <c r="A210" t="s">
        <v>3</v>
      </c>
      <c r="B210" s="7" t="s">
        <v>1971</v>
      </c>
      <c r="C210" t="s">
        <v>1</v>
      </c>
      <c r="D210" t="s">
        <v>947</v>
      </c>
      <c r="E210" s="1">
        <v>44527</v>
      </c>
      <c r="F210">
        <v>4447756</v>
      </c>
      <c r="G210">
        <v>10369580</v>
      </c>
      <c r="H210" s="4">
        <v>200215</v>
      </c>
    </row>
    <row r="211" spans="1:8" ht="12.75" customHeight="1" x14ac:dyDescent="0.25">
      <c r="A211" s="135" t="s">
        <v>3</v>
      </c>
      <c r="B211" s="138" t="s">
        <v>2003</v>
      </c>
      <c r="C211" s="138" t="s">
        <v>1973</v>
      </c>
      <c r="D211" s="135" t="s">
        <v>201</v>
      </c>
      <c r="E211" s="143">
        <v>44517</v>
      </c>
      <c r="F211" s="135">
        <v>4446426</v>
      </c>
      <c r="G211" s="137">
        <v>10368310</v>
      </c>
      <c r="H211" s="145">
        <v>1760215</v>
      </c>
    </row>
    <row r="212" spans="1:8" ht="12.75" customHeight="1" x14ac:dyDescent="0.25">
      <c r="A212" s="135" t="s">
        <v>3</v>
      </c>
      <c r="B212" s="138" t="s">
        <v>2003</v>
      </c>
      <c r="C212" s="138" t="s">
        <v>1973</v>
      </c>
      <c r="D212" s="135" t="s">
        <v>593</v>
      </c>
      <c r="E212" s="143">
        <v>44515</v>
      </c>
      <c r="F212" s="135">
        <v>4446109</v>
      </c>
      <c r="G212" s="137">
        <v>10368315</v>
      </c>
      <c r="H212" s="145">
        <v>400430</v>
      </c>
    </row>
    <row r="213" spans="1:8" ht="12.75" customHeight="1" x14ac:dyDescent="0.25">
      <c r="A213" s="135" t="s">
        <v>3</v>
      </c>
      <c r="B213" s="138" t="s">
        <v>2003</v>
      </c>
      <c r="C213" s="138" t="s">
        <v>1973</v>
      </c>
      <c r="D213" s="135" t="s">
        <v>359</v>
      </c>
      <c r="E213" s="143">
        <v>44514</v>
      </c>
      <c r="F213" s="135">
        <v>4446098</v>
      </c>
      <c r="G213" s="137">
        <v>10368311</v>
      </c>
      <c r="H213" s="145">
        <v>800860</v>
      </c>
    </row>
    <row r="214" spans="1:8" ht="12.75" customHeight="1" x14ac:dyDescent="0.25">
      <c r="A214" s="135" t="s">
        <v>0</v>
      </c>
      <c r="B214" s="138" t="s">
        <v>2003</v>
      </c>
      <c r="C214" s="138" t="s">
        <v>1973</v>
      </c>
      <c r="D214" s="142" t="s">
        <v>2132</v>
      </c>
      <c r="E214" s="143">
        <v>44510</v>
      </c>
      <c r="F214" s="135">
        <v>4445575</v>
      </c>
      <c r="G214" s="135" t="s">
        <v>2</v>
      </c>
      <c r="H214" s="145">
        <v>3200176</v>
      </c>
    </row>
    <row r="215" spans="1:8" ht="12.75" customHeight="1" x14ac:dyDescent="0.25">
      <c r="A215" s="135" t="s">
        <v>3</v>
      </c>
      <c r="B215" s="138" t="s">
        <v>2003</v>
      </c>
      <c r="C215" s="138" t="s">
        <v>1973</v>
      </c>
      <c r="D215" s="135" t="s">
        <v>202</v>
      </c>
      <c r="E215" s="143">
        <v>44510</v>
      </c>
      <c r="F215" s="135">
        <v>4445574</v>
      </c>
      <c r="G215" s="135" t="s">
        <v>2</v>
      </c>
      <c r="H215" s="145">
        <v>1752303</v>
      </c>
    </row>
    <row r="216" spans="1:8" ht="12.75" hidden="1" customHeight="1" x14ac:dyDescent="0.25">
      <c r="A216" s="135" t="s">
        <v>3</v>
      </c>
      <c r="B216" s="138" t="s">
        <v>2003</v>
      </c>
      <c r="C216" s="138" t="s">
        <v>1974</v>
      </c>
      <c r="D216" s="135" t="s">
        <v>636</v>
      </c>
      <c r="E216" s="143">
        <v>44510</v>
      </c>
      <c r="F216" s="135">
        <v>4445567</v>
      </c>
      <c r="G216" s="135" t="s">
        <v>2</v>
      </c>
      <c r="H216" s="145">
        <v>360000</v>
      </c>
    </row>
    <row r="217" spans="1:8" ht="12.75" customHeight="1" x14ac:dyDescent="0.25">
      <c r="A217" s="135" t="s">
        <v>3</v>
      </c>
      <c r="B217" s="138" t="s">
        <v>2003</v>
      </c>
      <c r="C217" s="138" t="s">
        <v>1973</v>
      </c>
      <c r="D217" s="135" t="s">
        <v>121</v>
      </c>
      <c r="E217" s="143">
        <v>44507</v>
      </c>
      <c r="F217" s="135">
        <v>4445204</v>
      </c>
      <c r="G217" s="137">
        <v>10367566</v>
      </c>
      <c r="H217" s="145">
        <v>3095048</v>
      </c>
    </row>
    <row r="218" spans="1:8" ht="12.75" customHeight="1" x14ac:dyDescent="0.25">
      <c r="A218" s="135" t="s">
        <v>3</v>
      </c>
      <c r="B218" s="138" t="s">
        <v>2003</v>
      </c>
      <c r="C218" s="138" t="s">
        <v>1973</v>
      </c>
      <c r="D218" s="135" t="s">
        <v>307</v>
      </c>
      <c r="E218" s="143">
        <v>44497</v>
      </c>
      <c r="F218" s="135">
        <v>4443951</v>
      </c>
      <c r="G218" s="135" t="s">
        <v>2</v>
      </c>
      <c r="H218" s="145">
        <v>1015000</v>
      </c>
    </row>
    <row r="219" spans="1:8" ht="12.75" hidden="1" customHeight="1" x14ac:dyDescent="0.25">
      <c r="A219" s="135" t="s">
        <v>3</v>
      </c>
      <c r="B219" s="138" t="s">
        <v>2003</v>
      </c>
      <c r="C219" s="138" t="s">
        <v>1974</v>
      </c>
      <c r="D219" s="135" t="s">
        <v>664</v>
      </c>
      <c r="E219" s="143">
        <v>44497</v>
      </c>
      <c r="F219" s="135">
        <v>4443947</v>
      </c>
      <c r="G219" s="135" t="s">
        <v>2</v>
      </c>
      <c r="H219" s="145">
        <v>340000</v>
      </c>
    </row>
    <row r="220" spans="1:8" ht="12.75" hidden="1" customHeight="1" x14ac:dyDescent="0.25">
      <c r="A220" s="135" t="s">
        <v>0</v>
      </c>
      <c r="B220" s="138" t="s">
        <v>2003</v>
      </c>
      <c r="C220" s="138" t="s">
        <v>1974</v>
      </c>
      <c r="D220" s="135" t="s">
        <v>1305</v>
      </c>
      <c r="E220" s="143">
        <v>44490</v>
      </c>
      <c r="F220" s="135">
        <v>4440653</v>
      </c>
      <c r="G220" s="137">
        <v>10365432</v>
      </c>
      <c r="H220" s="145">
        <v>126955</v>
      </c>
    </row>
    <row r="221" spans="1:8" ht="12.75" customHeight="1" x14ac:dyDescent="0.25">
      <c r="A221" s="135" t="s">
        <v>0</v>
      </c>
      <c r="B221" s="138" t="s">
        <v>2003</v>
      </c>
      <c r="C221" s="138" t="s">
        <v>1973</v>
      </c>
      <c r="D221" s="135" t="s">
        <v>939</v>
      </c>
      <c r="E221" s="143">
        <v>44485</v>
      </c>
      <c r="F221" s="135">
        <v>4440065</v>
      </c>
      <c r="G221" s="137">
        <v>10365107</v>
      </c>
      <c r="H221" s="145">
        <v>200215</v>
      </c>
    </row>
    <row r="222" spans="1:8" ht="12.75" hidden="1" customHeight="1" x14ac:dyDescent="0.25">
      <c r="A222" s="135" t="s">
        <v>0</v>
      </c>
      <c r="B222" s="138" t="s">
        <v>2003</v>
      </c>
      <c r="C222" s="138" t="s">
        <v>1974</v>
      </c>
      <c r="D222" s="135" t="s">
        <v>56</v>
      </c>
      <c r="E222" s="143">
        <v>44481</v>
      </c>
      <c r="F222" s="135">
        <v>4439190</v>
      </c>
      <c r="G222" s="137">
        <v>10364458</v>
      </c>
      <c r="H222" s="145">
        <v>5683042</v>
      </c>
    </row>
    <row r="223" spans="1:8" ht="12.75" hidden="1" customHeight="1" x14ac:dyDescent="0.25">
      <c r="A223" t="s">
        <v>3</v>
      </c>
      <c r="B223" s="7" t="s">
        <v>1971</v>
      </c>
      <c r="C223" t="s">
        <v>1</v>
      </c>
      <c r="D223" t="s">
        <v>948</v>
      </c>
      <c r="E223" s="1">
        <v>44480</v>
      </c>
      <c r="F223">
        <v>4439022</v>
      </c>
      <c r="G223">
        <v>10364393</v>
      </c>
      <c r="H223" s="4">
        <v>200215</v>
      </c>
    </row>
    <row r="224" spans="1:8" ht="12.75" customHeight="1" x14ac:dyDescent="0.25">
      <c r="A224" s="135" t="s">
        <v>3</v>
      </c>
      <c r="B224" s="138" t="s">
        <v>2003</v>
      </c>
      <c r="C224" s="138" t="s">
        <v>1973</v>
      </c>
      <c r="D224" s="135" t="s">
        <v>954</v>
      </c>
      <c r="E224" s="143">
        <v>44479</v>
      </c>
      <c r="F224" s="135">
        <v>4438936</v>
      </c>
      <c r="G224" s="137">
        <v>10364293</v>
      </c>
      <c r="H224" s="145">
        <v>200215</v>
      </c>
    </row>
    <row r="225" spans="1:8" ht="12.75" hidden="1" customHeight="1" x14ac:dyDescent="0.25">
      <c r="A225" t="s">
        <v>3</v>
      </c>
      <c r="B225" t="str">
        <f>+Tabla1[[#This Row],[Equipo]]</f>
        <v>TENSIONADORA</v>
      </c>
      <c r="C225" t="s">
        <v>42</v>
      </c>
      <c r="D225" t="s">
        <v>99</v>
      </c>
      <c r="E225" s="1">
        <v>44479</v>
      </c>
      <c r="F225">
        <v>4438934</v>
      </c>
      <c r="G225">
        <v>10364394</v>
      </c>
      <c r="H225" s="4">
        <v>3780430</v>
      </c>
    </row>
    <row r="226" spans="1:8" ht="12.75" customHeight="1" x14ac:dyDescent="0.25">
      <c r="A226" s="135" t="s">
        <v>3</v>
      </c>
      <c r="B226" s="138" t="s">
        <v>2003</v>
      </c>
      <c r="C226" s="138" t="s">
        <v>1973</v>
      </c>
      <c r="D226" s="135" t="s">
        <v>40</v>
      </c>
      <c r="E226" s="143">
        <v>44476</v>
      </c>
      <c r="F226" s="135">
        <v>4438631</v>
      </c>
      <c r="G226" s="135" t="s">
        <v>2</v>
      </c>
      <c r="H226" s="145">
        <v>7280000</v>
      </c>
    </row>
    <row r="227" spans="1:8" ht="12.75" customHeight="1" x14ac:dyDescent="0.25">
      <c r="A227" s="135" t="s">
        <v>0</v>
      </c>
      <c r="B227" s="138" t="s">
        <v>2003</v>
      </c>
      <c r="C227" s="138" t="s">
        <v>1973</v>
      </c>
      <c r="D227" s="135" t="s">
        <v>288</v>
      </c>
      <c r="E227" s="143">
        <v>44476</v>
      </c>
      <c r="F227" s="135">
        <v>4438634</v>
      </c>
      <c r="G227" s="135" t="s">
        <v>2</v>
      </c>
      <c r="H227" s="145">
        <v>1120000</v>
      </c>
    </row>
    <row r="228" spans="1:8" ht="12.75" customHeight="1" x14ac:dyDescent="0.25">
      <c r="A228" s="135" t="s">
        <v>0</v>
      </c>
      <c r="B228" s="138" t="s">
        <v>2003</v>
      </c>
      <c r="C228" s="138" t="s">
        <v>1973</v>
      </c>
      <c r="D228" s="135" t="s">
        <v>517</v>
      </c>
      <c r="E228" s="143">
        <v>44475</v>
      </c>
      <c r="F228" s="135">
        <v>4438513</v>
      </c>
      <c r="G228" s="135" t="s">
        <v>2</v>
      </c>
      <c r="H228" s="145">
        <v>480000</v>
      </c>
    </row>
    <row r="229" spans="1:8" ht="12.75" hidden="1" customHeight="1" x14ac:dyDescent="0.25">
      <c r="A229" t="s">
        <v>3</v>
      </c>
      <c r="B229" s="7" t="s">
        <v>1971</v>
      </c>
      <c r="C229" t="s">
        <v>1</v>
      </c>
      <c r="D229" t="s">
        <v>232</v>
      </c>
      <c r="E229" s="1">
        <v>44461</v>
      </c>
      <c r="F229">
        <v>4435590</v>
      </c>
      <c r="G229" t="s">
        <v>2</v>
      </c>
      <c r="H229" s="4">
        <v>1500000</v>
      </c>
    </row>
    <row r="230" spans="1:8" ht="12.75" hidden="1" customHeight="1" x14ac:dyDescent="0.25">
      <c r="A230" t="s">
        <v>0</v>
      </c>
      <c r="B230" t="s">
        <v>1971</v>
      </c>
      <c r="C230" t="s">
        <v>1</v>
      </c>
      <c r="D230" t="s">
        <v>245</v>
      </c>
      <c r="E230" s="1">
        <v>44461</v>
      </c>
      <c r="F230">
        <v>4435596</v>
      </c>
      <c r="G230" t="s">
        <v>2</v>
      </c>
      <c r="H230" s="4">
        <v>1423202</v>
      </c>
    </row>
    <row r="231" spans="1:8" ht="12.75" customHeight="1" x14ac:dyDescent="0.25">
      <c r="A231" s="135" t="s">
        <v>0</v>
      </c>
      <c r="B231" s="138" t="s">
        <v>2003</v>
      </c>
      <c r="C231" s="138" t="s">
        <v>1973</v>
      </c>
      <c r="D231" s="135" t="s">
        <v>833</v>
      </c>
      <c r="E231" s="143">
        <v>44456</v>
      </c>
      <c r="F231" s="135">
        <v>4434789</v>
      </c>
      <c r="G231" s="137">
        <v>10361354</v>
      </c>
      <c r="H231" s="145">
        <v>250269</v>
      </c>
    </row>
    <row r="232" spans="1:8" ht="12.75" customHeight="1" x14ac:dyDescent="0.25">
      <c r="A232" s="135" t="s">
        <v>0</v>
      </c>
      <c r="B232" s="138" t="s">
        <v>2003</v>
      </c>
      <c r="C232" s="138" t="s">
        <v>1973</v>
      </c>
      <c r="D232" s="135" t="s">
        <v>73</v>
      </c>
      <c r="E232" s="143">
        <v>44454</v>
      </c>
      <c r="F232" s="135">
        <v>4434440</v>
      </c>
      <c r="G232" s="135" t="s">
        <v>2</v>
      </c>
      <c r="H232" s="145">
        <v>4770000</v>
      </c>
    </row>
    <row r="233" spans="1:8" ht="12.75" customHeight="1" x14ac:dyDescent="0.25">
      <c r="A233" s="135" t="s">
        <v>3</v>
      </c>
      <c r="B233" s="138" t="s">
        <v>2003</v>
      </c>
      <c r="C233" s="138" t="s">
        <v>1973</v>
      </c>
      <c r="D233" s="135" t="s">
        <v>1419</v>
      </c>
      <c r="E233" s="143">
        <v>44452</v>
      </c>
      <c r="F233" s="135">
        <v>4434178</v>
      </c>
      <c r="G233" s="137">
        <v>10360884</v>
      </c>
      <c r="H233" s="145">
        <v>100108</v>
      </c>
    </row>
    <row r="234" spans="1:8" ht="12.75" customHeight="1" x14ac:dyDescent="0.25">
      <c r="A234" s="135" t="s">
        <v>0</v>
      </c>
      <c r="B234" s="138" t="s">
        <v>2003</v>
      </c>
      <c r="C234" s="138" t="s">
        <v>1973</v>
      </c>
      <c r="D234" s="135" t="s">
        <v>932</v>
      </c>
      <c r="E234" s="143">
        <v>44443</v>
      </c>
      <c r="F234" s="135">
        <v>4433048</v>
      </c>
      <c r="G234" s="137">
        <v>10358966</v>
      </c>
      <c r="H234" s="145">
        <v>200215</v>
      </c>
    </row>
    <row r="235" spans="1:8" ht="12.75" customHeight="1" x14ac:dyDescent="0.25">
      <c r="A235" s="135" t="s">
        <v>0</v>
      </c>
      <c r="B235" s="138" t="s">
        <v>2003</v>
      </c>
      <c r="C235" s="138" t="s">
        <v>1973</v>
      </c>
      <c r="D235" s="142" t="s">
        <v>2142</v>
      </c>
      <c r="E235" s="143">
        <v>44441</v>
      </c>
      <c r="F235" s="135">
        <v>4432603</v>
      </c>
      <c r="G235" s="135" t="s">
        <v>2</v>
      </c>
      <c r="H235" s="145">
        <v>1600000</v>
      </c>
    </row>
    <row r="236" spans="1:8" x14ac:dyDescent="0.25">
      <c r="A236" s="135" t="s">
        <v>3</v>
      </c>
      <c r="B236" s="138" t="s">
        <v>2003</v>
      </c>
      <c r="C236" s="138" t="s">
        <v>1973</v>
      </c>
      <c r="D236" s="135" t="s">
        <v>219</v>
      </c>
      <c r="E236" s="143">
        <v>44441</v>
      </c>
      <c r="F236" s="135">
        <v>4432602</v>
      </c>
      <c r="G236" s="135" t="s">
        <v>2</v>
      </c>
      <c r="H236" s="145">
        <v>1600000</v>
      </c>
    </row>
    <row r="237" spans="1:8" ht="12.75" hidden="1" customHeight="1" x14ac:dyDescent="0.25">
      <c r="A237" t="s">
        <v>3</v>
      </c>
      <c r="B237" s="7" t="s">
        <v>1971</v>
      </c>
      <c r="C237" t="s">
        <v>1</v>
      </c>
      <c r="D237" t="s">
        <v>657</v>
      </c>
      <c r="E237" s="1">
        <v>44436</v>
      </c>
      <c r="F237">
        <v>4432095</v>
      </c>
      <c r="G237">
        <v>10359000</v>
      </c>
      <c r="H237" s="4">
        <v>349640</v>
      </c>
    </row>
    <row r="238" spans="1:8" ht="12.75" hidden="1" customHeight="1" x14ac:dyDescent="0.25">
      <c r="A238" t="s">
        <v>0</v>
      </c>
      <c r="B238" t="s">
        <v>1971</v>
      </c>
      <c r="C238" t="s">
        <v>1</v>
      </c>
      <c r="D238" t="s">
        <v>1037</v>
      </c>
      <c r="E238" s="1">
        <v>44432</v>
      </c>
      <c r="F238">
        <v>4430222</v>
      </c>
      <c r="G238">
        <v>10356935</v>
      </c>
      <c r="H238" s="4">
        <v>174820</v>
      </c>
    </row>
    <row r="239" spans="1:8" ht="12.75" customHeight="1" x14ac:dyDescent="0.25">
      <c r="A239" s="135" t="s">
        <v>3</v>
      </c>
      <c r="B239" s="138" t="s">
        <v>2003</v>
      </c>
      <c r="C239" s="138" t="s">
        <v>1973</v>
      </c>
      <c r="D239" s="135" t="s">
        <v>438</v>
      </c>
      <c r="E239" s="143">
        <v>44428</v>
      </c>
      <c r="F239" s="135">
        <v>4429844</v>
      </c>
      <c r="G239" s="137">
        <v>10358184</v>
      </c>
      <c r="H239" s="145">
        <v>594745</v>
      </c>
    </row>
    <row r="240" spans="1:8" ht="12.75" hidden="1" customHeight="1" x14ac:dyDescent="0.25">
      <c r="A240" t="s">
        <v>3</v>
      </c>
      <c r="B240" s="7" t="s">
        <v>1971</v>
      </c>
      <c r="C240" t="s">
        <v>2</v>
      </c>
      <c r="D240" t="s">
        <v>421</v>
      </c>
      <c r="E240" s="1">
        <v>44425</v>
      </c>
      <c r="F240">
        <v>4429468</v>
      </c>
      <c r="G240">
        <v>10357825</v>
      </c>
      <c r="H240" s="4">
        <v>629352</v>
      </c>
    </row>
    <row r="241" spans="1:8" ht="12.75" customHeight="1" x14ac:dyDescent="0.25">
      <c r="A241" s="135" t="s">
        <v>3</v>
      </c>
      <c r="B241" s="138" t="s">
        <v>2003</v>
      </c>
      <c r="C241" s="138" t="s">
        <v>1973</v>
      </c>
      <c r="D241" s="135" t="s">
        <v>513</v>
      </c>
      <c r="E241" s="143">
        <v>44425</v>
      </c>
      <c r="F241" s="135">
        <v>4429411</v>
      </c>
      <c r="G241" s="137">
        <v>10357749</v>
      </c>
      <c r="H241" s="145">
        <v>480755</v>
      </c>
    </row>
    <row r="242" spans="1:8" ht="12.75" customHeight="1" x14ac:dyDescent="0.25">
      <c r="A242" s="135" t="s">
        <v>3</v>
      </c>
      <c r="B242" s="138" t="s">
        <v>2003</v>
      </c>
      <c r="C242" s="138" t="s">
        <v>1973</v>
      </c>
      <c r="D242" s="135" t="s">
        <v>1048</v>
      </c>
      <c r="E242" s="143">
        <v>44424</v>
      </c>
      <c r="F242" s="135">
        <v>4429392</v>
      </c>
      <c r="G242" s="137">
        <v>10357601</v>
      </c>
      <c r="H242" s="145">
        <v>174820</v>
      </c>
    </row>
    <row r="243" spans="1:8" ht="12.75" customHeight="1" x14ac:dyDescent="0.25">
      <c r="A243" s="135" t="s">
        <v>3</v>
      </c>
      <c r="B243" s="138" t="s">
        <v>2003</v>
      </c>
      <c r="C243" s="138" t="s">
        <v>1973</v>
      </c>
      <c r="D243" s="135" t="s">
        <v>133</v>
      </c>
      <c r="E243" s="143">
        <v>44419</v>
      </c>
      <c r="F243" s="135">
        <v>4428783</v>
      </c>
      <c r="G243" s="135" t="s">
        <v>2</v>
      </c>
      <c r="H243" s="145">
        <v>2870000</v>
      </c>
    </row>
    <row r="244" spans="1:8" ht="12.75" customHeight="1" x14ac:dyDescent="0.25">
      <c r="A244" s="135" t="s">
        <v>3</v>
      </c>
      <c r="B244" s="138" t="s">
        <v>2003</v>
      </c>
      <c r="C244" s="138" t="s">
        <v>1973</v>
      </c>
      <c r="D244" s="135" t="s">
        <v>634</v>
      </c>
      <c r="E244" s="143">
        <v>44419</v>
      </c>
      <c r="F244" s="135">
        <v>4428773</v>
      </c>
      <c r="G244" s="135" t="s">
        <v>2</v>
      </c>
      <c r="H244" s="145">
        <v>360000</v>
      </c>
    </row>
    <row r="245" spans="1:8" ht="12.75" customHeight="1" x14ac:dyDescent="0.25">
      <c r="A245" s="135" t="s">
        <v>3</v>
      </c>
      <c r="B245" s="138" t="s">
        <v>2003</v>
      </c>
      <c r="C245" s="138" t="s">
        <v>1973</v>
      </c>
      <c r="D245" s="135" t="s">
        <v>1044</v>
      </c>
      <c r="E245" s="143">
        <v>44419</v>
      </c>
      <c r="F245" s="135">
        <v>4428879</v>
      </c>
      <c r="G245" s="137">
        <v>10357353</v>
      </c>
      <c r="H245" s="145">
        <v>174820</v>
      </c>
    </row>
    <row r="246" spans="1:8" ht="12.75" hidden="1" customHeight="1" x14ac:dyDescent="0.25">
      <c r="A246" t="s">
        <v>0</v>
      </c>
      <c r="B246" s="8" t="s">
        <v>110</v>
      </c>
      <c r="C246" t="s">
        <v>2</v>
      </c>
      <c r="D246" t="s">
        <v>117</v>
      </c>
      <c r="E246" s="1">
        <v>44419</v>
      </c>
      <c r="F246">
        <v>4428781</v>
      </c>
      <c r="G246" t="s">
        <v>2</v>
      </c>
      <c r="H246" s="4">
        <v>3280000</v>
      </c>
    </row>
    <row r="247" spans="1:8" ht="12.75" customHeight="1" x14ac:dyDescent="0.25">
      <c r="A247" s="135" t="s">
        <v>3</v>
      </c>
      <c r="B247" s="138" t="s">
        <v>2003</v>
      </c>
      <c r="C247" s="138" t="s">
        <v>1973</v>
      </c>
      <c r="D247" s="135" t="s">
        <v>335</v>
      </c>
      <c r="E247" s="143">
        <v>44414</v>
      </c>
      <c r="F247" s="135">
        <v>4428303</v>
      </c>
      <c r="G247" s="135" t="s">
        <v>2</v>
      </c>
      <c r="H247" s="145">
        <v>868400</v>
      </c>
    </row>
    <row r="248" spans="1:8" ht="12.75" customHeight="1" x14ac:dyDescent="0.25">
      <c r="A248" s="135" t="s">
        <v>3</v>
      </c>
      <c r="B248" s="138" t="s">
        <v>2003</v>
      </c>
      <c r="C248" s="138" t="s">
        <v>1973</v>
      </c>
      <c r="D248" s="135" t="s">
        <v>207</v>
      </c>
      <c r="E248" s="143">
        <v>44410</v>
      </c>
      <c r="F248" s="135">
        <v>4427538</v>
      </c>
      <c r="G248" s="137">
        <v>10356195</v>
      </c>
      <c r="H248" s="145">
        <v>174820</v>
      </c>
    </row>
    <row r="249" spans="1:8" ht="12.75" customHeight="1" x14ac:dyDescent="0.25">
      <c r="A249" s="135" t="s">
        <v>3</v>
      </c>
      <c r="B249" s="138" t="s">
        <v>2003</v>
      </c>
      <c r="C249" s="138" t="s">
        <v>1973</v>
      </c>
      <c r="D249" s="135" t="s">
        <v>207</v>
      </c>
      <c r="E249" s="143">
        <v>44410</v>
      </c>
      <c r="F249" s="135">
        <v>4427537</v>
      </c>
      <c r="G249" s="137">
        <v>10356095</v>
      </c>
      <c r="H249" s="145">
        <v>174820</v>
      </c>
    </row>
    <row r="250" spans="1:8" ht="12.75" customHeight="1" x14ac:dyDescent="0.25">
      <c r="A250" s="135" t="s">
        <v>3</v>
      </c>
      <c r="B250" s="138" t="s">
        <v>2003</v>
      </c>
      <c r="C250" s="138" t="s">
        <v>1973</v>
      </c>
      <c r="D250" s="135" t="s">
        <v>15</v>
      </c>
      <c r="E250" s="143">
        <v>44406</v>
      </c>
      <c r="F250" s="135">
        <v>4427207</v>
      </c>
      <c r="G250" s="135" t="s">
        <v>2</v>
      </c>
      <c r="H250" s="145">
        <v>5166347</v>
      </c>
    </row>
    <row r="251" spans="1:8" ht="12.75" hidden="1" customHeight="1" x14ac:dyDescent="0.25">
      <c r="A251" s="135" t="s">
        <v>0</v>
      </c>
      <c r="B251" s="138" t="s">
        <v>2003</v>
      </c>
      <c r="C251" s="138" t="s">
        <v>1974</v>
      </c>
      <c r="D251" s="135" t="s">
        <v>141</v>
      </c>
      <c r="E251" s="143">
        <v>44406</v>
      </c>
      <c r="F251" s="135">
        <v>4427197</v>
      </c>
      <c r="G251" s="137">
        <v>10355966</v>
      </c>
      <c r="H251" s="145">
        <v>2700735</v>
      </c>
    </row>
    <row r="252" spans="1:8" ht="12.75" customHeight="1" x14ac:dyDescent="0.25">
      <c r="A252" s="135" t="s">
        <v>0</v>
      </c>
      <c r="B252" s="138" t="s">
        <v>2003</v>
      </c>
      <c r="C252" s="138" t="s">
        <v>1973</v>
      </c>
      <c r="D252" s="135" t="s">
        <v>162</v>
      </c>
      <c r="E252" s="143">
        <v>44406</v>
      </c>
      <c r="F252" s="135">
        <v>4427190</v>
      </c>
      <c r="G252" s="137">
        <v>10355962</v>
      </c>
      <c r="H252" s="145">
        <v>49181</v>
      </c>
    </row>
    <row r="253" spans="1:8" ht="12.75" customHeight="1" x14ac:dyDescent="0.25">
      <c r="A253" s="135" t="s">
        <v>0</v>
      </c>
      <c r="B253" s="138" t="s">
        <v>2003</v>
      </c>
      <c r="C253" s="138" t="s">
        <v>1973</v>
      </c>
      <c r="D253" s="135" t="s">
        <v>34</v>
      </c>
      <c r="E253" s="143">
        <v>44405</v>
      </c>
      <c r="F253" s="135">
        <v>4427107</v>
      </c>
      <c r="G253" s="137">
        <v>10355910</v>
      </c>
      <c r="H253" s="145">
        <v>7972864</v>
      </c>
    </row>
    <row r="254" spans="1:8" x14ac:dyDescent="0.25">
      <c r="A254" s="135" t="s">
        <v>3</v>
      </c>
      <c r="B254" s="138" t="s">
        <v>2003</v>
      </c>
      <c r="C254" s="138" t="s">
        <v>1973</v>
      </c>
      <c r="D254" s="135" t="s">
        <v>316</v>
      </c>
      <c r="E254" s="143">
        <v>44403</v>
      </c>
      <c r="F254" s="135">
        <v>4426688</v>
      </c>
      <c r="G254" s="137">
        <v>10355607</v>
      </c>
      <c r="H254" s="145">
        <v>972293</v>
      </c>
    </row>
    <row r="255" spans="1:8" ht="12.75" hidden="1" customHeight="1" x14ac:dyDescent="0.25">
      <c r="A255" t="s">
        <v>3</v>
      </c>
      <c r="B255" s="7" t="s">
        <v>1971</v>
      </c>
      <c r="C255" t="s">
        <v>1</v>
      </c>
      <c r="D255" t="s">
        <v>249</v>
      </c>
      <c r="E255" s="1">
        <v>44392</v>
      </c>
      <c r="F255">
        <v>4424637</v>
      </c>
      <c r="G255" t="s">
        <v>2</v>
      </c>
      <c r="H255" s="4">
        <v>1400000</v>
      </c>
    </row>
    <row r="256" spans="1:8" ht="12.75" hidden="1" customHeight="1" x14ac:dyDescent="0.25">
      <c r="A256" t="s">
        <v>0</v>
      </c>
      <c r="B256" s="8" t="s">
        <v>1972</v>
      </c>
      <c r="C256" t="s">
        <v>2</v>
      </c>
      <c r="D256" t="s">
        <v>53</v>
      </c>
      <c r="E256" s="1">
        <v>44390</v>
      </c>
      <c r="F256">
        <v>4424107</v>
      </c>
      <c r="G256" t="s">
        <v>2</v>
      </c>
      <c r="H256" s="4">
        <v>6056855</v>
      </c>
    </row>
    <row r="257" spans="1:8" ht="12.75" hidden="1" customHeight="1" x14ac:dyDescent="0.25">
      <c r="A257" t="s">
        <v>0</v>
      </c>
      <c r="B257" t="s">
        <v>1971</v>
      </c>
      <c r="C257" t="s">
        <v>5</v>
      </c>
      <c r="D257" t="s">
        <v>17</v>
      </c>
      <c r="E257" s="1">
        <v>44390</v>
      </c>
      <c r="F257">
        <v>4424105</v>
      </c>
      <c r="G257" t="s">
        <v>2</v>
      </c>
      <c r="H257" s="4">
        <v>12553189</v>
      </c>
    </row>
    <row r="258" spans="1:8" ht="12.75" customHeight="1" x14ac:dyDescent="0.25">
      <c r="A258" s="135" t="s">
        <v>3</v>
      </c>
      <c r="B258" s="138" t="s">
        <v>2003</v>
      </c>
      <c r="C258" s="138" t="s">
        <v>1973</v>
      </c>
      <c r="D258" s="135" t="s">
        <v>678</v>
      </c>
      <c r="E258" s="143">
        <v>44389</v>
      </c>
      <c r="F258" s="135">
        <v>4423978</v>
      </c>
      <c r="G258" s="137">
        <v>10352054</v>
      </c>
      <c r="H258" s="145">
        <v>333906</v>
      </c>
    </row>
    <row r="259" spans="1:8" ht="12.75" customHeight="1" x14ac:dyDescent="0.25">
      <c r="A259" s="135" t="s">
        <v>3</v>
      </c>
      <c r="B259" s="138" t="s">
        <v>2003</v>
      </c>
      <c r="C259" s="138" t="s">
        <v>1973</v>
      </c>
      <c r="D259" s="135" t="s">
        <v>1047</v>
      </c>
      <c r="E259" s="143">
        <v>44381</v>
      </c>
      <c r="F259" s="135">
        <v>4423121</v>
      </c>
      <c r="G259" s="137">
        <v>10352187</v>
      </c>
      <c r="H259" s="145">
        <v>174820</v>
      </c>
    </row>
    <row r="260" spans="1:8" ht="12.75" customHeight="1" x14ac:dyDescent="0.25">
      <c r="A260" s="135" t="s">
        <v>3</v>
      </c>
      <c r="B260" s="138" t="s">
        <v>2003</v>
      </c>
      <c r="C260" s="138" t="s">
        <v>1973</v>
      </c>
      <c r="D260" s="135" t="s">
        <v>885</v>
      </c>
      <c r="E260" s="143">
        <v>44375</v>
      </c>
      <c r="F260" s="135">
        <v>4422279</v>
      </c>
      <c r="G260" s="137">
        <v>10353005</v>
      </c>
      <c r="H260" s="145">
        <v>224023</v>
      </c>
    </row>
    <row r="261" spans="1:8" ht="12.75" customHeight="1" x14ac:dyDescent="0.25">
      <c r="A261" s="135" t="s">
        <v>3</v>
      </c>
      <c r="B261" s="138" t="s">
        <v>2003</v>
      </c>
      <c r="C261" s="138" t="s">
        <v>1973</v>
      </c>
      <c r="D261" s="135" t="s">
        <v>20</v>
      </c>
      <c r="E261" s="143">
        <v>44371</v>
      </c>
      <c r="F261" s="135">
        <v>4421983</v>
      </c>
      <c r="G261" s="135" t="s">
        <v>2</v>
      </c>
      <c r="H261" s="145">
        <v>11380000</v>
      </c>
    </row>
    <row r="262" spans="1:8" ht="12.75" customHeight="1" x14ac:dyDescent="0.25">
      <c r="A262" s="135" t="s">
        <v>3</v>
      </c>
      <c r="B262" s="138" t="s">
        <v>2003</v>
      </c>
      <c r="C262" s="138" t="s">
        <v>1973</v>
      </c>
      <c r="D262" s="135" t="s">
        <v>1045</v>
      </c>
      <c r="E262" s="143">
        <v>44369</v>
      </c>
      <c r="F262" s="135">
        <v>4421135</v>
      </c>
      <c r="G262" s="137">
        <v>10352034</v>
      </c>
      <c r="H262" s="145">
        <v>174820</v>
      </c>
    </row>
    <row r="263" spans="1:8" ht="12.75" customHeight="1" x14ac:dyDescent="0.25">
      <c r="A263" s="135" t="s">
        <v>0</v>
      </c>
      <c r="B263" s="138" t="s">
        <v>2003</v>
      </c>
      <c r="C263" s="138" t="s">
        <v>1973</v>
      </c>
      <c r="D263" s="135" t="s">
        <v>94</v>
      </c>
      <c r="E263" s="143">
        <v>44363</v>
      </c>
      <c r="F263" s="135">
        <v>4420491</v>
      </c>
      <c r="G263" s="135" t="s">
        <v>2</v>
      </c>
      <c r="H263" s="145">
        <v>3940000</v>
      </c>
    </row>
    <row r="264" spans="1:8" ht="12.75" hidden="1" customHeight="1" x14ac:dyDescent="0.25">
      <c r="A264" t="s">
        <v>3</v>
      </c>
      <c r="B264" s="7" t="s">
        <v>1971</v>
      </c>
      <c r="C264" t="s">
        <v>1</v>
      </c>
      <c r="D264" t="s">
        <v>1041</v>
      </c>
      <c r="E264" s="1">
        <v>44361</v>
      </c>
      <c r="F264">
        <v>4420119</v>
      </c>
      <c r="G264">
        <v>10350820</v>
      </c>
      <c r="H264" s="4">
        <v>174820</v>
      </c>
    </row>
    <row r="265" spans="1:8" ht="12.75" hidden="1" customHeight="1" x14ac:dyDescent="0.25">
      <c r="A265" t="s">
        <v>3</v>
      </c>
      <c r="B265" s="7" t="s">
        <v>1971</v>
      </c>
      <c r="C265" t="s">
        <v>1</v>
      </c>
      <c r="D265" t="s">
        <v>1426</v>
      </c>
      <c r="E265" s="1">
        <v>44360</v>
      </c>
      <c r="F265">
        <v>4420063</v>
      </c>
      <c r="G265">
        <v>10350825</v>
      </c>
      <c r="H265" s="4">
        <v>97899</v>
      </c>
    </row>
    <row r="266" spans="1:8" ht="12.75" hidden="1" customHeight="1" x14ac:dyDescent="0.25">
      <c r="A266" t="s">
        <v>3</v>
      </c>
      <c r="B266" s="8" t="s">
        <v>110</v>
      </c>
      <c r="C266" t="s">
        <v>2</v>
      </c>
      <c r="D266" t="s">
        <v>240</v>
      </c>
      <c r="E266" s="1">
        <v>44344</v>
      </c>
      <c r="F266">
        <v>4417566</v>
      </c>
      <c r="G266" t="s">
        <v>2</v>
      </c>
      <c r="H266" s="4">
        <v>1440000</v>
      </c>
    </row>
    <row r="267" spans="1:8" ht="12.75" customHeight="1" x14ac:dyDescent="0.25">
      <c r="A267" s="135" t="s">
        <v>3</v>
      </c>
      <c r="B267" s="138" t="s">
        <v>2003</v>
      </c>
      <c r="C267" s="138" t="s">
        <v>1973</v>
      </c>
      <c r="D267" s="135" t="s">
        <v>128</v>
      </c>
      <c r="E267" s="143">
        <v>44342</v>
      </c>
      <c r="F267" s="135">
        <v>4416832</v>
      </c>
      <c r="G267" s="135" t="s">
        <v>2</v>
      </c>
      <c r="H267" s="145">
        <v>3000000</v>
      </c>
    </row>
    <row r="268" spans="1:8" ht="12.75" hidden="1" customHeight="1" x14ac:dyDescent="0.25">
      <c r="A268" t="s">
        <v>3</v>
      </c>
      <c r="B268" s="7" t="s">
        <v>1971</v>
      </c>
      <c r="C268" t="s">
        <v>1</v>
      </c>
      <c r="D268" t="s">
        <v>552</v>
      </c>
      <c r="E268" s="1">
        <v>44336</v>
      </c>
      <c r="F268">
        <v>4415884</v>
      </c>
      <c r="G268" t="s">
        <v>2</v>
      </c>
      <c r="H268" s="4">
        <v>434663</v>
      </c>
    </row>
    <row r="269" spans="1:8" ht="12.75" customHeight="1" x14ac:dyDescent="0.25">
      <c r="A269" s="135" t="s">
        <v>0</v>
      </c>
      <c r="B269" s="138" t="s">
        <v>2003</v>
      </c>
      <c r="C269" s="138" t="s">
        <v>1973</v>
      </c>
      <c r="D269" s="135" t="s">
        <v>188</v>
      </c>
      <c r="E269" s="143">
        <v>44336</v>
      </c>
      <c r="F269" s="135">
        <v>4415927</v>
      </c>
      <c r="G269" s="135" t="s">
        <v>2</v>
      </c>
      <c r="H269" s="145">
        <v>1950000</v>
      </c>
    </row>
    <row r="270" spans="1:8" ht="12.75" customHeight="1" x14ac:dyDescent="0.25">
      <c r="A270" s="135" t="s">
        <v>0</v>
      </c>
      <c r="B270" s="138" t="s">
        <v>2003</v>
      </c>
      <c r="C270" s="138" t="s">
        <v>1973</v>
      </c>
      <c r="D270" s="135" t="s">
        <v>1076</v>
      </c>
      <c r="E270" s="143">
        <v>44336</v>
      </c>
      <c r="F270" s="135">
        <v>4415846</v>
      </c>
      <c r="G270" s="137">
        <v>10349068</v>
      </c>
      <c r="H270" s="145">
        <v>169069</v>
      </c>
    </row>
    <row r="271" spans="1:8" ht="12.75" customHeight="1" x14ac:dyDescent="0.25">
      <c r="A271" s="135" t="s">
        <v>3</v>
      </c>
      <c r="B271" s="138" t="s">
        <v>2003</v>
      </c>
      <c r="C271" s="138" t="s">
        <v>1973</v>
      </c>
      <c r="D271" s="135" t="s">
        <v>405</v>
      </c>
      <c r="E271" s="143">
        <v>44330</v>
      </c>
      <c r="F271" s="135">
        <v>4415504</v>
      </c>
      <c r="G271" s="135" t="s">
        <v>2</v>
      </c>
      <c r="H271" s="145">
        <v>654876</v>
      </c>
    </row>
    <row r="272" spans="1:8" ht="12.75" customHeight="1" x14ac:dyDescent="0.25">
      <c r="A272" s="135" t="s">
        <v>3</v>
      </c>
      <c r="B272" s="138" t="s">
        <v>2003</v>
      </c>
      <c r="C272" s="138" t="s">
        <v>1973</v>
      </c>
      <c r="D272" s="135" t="s">
        <v>387</v>
      </c>
      <c r="E272" s="143">
        <v>44329</v>
      </c>
      <c r="F272" s="135">
        <v>4414306</v>
      </c>
      <c r="G272" s="135" t="s">
        <v>2</v>
      </c>
      <c r="H272" s="145">
        <v>690824</v>
      </c>
    </row>
    <row r="273" spans="1:8" ht="12.75" hidden="1" customHeight="1" x14ac:dyDescent="0.25">
      <c r="A273" s="135" t="s">
        <v>0</v>
      </c>
      <c r="B273" s="138" t="s">
        <v>2003</v>
      </c>
      <c r="C273" s="138" t="s">
        <v>1974</v>
      </c>
      <c r="D273" s="135" t="s">
        <v>1293</v>
      </c>
      <c r="E273" s="143">
        <v>44329</v>
      </c>
      <c r="F273" s="135">
        <v>4414286</v>
      </c>
      <c r="G273" s="137">
        <v>10348636</v>
      </c>
      <c r="H273" s="145">
        <v>131115</v>
      </c>
    </row>
    <row r="274" spans="1:8" ht="12.75" hidden="1" customHeight="1" x14ac:dyDescent="0.25">
      <c r="A274" t="s">
        <v>3</v>
      </c>
      <c r="B274" t="s">
        <v>160</v>
      </c>
      <c r="C274" t="s">
        <v>2</v>
      </c>
      <c r="D274" t="s">
        <v>390</v>
      </c>
      <c r="E274" s="1">
        <v>44325</v>
      </c>
      <c r="F274">
        <v>4413611</v>
      </c>
      <c r="G274">
        <v>10348376</v>
      </c>
      <c r="H274" s="4">
        <v>684900</v>
      </c>
    </row>
    <row r="275" spans="1:8" ht="12.75" hidden="1" customHeight="1" x14ac:dyDescent="0.25">
      <c r="A275" t="s">
        <v>3</v>
      </c>
      <c r="B275" t="s">
        <v>160</v>
      </c>
      <c r="C275" t="s">
        <v>2</v>
      </c>
      <c r="D275" t="s">
        <v>285</v>
      </c>
      <c r="E275" s="1">
        <v>44324</v>
      </c>
      <c r="F275">
        <v>4413580</v>
      </c>
      <c r="G275">
        <v>10348280</v>
      </c>
      <c r="H275" s="4">
        <v>1136330</v>
      </c>
    </row>
    <row r="276" spans="1:8" ht="12.75" customHeight="1" x14ac:dyDescent="0.25">
      <c r="A276" s="135" t="s">
        <v>3</v>
      </c>
      <c r="B276" s="138" t="s">
        <v>2003</v>
      </c>
      <c r="C276" s="138" t="s">
        <v>1973</v>
      </c>
      <c r="D276" s="135" t="s">
        <v>418</v>
      </c>
      <c r="E276" s="143">
        <v>44319</v>
      </c>
      <c r="F276" s="135">
        <v>4412951</v>
      </c>
      <c r="G276" s="137">
        <v>10346829</v>
      </c>
      <c r="H276" s="145">
        <v>174820</v>
      </c>
    </row>
    <row r="277" spans="1:8" ht="12.75" hidden="1" customHeight="1" x14ac:dyDescent="0.25">
      <c r="A277" s="135" t="s">
        <v>3</v>
      </c>
      <c r="B277" s="138" t="s">
        <v>2003</v>
      </c>
      <c r="C277" s="138" t="s">
        <v>1974</v>
      </c>
      <c r="D277" s="135" t="s">
        <v>1043</v>
      </c>
      <c r="E277" s="143">
        <v>44319</v>
      </c>
      <c r="F277" s="135">
        <v>4412952</v>
      </c>
      <c r="G277" s="137">
        <v>10346830</v>
      </c>
      <c r="H277" s="145">
        <v>174820</v>
      </c>
    </row>
    <row r="278" spans="1:8" ht="12.75" hidden="1" customHeight="1" x14ac:dyDescent="0.25">
      <c r="A278" t="s">
        <v>3</v>
      </c>
      <c r="B278" s="7" t="s">
        <v>1971</v>
      </c>
      <c r="C278" t="s">
        <v>2</v>
      </c>
      <c r="D278" t="s">
        <v>422</v>
      </c>
      <c r="E278" s="1">
        <v>44318</v>
      </c>
      <c r="F278">
        <v>4412820</v>
      </c>
      <c r="G278">
        <v>10347342</v>
      </c>
      <c r="H278" s="4">
        <v>629352</v>
      </c>
    </row>
    <row r="279" spans="1:8" ht="12.75" customHeight="1" x14ac:dyDescent="0.25">
      <c r="A279" s="135" t="s">
        <v>3</v>
      </c>
      <c r="B279" s="138" t="s">
        <v>2003</v>
      </c>
      <c r="C279" s="138" t="s">
        <v>1973</v>
      </c>
      <c r="D279" s="135" t="s">
        <v>599</v>
      </c>
      <c r="E279" s="143">
        <v>44317</v>
      </c>
      <c r="F279" s="135">
        <v>4412744</v>
      </c>
      <c r="G279" s="137">
        <v>10347511</v>
      </c>
      <c r="H279" s="145">
        <v>395093</v>
      </c>
    </row>
    <row r="280" spans="1:8" ht="12.75" customHeight="1" x14ac:dyDescent="0.25">
      <c r="A280" s="135" t="s">
        <v>0</v>
      </c>
      <c r="B280" s="138" t="s">
        <v>2003</v>
      </c>
      <c r="C280" s="138" t="s">
        <v>1973</v>
      </c>
      <c r="D280" s="135" t="s">
        <v>735</v>
      </c>
      <c r="E280" s="143">
        <v>44316</v>
      </c>
      <c r="F280" s="135">
        <v>4412709</v>
      </c>
      <c r="G280" s="137">
        <v>10347200</v>
      </c>
      <c r="H280" s="145">
        <v>309590</v>
      </c>
    </row>
    <row r="281" spans="1:8" ht="12.75" hidden="1" customHeight="1" x14ac:dyDescent="0.25">
      <c r="A281" t="s">
        <v>3</v>
      </c>
      <c r="B281" s="7" t="s">
        <v>1971</v>
      </c>
      <c r="C281" t="s">
        <v>1</v>
      </c>
      <c r="D281" t="s">
        <v>1268</v>
      </c>
      <c r="E281" s="1">
        <v>44314</v>
      </c>
      <c r="F281">
        <v>4412331</v>
      </c>
      <c r="G281">
        <v>10347202</v>
      </c>
      <c r="H281" s="4">
        <v>139856</v>
      </c>
    </row>
    <row r="282" spans="1:8" ht="12.75" customHeight="1" x14ac:dyDescent="0.25">
      <c r="A282" s="135" t="s">
        <v>0</v>
      </c>
      <c r="B282" s="138" t="s">
        <v>2003</v>
      </c>
      <c r="C282" s="138" t="s">
        <v>1973</v>
      </c>
      <c r="D282" s="135" t="s">
        <v>1040</v>
      </c>
      <c r="E282" s="143">
        <v>44314</v>
      </c>
      <c r="F282" s="135">
        <v>4412418</v>
      </c>
      <c r="G282" s="137">
        <v>10347280</v>
      </c>
      <c r="H282" s="145">
        <v>174820</v>
      </c>
    </row>
    <row r="283" spans="1:8" ht="12.75" hidden="1" customHeight="1" x14ac:dyDescent="0.25">
      <c r="A283" t="s">
        <v>3</v>
      </c>
      <c r="B283" t="s">
        <v>160</v>
      </c>
      <c r="C283" t="s">
        <v>2</v>
      </c>
      <c r="D283" t="s">
        <v>222</v>
      </c>
      <c r="E283" s="1">
        <v>44312</v>
      </c>
      <c r="F283">
        <v>4411967</v>
      </c>
      <c r="G283">
        <v>10346808</v>
      </c>
      <c r="H283" s="4">
        <v>1573380</v>
      </c>
    </row>
    <row r="284" spans="1:8" hidden="1" x14ac:dyDescent="0.25">
      <c r="A284" t="s">
        <v>3</v>
      </c>
      <c r="B284" t="s">
        <v>160</v>
      </c>
      <c r="C284" t="s">
        <v>2</v>
      </c>
      <c r="D284" t="s">
        <v>374</v>
      </c>
      <c r="E284" s="1">
        <v>44312</v>
      </c>
      <c r="F284">
        <v>4411972</v>
      </c>
      <c r="G284">
        <v>10346930</v>
      </c>
      <c r="H284" s="4">
        <v>730748</v>
      </c>
    </row>
    <row r="285" spans="1:8" ht="12.75" customHeight="1" x14ac:dyDescent="0.25">
      <c r="A285" s="135" t="s">
        <v>3</v>
      </c>
      <c r="B285" s="138" t="s">
        <v>2003</v>
      </c>
      <c r="C285" s="138" t="s">
        <v>1973</v>
      </c>
      <c r="D285" s="135" t="s">
        <v>405</v>
      </c>
      <c r="E285" s="143">
        <v>44305</v>
      </c>
      <c r="F285" s="135">
        <v>4410988</v>
      </c>
      <c r="G285" s="135" t="s">
        <v>2</v>
      </c>
      <c r="H285" s="145">
        <v>453921</v>
      </c>
    </row>
    <row r="286" spans="1:8" ht="12.75" hidden="1" customHeight="1" x14ac:dyDescent="0.25">
      <c r="A286" s="135" t="s">
        <v>3</v>
      </c>
      <c r="B286" s="138" t="s">
        <v>2003</v>
      </c>
      <c r="C286" s="138" t="s">
        <v>1974</v>
      </c>
      <c r="D286" s="135" t="s">
        <v>1294</v>
      </c>
      <c r="E286" s="143">
        <v>44302</v>
      </c>
      <c r="F286" s="135">
        <v>4410781</v>
      </c>
      <c r="G286" s="137">
        <v>10345444</v>
      </c>
      <c r="H286" s="145">
        <v>131115</v>
      </c>
    </row>
    <row r="287" spans="1:8" ht="12.75" customHeight="1" x14ac:dyDescent="0.25">
      <c r="A287" s="135" t="s">
        <v>3</v>
      </c>
      <c r="B287" s="138" t="s">
        <v>2003</v>
      </c>
      <c r="C287" s="138" t="s">
        <v>1973</v>
      </c>
      <c r="D287" s="135" t="s">
        <v>1046</v>
      </c>
      <c r="E287" s="143">
        <v>44297</v>
      </c>
      <c r="F287" s="135">
        <v>4409254</v>
      </c>
      <c r="G287" s="137">
        <v>10344876</v>
      </c>
      <c r="H287" s="145">
        <v>174820</v>
      </c>
    </row>
    <row r="288" spans="1:8" ht="12.75" hidden="1" customHeight="1" x14ac:dyDescent="0.25">
      <c r="A288" t="s">
        <v>3</v>
      </c>
      <c r="B288" s="7" t="s">
        <v>1971</v>
      </c>
      <c r="C288" t="s">
        <v>1</v>
      </c>
      <c r="D288" t="s">
        <v>1042</v>
      </c>
      <c r="E288" s="1">
        <v>44284</v>
      </c>
      <c r="F288">
        <v>4407556</v>
      </c>
      <c r="G288">
        <v>10343362</v>
      </c>
      <c r="H288" s="4">
        <v>174820</v>
      </c>
    </row>
    <row r="289" spans="1:8" ht="12.75" hidden="1" customHeight="1" x14ac:dyDescent="0.25">
      <c r="A289" t="s">
        <v>3</v>
      </c>
      <c r="B289" s="7" t="s">
        <v>1971</v>
      </c>
      <c r="C289" t="s">
        <v>1</v>
      </c>
      <c r="D289" t="s">
        <v>549</v>
      </c>
      <c r="E289" s="1">
        <v>44279</v>
      </c>
      <c r="F289">
        <v>4406025</v>
      </c>
      <c r="G289">
        <v>10343010</v>
      </c>
      <c r="H289" s="4">
        <v>444360</v>
      </c>
    </row>
    <row r="290" spans="1:8" ht="12.75" customHeight="1" x14ac:dyDescent="0.25">
      <c r="A290" s="135" t="s">
        <v>3</v>
      </c>
      <c r="B290" s="138" t="s">
        <v>2003</v>
      </c>
      <c r="C290" s="138" t="s">
        <v>1973</v>
      </c>
      <c r="D290" s="135" t="s">
        <v>463</v>
      </c>
      <c r="E290" s="143">
        <v>44279</v>
      </c>
      <c r="F290" s="135">
        <v>4406029</v>
      </c>
      <c r="G290" s="137">
        <v>10343018</v>
      </c>
      <c r="H290" s="145">
        <v>548755</v>
      </c>
    </row>
    <row r="291" spans="1:8" ht="12.75" hidden="1" customHeight="1" x14ac:dyDescent="0.25">
      <c r="A291" s="135" t="s">
        <v>3</v>
      </c>
      <c r="B291" s="138" t="s">
        <v>2003</v>
      </c>
      <c r="C291" s="138" t="s">
        <v>1974</v>
      </c>
      <c r="D291" s="135" t="s">
        <v>801</v>
      </c>
      <c r="E291" s="143">
        <v>44278</v>
      </c>
      <c r="F291" s="135">
        <v>4405754</v>
      </c>
      <c r="G291" s="137">
        <v>10342926</v>
      </c>
      <c r="H291" s="145">
        <v>265527</v>
      </c>
    </row>
    <row r="292" spans="1:8" ht="12.75" customHeight="1" x14ac:dyDescent="0.25">
      <c r="A292" s="135" t="s">
        <v>3</v>
      </c>
      <c r="B292" s="138" t="s">
        <v>2003</v>
      </c>
      <c r="C292" s="138" t="s">
        <v>1973</v>
      </c>
      <c r="D292" s="135" t="s">
        <v>10</v>
      </c>
      <c r="E292" s="143">
        <v>44263</v>
      </c>
      <c r="F292" s="135">
        <v>4403921</v>
      </c>
      <c r="G292" s="135" t="s">
        <v>2</v>
      </c>
      <c r="H292" s="145">
        <v>15908489</v>
      </c>
    </row>
    <row r="293" spans="1:8" ht="12.75" customHeight="1" x14ac:dyDescent="0.25">
      <c r="A293" s="135" t="s">
        <v>0</v>
      </c>
      <c r="B293" s="138" t="s">
        <v>2003</v>
      </c>
      <c r="C293" s="138" t="s">
        <v>1973</v>
      </c>
      <c r="D293" s="135" t="s">
        <v>67</v>
      </c>
      <c r="E293" s="143">
        <v>44263</v>
      </c>
      <c r="F293" s="135">
        <v>4403922</v>
      </c>
      <c r="G293" s="135" t="s">
        <v>2</v>
      </c>
      <c r="H293" s="145">
        <v>5172086</v>
      </c>
    </row>
    <row r="294" spans="1:8" ht="12.75" customHeight="1" x14ac:dyDescent="0.25">
      <c r="A294" s="135" t="s">
        <v>3</v>
      </c>
      <c r="B294" s="138" t="s">
        <v>2003</v>
      </c>
      <c r="C294" s="138" t="s">
        <v>1973</v>
      </c>
      <c r="D294" s="135" t="s">
        <v>793</v>
      </c>
      <c r="E294" s="143">
        <v>44261</v>
      </c>
      <c r="F294" s="135">
        <v>4403629</v>
      </c>
      <c r="G294" s="137">
        <v>10341068</v>
      </c>
      <c r="H294" s="145">
        <v>276500</v>
      </c>
    </row>
    <row r="295" spans="1:8" ht="12.75" hidden="1" customHeight="1" x14ac:dyDescent="0.25">
      <c r="A295" t="s">
        <v>0</v>
      </c>
      <c r="B295" t="s">
        <v>1971</v>
      </c>
      <c r="C295" t="s">
        <v>1</v>
      </c>
      <c r="D295" t="s">
        <v>812</v>
      </c>
      <c r="E295" s="1">
        <v>44257</v>
      </c>
      <c r="F295">
        <v>4403028</v>
      </c>
      <c r="G295">
        <v>10340482</v>
      </c>
      <c r="H295" s="4">
        <v>262230</v>
      </c>
    </row>
    <row r="296" spans="1:8" ht="12.75" hidden="1" customHeight="1" x14ac:dyDescent="0.25">
      <c r="A296" s="135" t="s">
        <v>3</v>
      </c>
      <c r="B296" s="138" t="s">
        <v>2003</v>
      </c>
      <c r="C296" s="138" t="s">
        <v>1974</v>
      </c>
      <c r="D296" s="135" t="s">
        <v>101</v>
      </c>
      <c r="E296" s="143">
        <v>44257</v>
      </c>
      <c r="F296" s="135">
        <v>4403030</v>
      </c>
      <c r="G296" s="137">
        <v>10340495</v>
      </c>
      <c r="H296" s="145">
        <v>3771115</v>
      </c>
    </row>
    <row r="297" spans="1:8" ht="12.75" hidden="1" customHeight="1" x14ac:dyDescent="0.25">
      <c r="A297" t="s">
        <v>3</v>
      </c>
      <c r="B297" s="7" t="s">
        <v>1971</v>
      </c>
      <c r="C297" t="s">
        <v>2</v>
      </c>
      <c r="D297" t="s">
        <v>616</v>
      </c>
      <c r="E297" s="1">
        <v>44256</v>
      </c>
      <c r="F297">
        <v>4402930</v>
      </c>
      <c r="G297">
        <v>10340355</v>
      </c>
      <c r="H297" s="4">
        <v>174820</v>
      </c>
    </row>
    <row r="298" spans="1:8" ht="12.75" customHeight="1" x14ac:dyDescent="0.25">
      <c r="A298" s="135" t="s">
        <v>0</v>
      </c>
      <c r="B298" s="138" t="s">
        <v>2003</v>
      </c>
      <c r="C298" s="138" t="s">
        <v>1973</v>
      </c>
      <c r="D298" s="135" t="s">
        <v>66</v>
      </c>
      <c r="E298" s="143">
        <v>44256</v>
      </c>
      <c r="F298" s="135">
        <v>4402934</v>
      </c>
      <c r="G298" s="135" t="s">
        <v>2</v>
      </c>
      <c r="H298" s="145">
        <v>5212302</v>
      </c>
    </row>
    <row r="299" spans="1:8" ht="12.75" customHeight="1" x14ac:dyDescent="0.25">
      <c r="A299" s="135" t="s">
        <v>3</v>
      </c>
      <c r="B299" s="138" t="s">
        <v>2003</v>
      </c>
      <c r="C299" s="138" t="s">
        <v>1973</v>
      </c>
      <c r="D299" s="135" t="s">
        <v>384</v>
      </c>
      <c r="E299" s="143">
        <v>44255</v>
      </c>
      <c r="F299" s="135">
        <v>4402902</v>
      </c>
      <c r="G299" s="137">
        <v>10340346</v>
      </c>
      <c r="H299" s="145">
        <v>699280</v>
      </c>
    </row>
    <row r="300" spans="1:8" ht="12.75" customHeight="1" x14ac:dyDescent="0.25">
      <c r="A300" s="135" t="s">
        <v>3</v>
      </c>
      <c r="B300" s="138" t="s">
        <v>2003</v>
      </c>
      <c r="C300" s="138" t="s">
        <v>1973</v>
      </c>
      <c r="D300" s="135" t="s">
        <v>601</v>
      </c>
      <c r="E300" s="143">
        <v>44254</v>
      </c>
      <c r="F300" s="135">
        <v>4402852</v>
      </c>
      <c r="G300" s="137">
        <v>10340269</v>
      </c>
      <c r="H300" s="145">
        <v>393345</v>
      </c>
    </row>
    <row r="301" spans="1:8" ht="12.75" hidden="1" customHeight="1" x14ac:dyDescent="0.25">
      <c r="A301" t="s">
        <v>0</v>
      </c>
      <c r="B301" t="s">
        <v>1971</v>
      </c>
      <c r="C301" t="s">
        <v>1</v>
      </c>
      <c r="D301" t="s">
        <v>1038</v>
      </c>
      <c r="E301" s="1">
        <v>44245</v>
      </c>
      <c r="F301">
        <v>4400905</v>
      </c>
      <c r="G301">
        <v>10339064</v>
      </c>
      <c r="H301" s="4">
        <v>174820</v>
      </c>
    </row>
    <row r="302" spans="1:8" ht="12.75" hidden="1" customHeight="1" x14ac:dyDescent="0.25">
      <c r="A302" t="s">
        <v>0</v>
      </c>
      <c r="B302" t="s">
        <v>1971</v>
      </c>
      <c r="C302" t="s">
        <v>1</v>
      </c>
      <c r="D302" t="s">
        <v>162</v>
      </c>
      <c r="E302" s="1">
        <v>44242</v>
      </c>
      <c r="F302">
        <v>4400543</v>
      </c>
      <c r="G302">
        <v>10338805</v>
      </c>
      <c r="H302" s="4">
        <v>2338484</v>
      </c>
    </row>
    <row r="303" spans="1:8" ht="12.75" hidden="1" customHeight="1" x14ac:dyDescent="0.25">
      <c r="A303" t="s">
        <v>3</v>
      </c>
      <c r="B303" s="7" t="s">
        <v>1971</v>
      </c>
      <c r="C303" t="s">
        <v>1</v>
      </c>
      <c r="D303" t="s">
        <v>813</v>
      </c>
      <c r="E303" s="1">
        <v>44238</v>
      </c>
      <c r="F303">
        <v>4400185</v>
      </c>
      <c r="G303">
        <v>10338467</v>
      </c>
      <c r="H303" s="4">
        <v>262230</v>
      </c>
    </row>
    <row r="304" spans="1:8" ht="12.75" customHeight="1" x14ac:dyDescent="0.25">
      <c r="A304" s="135" t="s">
        <v>3</v>
      </c>
      <c r="B304" s="138" t="s">
        <v>2003</v>
      </c>
      <c r="C304" s="138" t="s">
        <v>1973</v>
      </c>
      <c r="D304" s="135" t="s">
        <v>196</v>
      </c>
      <c r="E304" s="143">
        <v>44236</v>
      </c>
      <c r="F304" s="135">
        <v>4399736</v>
      </c>
      <c r="G304" s="137">
        <v>10337495</v>
      </c>
      <c r="H304" s="145">
        <v>1833220</v>
      </c>
    </row>
    <row r="305" spans="1:8" ht="12.75" customHeight="1" x14ac:dyDescent="0.25">
      <c r="A305" s="135" t="s">
        <v>0</v>
      </c>
      <c r="B305" s="138" t="s">
        <v>2003</v>
      </c>
      <c r="C305" s="138" t="s">
        <v>1973</v>
      </c>
      <c r="D305" s="135" t="s">
        <v>1039</v>
      </c>
      <c r="E305" s="143">
        <v>44230</v>
      </c>
      <c r="F305" s="135">
        <v>4398992</v>
      </c>
      <c r="G305" s="137">
        <v>10337611</v>
      </c>
      <c r="H305" s="145">
        <v>174820</v>
      </c>
    </row>
    <row r="306" spans="1:8" ht="12.75" hidden="1" customHeight="1" x14ac:dyDescent="0.25">
      <c r="A306" s="135" t="s">
        <v>3</v>
      </c>
      <c r="B306" s="138" t="s">
        <v>2003</v>
      </c>
      <c r="C306" s="138" t="s">
        <v>1974</v>
      </c>
      <c r="D306" s="135" t="s">
        <v>1338</v>
      </c>
      <c r="E306" s="143">
        <v>44230</v>
      </c>
      <c r="F306" s="135">
        <v>4399010</v>
      </c>
      <c r="G306" s="135" t="s">
        <v>2</v>
      </c>
      <c r="H306" s="145">
        <v>120000</v>
      </c>
    </row>
    <row r="307" spans="1:8" ht="12.75" customHeight="1" x14ac:dyDescent="0.25">
      <c r="A307" s="135" t="s">
        <v>0</v>
      </c>
      <c r="B307" s="138" t="s">
        <v>2003</v>
      </c>
      <c r="C307" s="138" t="s">
        <v>1973</v>
      </c>
      <c r="D307" s="135" t="s">
        <v>869</v>
      </c>
      <c r="E307" s="143">
        <v>44225</v>
      </c>
      <c r="F307" s="135">
        <v>4398009</v>
      </c>
      <c r="G307" s="137">
        <v>10336139</v>
      </c>
      <c r="H307" s="145">
        <v>67891</v>
      </c>
    </row>
    <row r="308" spans="1:8" ht="12.75" customHeight="1" x14ac:dyDescent="0.25">
      <c r="A308" s="135" t="s">
        <v>0</v>
      </c>
      <c r="B308" s="138" t="s">
        <v>2003</v>
      </c>
      <c r="C308" s="138" t="s">
        <v>1973</v>
      </c>
      <c r="D308" s="135" t="s">
        <v>844</v>
      </c>
      <c r="E308" s="143">
        <v>44223</v>
      </c>
      <c r="F308" s="135">
        <v>4397581</v>
      </c>
      <c r="G308" s="137">
        <v>10336397</v>
      </c>
      <c r="H308" s="145">
        <v>248764</v>
      </c>
    </row>
    <row r="309" spans="1:8" ht="12.75" hidden="1" customHeight="1" x14ac:dyDescent="0.25">
      <c r="A309" s="135" t="s">
        <v>3</v>
      </c>
      <c r="B309" s="138" t="s">
        <v>2003</v>
      </c>
      <c r="C309" s="138" t="s">
        <v>1974</v>
      </c>
      <c r="D309" s="135" t="s">
        <v>1265</v>
      </c>
      <c r="E309" s="143">
        <v>44222</v>
      </c>
      <c r="F309" s="135">
        <v>4397381</v>
      </c>
      <c r="G309" s="137">
        <v>10336448</v>
      </c>
      <c r="H309" s="145">
        <v>140874</v>
      </c>
    </row>
    <row r="310" spans="1:8" ht="12.75" hidden="1" customHeight="1" x14ac:dyDescent="0.25">
      <c r="A310" t="s">
        <v>3</v>
      </c>
      <c r="B310" s="7" t="s">
        <v>1971</v>
      </c>
      <c r="C310" t="s">
        <v>1</v>
      </c>
      <c r="D310" t="s">
        <v>1958</v>
      </c>
      <c r="E310" s="1">
        <v>44218</v>
      </c>
      <c r="F310">
        <v>4397010</v>
      </c>
      <c r="G310" t="s">
        <v>2</v>
      </c>
      <c r="H310" s="4">
        <v>4766</v>
      </c>
    </row>
    <row r="311" spans="1:8" ht="12.75" customHeight="1" x14ac:dyDescent="0.25">
      <c r="A311" s="135" t="s">
        <v>3</v>
      </c>
      <c r="B311" s="138" t="s">
        <v>2003</v>
      </c>
      <c r="C311" s="138" t="s">
        <v>1973</v>
      </c>
      <c r="D311" s="135" t="s">
        <v>764</v>
      </c>
      <c r="E311" s="143">
        <v>44215</v>
      </c>
      <c r="F311" s="135">
        <v>4396121</v>
      </c>
      <c r="G311" s="135" t="s">
        <v>2</v>
      </c>
      <c r="H311" s="145">
        <v>295546</v>
      </c>
    </row>
    <row r="312" spans="1:8" ht="12.75" customHeight="1" x14ac:dyDescent="0.25">
      <c r="A312" s="135" t="s">
        <v>0</v>
      </c>
      <c r="B312" s="138" t="s">
        <v>2003</v>
      </c>
      <c r="C312" s="138" t="s">
        <v>1973</v>
      </c>
      <c r="D312" s="135" t="s">
        <v>1062</v>
      </c>
      <c r="E312" s="143">
        <v>44213</v>
      </c>
      <c r="F312" s="135">
        <v>4395919</v>
      </c>
      <c r="G312" s="137">
        <v>10335310</v>
      </c>
      <c r="H312" s="145">
        <v>169728</v>
      </c>
    </row>
    <row r="313" spans="1:8" ht="12.75" customHeight="1" x14ac:dyDescent="0.25">
      <c r="A313" s="135" t="s">
        <v>3</v>
      </c>
      <c r="B313" s="138" t="s">
        <v>2003</v>
      </c>
      <c r="C313" s="138" t="s">
        <v>1973</v>
      </c>
      <c r="D313" s="135" t="s">
        <v>60</v>
      </c>
      <c r="E313" s="143">
        <v>44211</v>
      </c>
      <c r="F313" s="135">
        <v>4395764</v>
      </c>
      <c r="G313" s="135" t="s">
        <v>2</v>
      </c>
      <c r="H313" s="145">
        <v>5453929</v>
      </c>
    </row>
    <row r="314" spans="1:8" x14ac:dyDescent="0.25">
      <c r="A314" s="135" t="s">
        <v>0</v>
      </c>
      <c r="B314" s="138" t="s">
        <v>2003</v>
      </c>
      <c r="C314" s="138" t="s">
        <v>1973</v>
      </c>
      <c r="D314" s="135" t="s">
        <v>25</v>
      </c>
      <c r="E314" s="143">
        <v>44210</v>
      </c>
      <c r="F314" s="135">
        <v>4395666</v>
      </c>
      <c r="G314" s="135" t="s">
        <v>2</v>
      </c>
      <c r="H314" s="145">
        <v>10685000</v>
      </c>
    </row>
    <row r="315" spans="1:8" x14ac:dyDescent="0.25">
      <c r="A315" s="135" t="s">
        <v>3</v>
      </c>
      <c r="B315" s="138" t="s">
        <v>2003</v>
      </c>
      <c r="C315" s="138" t="s">
        <v>1973</v>
      </c>
      <c r="D315" s="135" t="s">
        <v>29</v>
      </c>
      <c r="E315" s="143">
        <v>44210</v>
      </c>
      <c r="F315" s="135">
        <v>4395670</v>
      </c>
      <c r="G315" s="135" t="s">
        <v>2</v>
      </c>
      <c r="H315" s="145">
        <v>8731865</v>
      </c>
    </row>
    <row r="316" spans="1:8" ht="12.75" customHeight="1" x14ac:dyDescent="0.25">
      <c r="A316" s="135" t="s">
        <v>3</v>
      </c>
      <c r="B316" s="138" t="s">
        <v>2003</v>
      </c>
      <c r="C316" s="138" t="s">
        <v>1973</v>
      </c>
      <c r="D316" s="135" t="s">
        <v>41</v>
      </c>
      <c r="E316" s="143">
        <v>44210</v>
      </c>
      <c r="F316" s="135">
        <v>4395667</v>
      </c>
      <c r="G316" s="135" t="s">
        <v>2</v>
      </c>
      <c r="H316" s="145">
        <v>7260000</v>
      </c>
    </row>
    <row r="317" spans="1:8" ht="12.75" customHeight="1" x14ac:dyDescent="0.25">
      <c r="A317" s="135" t="s">
        <v>0</v>
      </c>
      <c r="B317" s="138" t="s">
        <v>2003</v>
      </c>
      <c r="C317" s="138" t="s">
        <v>1973</v>
      </c>
      <c r="D317" s="135" t="s">
        <v>44</v>
      </c>
      <c r="E317" s="143">
        <v>44210</v>
      </c>
      <c r="F317" s="135">
        <v>4395671</v>
      </c>
      <c r="G317" s="135" t="s">
        <v>2</v>
      </c>
      <c r="H317" s="145">
        <v>6920000</v>
      </c>
    </row>
    <row r="318" spans="1:8" ht="12.75" customHeight="1" x14ac:dyDescent="0.25">
      <c r="A318" s="135" t="s">
        <v>3</v>
      </c>
      <c r="B318" s="138" t="s">
        <v>2003</v>
      </c>
      <c r="C318" s="138" t="s">
        <v>1973</v>
      </c>
      <c r="D318" s="135" t="s">
        <v>673</v>
      </c>
      <c r="E318" s="143">
        <v>44208</v>
      </c>
      <c r="F318" s="135">
        <v>4395482</v>
      </c>
      <c r="G318" s="137">
        <v>10333752</v>
      </c>
      <c r="H318" s="145">
        <v>339456</v>
      </c>
    </row>
    <row r="319" spans="1:8" ht="12.75" customHeight="1" x14ac:dyDescent="0.25">
      <c r="A319" s="135" t="s">
        <v>0</v>
      </c>
      <c r="B319" s="138" t="s">
        <v>2003</v>
      </c>
      <c r="C319" s="138" t="s">
        <v>1973</v>
      </c>
      <c r="D319" s="135" t="s">
        <v>12</v>
      </c>
      <c r="E319" s="143">
        <v>44202</v>
      </c>
      <c r="F319" s="135">
        <v>4394560</v>
      </c>
      <c r="G319" s="135" t="s">
        <v>2</v>
      </c>
      <c r="H319" s="145">
        <v>14943065</v>
      </c>
    </row>
    <row r="320" spans="1:8" ht="12.75" customHeight="1" x14ac:dyDescent="0.25">
      <c r="A320" s="135" t="s">
        <v>0</v>
      </c>
      <c r="B320" s="138" t="s">
        <v>2003</v>
      </c>
      <c r="C320" s="138" t="s">
        <v>1973</v>
      </c>
      <c r="D320" s="142" t="s">
        <v>2133</v>
      </c>
      <c r="E320" s="143">
        <v>44202</v>
      </c>
      <c r="F320" s="135">
        <v>4394691</v>
      </c>
      <c r="G320" s="137">
        <v>10334301</v>
      </c>
      <c r="H320" s="145">
        <v>2772972</v>
      </c>
    </row>
    <row r="321" spans="1:8" ht="12.75" customHeight="1" x14ac:dyDescent="0.25">
      <c r="A321" s="135" t="s">
        <v>3</v>
      </c>
      <c r="B321" s="138" t="s">
        <v>2003</v>
      </c>
      <c r="C321" s="138" t="s">
        <v>1973</v>
      </c>
      <c r="D321" s="135" t="s">
        <v>1070</v>
      </c>
      <c r="E321" s="143">
        <v>44194</v>
      </c>
      <c r="F321" s="135">
        <v>4393073</v>
      </c>
      <c r="G321" s="137">
        <v>10333914</v>
      </c>
      <c r="H321" s="145">
        <v>169728</v>
      </c>
    </row>
    <row r="322" spans="1:8" ht="12.75" customHeight="1" x14ac:dyDescent="0.25">
      <c r="A322" s="135" t="s">
        <v>3</v>
      </c>
      <c r="B322" s="138" t="s">
        <v>2003</v>
      </c>
      <c r="C322" s="138" t="s">
        <v>1973</v>
      </c>
      <c r="D322" s="135" t="s">
        <v>1534</v>
      </c>
      <c r="E322" s="143">
        <v>44194</v>
      </c>
      <c r="F322" s="135">
        <v>4393078</v>
      </c>
      <c r="G322" s="137">
        <v>10334157</v>
      </c>
      <c r="H322" s="145">
        <v>84864</v>
      </c>
    </row>
    <row r="323" spans="1:8" ht="12.75" hidden="1" customHeight="1" x14ac:dyDescent="0.25">
      <c r="A323" t="s">
        <v>0</v>
      </c>
      <c r="B323" t="s">
        <v>1971</v>
      </c>
      <c r="C323" t="s">
        <v>1</v>
      </c>
      <c r="D323" t="s">
        <v>989</v>
      </c>
      <c r="E323" s="1">
        <v>44182</v>
      </c>
      <c r="F323">
        <v>4392000</v>
      </c>
      <c r="G323" t="s">
        <v>2</v>
      </c>
      <c r="H323" s="4">
        <v>190000</v>
      </c>
    </row>
    <row r="324" spans="1:8" ht="12.75" customHeight="1" x14ac:dyDescent="0.25">
      <c r="A324" s="135" t="s">
        <v>3</v>
      </c>
      <c r="B324" s="138" t="s">
        <v>2003</v>
      </c>
      <c r="C324" s="138" t="s">
        <v>1973</v>
      </c>
      <c r="D324" s="135" t="s">
        <v>405</v>
      </c>
      <c r="E324" s="143">
        <v>44182</v>
      </c>
      <c r="F324" s="135">
        <v>4391989</v>
      </c>
      <c r="G324" s="135" t="s">
        <v>2</v>
      </c>
      <c r="H324" s="145">
        <v>140795</v>
      </c>
    </row>
    <row r="325" spans="1:8" ht="12.75" customHeight="1" x14ac:dyDescent="0.25">
      <c r="A325" s="135" t="s">
        <v>0</v>
      </c>
      <c r="B325" s="138" t="s">
        <v>2003</v>
      </c>
      <c r="C325" s="138" t="s">
        <v>1973</v>
      </c>
      <c r="D325" s="135" t="s">
        <v>508</v>
      </c>
      <c r="E325" s="143">
        <v>44178</v>
      </c>
      <c r="F325" s="135">
        <v>4391388</v>
      </c>
      <c r="G325" s="137">
        <v>10332859</v>
      </c>
      <c r="H325" s="145">
        <v>493056</v>
      </c>
    </row>
    <row r="326" spans="1:8" ht="12.75" hidden="1" customHeight="1" x14ac:dyDescent="0.25">
      <c r="A326" s="135" t="s">
        <v>3</v>
      </c>
      <c r="B326" s="138" t="s">
        <v>2003</v>
      </c>
      <c r="C326" s="138" t="s">
        <v>1974</v>
      </c>
      <c r="D326" s="135" t="s">
        <v>1012</v>
      </c>
      <c r="E326" s="143">
        <v>44174</v>
      </c>
      <c r="F326" s="135">
        <v>4390338</v>
      </c>
      <c r="G326" s="137">
        <v>10332397</v>
      </c>
      <c r="H326" s="145">
        <v>177364</v>
      </c>
    </row>
    <row r="327" spans="1:8" ht="12.75" customHeight="1" x14ac:dyDescent="0.25">
      <c r="A327" s="135" t="s">
        <v>0</v>
      </c>
      <c r="B327" s="138" t="s">
        <v>2003</v>
      </c>
      <c r="C327" s="138" t="s">
        <v>1973</v>
      </c>
      <c r="D327" s="135" t="s">
        <v>83</v>
      </c>
      <c r="E327" s="143">
        <v>44169</v>
      </c>
      <c r="F327" s="135">
        <v>4390046</v>
      </c>
      <c r="G327" s="135" t="s">
        <v>2</v>
      </c>
      <c r="H327" s="145">
        <v>4325000</v>
      </c>
    </row>
    <row r="328" spans="1:8" ht="12.75" customHeight="1" x14ac:dyDescent="0.25">
      <c r="A328" s="135" t="s">
        <v>3</v>
      </c>
      <c r="B328" s="138" t="s">
        <v>2003</v>
      </c>
      <c r="C328" s="138" t="s">
        <v>1973</v>
      </c>
      <c r="D328" s="135" t="s">
        <v>341</v>
      </c>
      <c r="E328" s="143">
        <v>44167</v>
      </c>
      <c r="F328" s="135">
        <v>4389850</v>
      </c>
      <c r="G328" s="137">
        <v>10331475</v>
      </c>
      <c r="H328" s="145">
        <v>848640</v>
      </c>
    </row>
    <row r="329" spans="1:8" ht="12.75" customHeight="1" x14ac:dyDescent="0.25">
      <c r="A329" s="135" t="s">
        <v>3</v>
      </c>
      <c r="B329" s="138" t="s">
        <v>2003</v>
      </c>
      <c r="C329" s="138" t="s">
        <v>1973</v>
      </c>
      <c r="D329" s="135" t="s">
        <v>35</v>
      </c>
      <c r="E329" s="143">
        <v>44160</v>
      </c>
      <c r="F329" s="135">
        <v>4388817</v>
      </c>
      <c r="G329" s="135" t="s">
        <v>2</v>
      </c>
      <c r="H329" s="145">
        <v>7955000</v>
      </c>
    </row>
    <row r="330" spans="1:8" ht="12.75" customHeight="1" x14ac:dyDescent="0.25">
      <c r="A330" s="135" t="s">
        <v>0</v>
      </c>
      <c r="B330" s="138" t="s">
        <v>2003</v>
      </c>
      <c r="C330" s="138" t="s">
        <v>1973</v>
      </c>
      <c r="D330" s="135" t="s">
        <v>68</v>
      </c>
      <c r="E330" s="143">
        <v>44160</v>
      </c>
      <c r="F330" s="135">
        <v>4388807</v>
      </c>
      <c r="G330" s="135" t="s">
        <v>2</v>
      </c>
      <c r="H330" s="145">
        <v>5050000</v>
      </c>
    </row>
    <row r="331" spans="1:8" ht="12.75" customHeight="1" x14ac:dyDescent="0.25">
      <c r="A331" s="135" t="s">
        <v>3</v>
      </c>
      <c r="B331" s="138" t="s">
        <v>2003</v>
      </c>
      <c r="C331" s="138" t="s">
        <v>1973</v>
      </c>
      <c r="D331" s="135" t="s">
        <v>727</v>
      </c>
      <c r="E331" s="143">
        <v>44160</v>
      </c>
      <c r="F331" s="135">
        <v>4388815</v>
      </c>
      <c r="G331" s="135" t="s">
        <v>2</v>
      </c>
      <c r="H331" s="145">
        <v>320000</v>
      </c>
    </row>
    <row r="332" spans="1:8" ht="12.75" customHeight="1" x14ac:dyDescent="0.25">
      <c r="A332" s="135" t="s">
        <v>3</v>
      </c>
      <c r="B332" s="138" t="s">
        <v>2003</v>
      </c>
      <c r="C332" s="138" t="s">
        <v>1973</v>
      </c>
      <c r="D332" s="135" t="s">
        <v>828</v>
      </c>
      <c r="E332" s="143">
        <v>44158</v>
      </c>
      <c r="F332" s="135">
        <v>4387692</v>
      </c>
      <c r="G332" s="137">
        <v>10330628</v>
      </c>
      <c r="H332" s="145">
        <v>254592</v>
      </c>
    </row>
    <row r="333" spans="1:8" ht="12.75" customHeight="1" x14ac:dyDescent="0.25">
      <c r="A333" s="135" t="s">
        <v>3</v>
      </c>
      <c r="B333" s="138" t="s">
        <v>2003</v>
      </c>
      <c r="C333" s="138" t="s">
        <v>1973</v>
      </c>
      <c r="D333" s="135" t="s">
        <v>1380</v>
      </c>
      <c r="E333" s="143">
        <v>44156</v>
      </c>
      <c r="F333" s="135">
        <v>4387579</v>
      </c>
      <c r="G333" s="137">
        <v>10330456</v>
      </c>
      <c r="H333" s="145">
        <v>110764</v>
      </c>
    </row>
    <row r="334" spans="1:8" ht="12.75" customHeight="1" x14ac:dyDescent="0.25">
      <c r="A334" s="135" t="s">
        <v>3</v>
      </c>
      <c r="B334" s="138" t="s">
        <v>2003</v>
      </c>
      <c r="C334" s="138" t="s">
        <v>1973</v>
      </c>
      <c r="D334" s="135" t="s">
        <v>108</v>
      </c>
      <c r="E334" s="143">
        <v>44154</v>
      </c>
      <c r="F334" s="135">
        <v>4387357</v>
      </c>
      <c r="G334" s="137">
        <v>10329339</v>
      </c>
      <c r="H334" s="145">
        <v>3461794</v>
      </c>
    </row>
    <row r="335" spans="1:8" ht="12.75" customHeight="1" x14ac:dyDescent="0.25">
      <c r="A335" s="135" t="s">
        <v>3</v>
      </c>
      <c r="B335" s="138" t="s">
        <v>2003</v>
      </c>
      <c r="C335" s="138" t="s">
        <v>1973</v>
      </c>
      <c r="D335" s="135" t="s">
        <v>207</v>
      </c>
      <c r="E335" s="143">
        <v>44154</v>
      </c>
      <c r="F335" s="135">
        <v>4387384</v>
      </c>
      <c r="G335" s="137">
        <v>10328829</v>
      </c>
      <c r="H335" s="145">
        <v>200279</v>
      </c>
    </row>
    <row r="336" spans="1:8" ht="12.75" customHeight="1" x14ac:dyDescent="0.25">
      <c r="A336" s="135" t="s">
        <v>3</v>
      </c>
      <c r="B336" s="138" t="s">
        <v>2003</v>
      </c>
      <c r="C336" s="138" t="s">
        <v>1973</v>
      </c>
      <c r="D336" s="135" t="s">
        <v>1066</v>
      </c>
      <c r="E336" s="143">
        <v>44154</v>
      </c>
      <c r="F336" s="135">
        <v>4387319</v>
      </c>
      <c r="G336" s="137">
        <v>10329973</v>
      </c>
      <c r="H336" s="145">
        <v>169728</v>
      </c>
    </row>
    <row r="337" spans="1:8" ht="12.75" hidden="1" customHeight="1" x14ac:dyDescent="0.25">
      <c r="A337" t="s">
        <v>3</v>
      </c>
      <c r="B337" t="str">
        <f>+Tabla1[[#This Row],[Equipo]]</f>
        <v>TENSIONADORA</v>
      </c>
      <c r="C337" t="s">
        <v>42</v>
      </c>
      <c r="D337" t="s">
        <v>1302</v>
      </c>
      <c r="E337" s="1">
        <v>44154</v>
      </c>
      <c r="F337">
        <v>4387322</v>
      </c>
      <c r="G337">
        <v>10329993</v>
      </c>
      <c r="H337" s="4">
        <v>127296</v>
      </c>
    </row>
    <row r="338" spans="1:8" ht="12.75" customHeight="1" x14ac:dyDescent="0.25">
      <c r="A338" s="135" t="s">
        <v>3</v>
      </c>
      <c r="B338" s="138" t="s">
        <v>2003</v>
      </c>
      <c r="C338" s="138" t="s">
        <v>1973</v>
      </c>
      <c r="D338" s="135" t="s">
        <v>88</v>
      </c>
      <c r="E338" s="143">
        <v>44149</v>
      </c>
      <c r="F338" s="135">
        <v>4386811</v>
      </c>
      <c r="G338" s="137">
        <v>10329296</v>
      </c>
      <c r="H338" s="145">
        <v>4144728</v>
      </c>
    </row>
    <row r="339" spans="1:8" ht="12.75" customHeight="1" x14ac:dyDescent="0.25">
      <c r="A339" s="135" t="s">
        <v>3</v>
      </c>
      <c r="B339" s="138" t="s">
        <v>2003</v>
      </c>
      <c r="C339" s="138" t="s">
        <v>1973</v>
      </c>
      <c r="D339" s="135" t="s">
        <v>201</v>
      </c>
      <c r="E339" s="143">
        <v>44149</v>
      </c>
      <c r="F339" s="135">
        <v>4386810</v>
      </c>
      <c r="G339" s="137">
        <v>10329288</v>
      </c>
      <c r="H339" s="145">
        <v>169728</v>
      </c>
    </row>
    <row r="340" spans="1:8" hidden="1" x14ac:dyDescent="0.25">
      <c r="A340" t="s">
        <v>3</v>
      </c>
      <c r="B340" s="7" t="s">
        <v>1971</v>
      </c>
      <c r="C340" t="s">
        <v>1</v>
      </c>
      <c r="D340" t="s">
        <v>489</v>
      </c>
      <c r="E340" s="1">
        <v>44148</v>
      </c>
      <c r="F340">
        <v>4386795</v>
      </c>
      <c r="G340">
        <v>10329268</v>
      </c>
      <c r="H340" s="4">
        <v>509184</v>
      </c>
    </row>
    <row r="341" spans="1:8" x14ac:dyDescent="0.25">
      <c r="A341" s="135" t="s">
        <v>0</v>
      </c>
      <c r="B341" s="138" t="s">
        <v>2003</v>
      </c>
      <c r="C341" s="138" t="s">
        <v>1973</v>
      </c>
      <c r="D341" s="135" t="s">
        <v>825</v>
      </c>
      <c r="E341" s="143">
        <v>44142</v>
      </c>
      <c r="F341" s="135">
        <v>4386046</v>
      </c>
      <c r="G341" s="137">
        <v>10329230</v>
      </c>
      <c r="H341" s="145">
        <v>254592</v>
      </c>
    </row>
    <row r="342" spans="1:8" ht="12.75" customHeight="1" x14ac:dyDescent="0.25">
      <c r="A342" s="135" t="s">
        <v>0</v>
      </c>
      <c r="B342" s="138" t="s">
        <v>2003</v>
      </c>
      <c r="C342" s="138" t="s">
        <v>1973</v>
      </c>
      <c r="D342" s="135" t="s">
        <v>337</v>
      </c>
      <c r="E342" s="143">
        <v>44140</v>
      </c>
      <c r="F342" s="135">
        <v>4385725</v>
      </c>
      <c r="G342" s="137">
        <v>10328546</v>
      </c>
      <c r="H342" s="145">
        <v>178214</v>
      </c>
    </row>
    <row r="343" spans="1:8" x14ac:dyDescent="0.25">
      <c r="A343" s="135" t="s">
        <v>3</v>
      </c>
      <c r="B343" s="138" t="s">
        <v>2003</v>
      </c>
      <c r="C343" s="138" t="s">
        <v>1973</v>
      </c>
      <c r="D343" s="135" t="s">
        <v>1071</v>
      </c>
      <c r="E343" s="143">
        <v>44137</v>
      </c>
      <c r="F343" s="135">
        <v>4385328</v>
      </c>
      <c r="G343" s="137">
        <v>10327931</v>
      </c>
      <c r="H343" s="145">
        <v>169728</v>
      </c>
    </row>
    <row r="344" spans="1:8" ht="12.75" customHeight="1" x14ac:dyDescent="0.25">
      <c r="A344" s="135" t="s">
        <v>3</v>
      </c>
      <c r="B344" s="138" t="s">
        <v>2003</v>
      </c>
      <c r="C344" s="138" t="s">
        <v>1973</v>
      </c>
      <c r="D344" s="135" t="s">
        <v>384</v>
      </c>
      <c r="E344" s="143">
        <v>44137</v>
      </c>
      <c r="F344" s="135">
        <v>4385390</v>
      </c>
      <c r="G344" s="137">
        <v>10328846</v>
      </c>
      <c r="H344" s="145">
        <v>169728</v>
      </c>
    </row>
    <row r="345" spans="1:8" ht="12.75" hidden="1" customHeight="1" x14ac:dyDescent="0.25">
      <c r="A345" t="s">
        <v>0</v>
      </c>
      <c r="B345" t="s">
        <v>1971</v>
      </c>
      <c r="C345" t="s">
        <v>1</v>
      </c>
      <c r="D345" t="s">
        <v>162</v>
      </c>
      <c r="E345" s="1">
        <v>44134</v>
      </c>
      <c r="F345">
        <v>4385111</v>
      </c>
      <c r="G345">
        <v>10327544</v>
      </c>
      <c r="H345" s="4">
        <v>347942</v>
      </c>
    </row>
    <row r="346" spans="1:8" ht="12.75" customHeight="1" x14ac:dyDescent="0.25">
      <c r="A346" s="135" t="s">
        <v>0</v>
      </c>
      <c r="B346" s="138" t="s">
        <v>2003</v>
      </c>
      <c r="C346" s="138" t="s">
        <v>1973</v>
      </c>
      <c r="D346" s="135" t="s">
        <v>473</v>
      </c>
      <c r="E346" s="143">
        <v>44130</v>
      </c>
      <c r="F346" s="135">
        <v>4383954</v>
      </c>
      <c r="G346" s="137">
        <v>10327866</v>
      </c>
      <c r="H346" s="145">
        <v>388677</v>
      </c>
    </row>
    <row r="347" spans="1:8" ht="12.75" customHeight="1" x14ac:dyDescent="0.25">
      <c r="A347" s="135" t="s">
        <v>0</v>
      </c>
      <c r="B347" s="138" t="s">
        <v>2003</v>
      </c>
      <c r="C347" s="138" t="s">
        <v>1973</v>
      </c>
      <c r="D347" s="135" t="s">
        <v>508</v>
      </c>
      <c r="E347" s="143">
        <v>44128</v>
      </c>
      <c r="F347" s="135">
        <v>4383832</v>
      </c>
      <c r="G347" s="137">
        <v>10327865</v>
      </c>
      <c r="H347" s="145">
        <v>373402</v>
      </c>
    </row>
    <row r="348" spans="1:8" ht="12.75" hidden="1" customHeight="1" x14ac:dyDescent="0.25">
      <c r="A348" t="s">
        <v>0</v>
      </c>
      <c r="B348" t="s">
        <v>1971</v>
      </c>
      <c r="C348" t="s">
        <v>1</v>
      </c>
      <c r="D348" t="s">
        <v>1542</v>
      </c>
      <c r="E348" s="1">
        <v>44127</v>
      </c>
      <c r="F348">
        <v>4383707</v>
      </c>
      <c r="G348">
        <v>10327796</v>
      </c>
      <c r="H348" s="4">
        <v>83167</v>
      </c>
    </row>
    <row r="349" spans="1:8" ht="12.75" hidden="1" customHeight="1" x14ac:dyDescent="0.25">
      <c r="A349" s="135" t="s">
        <v>3</v>
      </c>
      <c r="B349" s="138" t="s">
        <v>2003</v>
      </c>
      <c r="C349" s="138" t="s">
        <v>1974</v>
      </c>
      <c r="D349" s="135" t="s">
        <v>132</v>
      </c>
      <c r="E349" s="143">
        <v>44127</v>
      </c>
      <c r="F349" s="135">
        <v>4383759</v>
      </c>
      <c r="G349" s="135" t="s">
        <v>2</v>
      </c>
      <c r="H349" s="145">
        <v>2880000</v>
      </c>
    </row>
    <row r="350" spans="1:8" ht="12.75" customHeight="1" x14ac:dyDescent="0.25">
      <c r="A350" s="135" t="s">
        <v>0</v>
      </c>
      <c r="B350" s="138" t="s">
        <v>2003</v>
      </c>
      <c r="C350" s="138" t="s">
        <v>1973</v>
      </c>
      <c r="D350" s="135" t="s">
        <v>231</v>
      </c>
      <c r="E350" s="143">
        <v>44125</v>
      </c>
      <c r="F350" s="135">
        <v>4383489</v>
      </c>
      <c r="G350" s="135" t="s">
        <v>2</v>
      </c>
      <c r="H350" s="145">
        <v>1500000</v>
      </c>
    </row>
    <row r="351" spans="1:8" ht="12.75" hidden="1" customHeight="1" x14ac:dyDescent="0.25">
      <c r="A351" s="137" t="s">
        <v>0</v>
      </c>
      <c r="B351" s="138" t="s">
        <v>2003</v>
      </c>
      <c r="C351" s="138" t="s">
        <v>1974</v>
      </c>
      <c r="D351" s="137" t="s">
        <v>392</v>
      </c>
      <c r="E351" s="143">
        <v>44125</v>
      </c>
      <c r="F351" s="137">
        <v>4383486</v>
      </c>
      <c r="G351" s="137" t="s">
        <v>2</v>
      </c>
      <c r="H351" s="145">
        <v>680000</v>
      </c>
    </row>
    <row r="352" spans="1:8" ht="12.75" customHeight="1" x14ac:dyDescent="0.25">
      <c r="A352" s="135" t="s">
        <v>3</v>
      </c>
      <c r="B352" s="138" t="s">
        <v>2003</v>
      </c>
      <c r="C352" s="138" t="s">
        <v>1973</v>
      </c>
      <c r="D352" s="135" t="s">
        <v>1072</v>
      </c>
      <c r="E352" s="143">
        <v>44124</v>
      </c>
      <c r="F352" s="135">
        <v>4383428</v>
      </c>
      <c r="G352" s="137">
        <v>10327338</v>
      </c>
      <c r="H352" s="145">
        <v>169728</v>
      </c>
    </row>
    <row r="353" spans="1:8" ht="12.75" customHeight="1" x14ac:dyDescent="0.25">
      <c r="A353" s="135" t="s">
        <v>3</v>
      </c>
      <c r="B353" s="138" t="s">
        <v>2003</v>
      </c>
      <c r="C353" s="138" t="s">
        <v>1973</v>
      </c>
      <c r="D353" s="142" t="s">
        <v>2154</v>
      </c>
      <c r="E353" s="143">
        <v>44111</v>
      </c>
      <c r="F353" s="135">
        <v>4380859</v>
      </c>
      <c r="G353" s="137">
        <v>10325657</v>
      </c>
      <c r="H353" s="145">
        <v>759210</v>
      </c>
    </row>
    <row r="354" spans="1:8" ht="12.75" hidden="1" customHeight="1" x14ac:dyDescent="0.25">
      <c r="A354" t="s">
        <v>3</v>
      </c>
      <c r="B354" s="7" t="s">
        <v>1971</v>
      </c>
      <c r="C354" t="s">
        <v>1</v>
      </c>
      <c r="D354" t="s">
        <v>894</v>
      </c>
      <c r="E354" s="1">
        <v>44110</v>
      </c>
      <c r="F354">
        <v>4380643</v>
      </c>
      <c r="G354">
        <v>10325590</v>
      </c>
      <c r="H354" s="4">
        <v>220786</v>
      </c>
    </row>
    <row r="355" spans="1:8" ht="12.75" hidden="1" customHeight="1" x14ac:dyDescent="0.25">
      <c r="A355" t="s">
        <v>3</v>
      </c>
      <c r="B355" s="7" t="s">
        <v>1971</v>
      </c>
      <c r="C355" t="s">
        <v>1</v>
      </c>
      <c r="D355" t="s">
        <v>1064</v>
      </c>
      <c r="E355" s="1">
        <v>44107</v>
      </c>
      <c r="F355">
        <v>4380367</v>
      </c>
      <c r="G355">
        <v>10325121</v>
      </c>
      <c r="H355" s="4">
        <v>169728</v>
      </c>
    </row>
    <row r="356" spans="1:8" ht="12.75" customHeight="1" x14ac:dyDescent="0.25">
      <c r="A356" s="135" t="s">
        <v>3</v>
      </c>
      <c r="B356" s="138" t="s">
        <v>2003</v>
      </c>
      <c r="C356" s="138" t="s">
        <v>1973</v>
      </c>
      <c r="D356" s="135" t="s">
        <v>1935</v>
      </c>
      <c r="E356" s="143">
        <v>44102</v>
      </c>
      <c r="F356" s="135">
        <v>4379578</v>
      </c>
      <c r="G356" s="137">
        <v>10322123</v>
      </c>
      <c r="H356" s="145">
        <v>17670</v>
      </c>
    </row>
    <row r="357" spans="1:8" hidden="1" x14ac:dyDescent="0.25">
      <c r="A357" t="s">
        <v>0</v>
      </c>
      <c r="B357" t="s">
        <v>1971</v>
      </c>
      <c r="C357" t="s">
        <v>1</v>
      </c>
      <c r="D357" t="s">
        <v>665</v>
      </c>
      <c r="E357" s="1">
        <v>44101</v>
      </c>
      <c r="F357">
        <v>4379480</v>
      </c>
      <c r="G357">
        <v>10323515</v>
      </c>
      <c r="H357" s="4">
        <v>339456</v>
      </c>
    </row>
    <row r="358" spans="1:8" x14ac:dyDescent="0.25">
      <c r="A358" s="135" t="s">
        <v>3</v>
      </c>
      <c r="B358" s="138" t="s">
        <v>2003</v>
      </c>
      <c r="C358" s="138" t="s">
        <v>1973</v>
      </c>
      <c r="D358" s="135" t="s">
        <v>674</v>
      </c>
      <c r="E358" s="143">
        <v>44101</v>
      </c>
      <c r="F358" s="135">
        <v>4379489</v>
      </c>
      <c r="G358" s="137">
        <v>10323686</v>
      </c>
      <c r="H358" s="145">
        <v>339456</v>
      </c>
    </row>
    <row r="359" spans="1:8" ht="12.75" customHeight="1" x14ac:dyDescent="0.25">
      <c r="A359" s="135" t="s">
        <v>0</v>
      </c>
      <c r="B359" s="138" t="s">
        <v>2003</v>
      </c>
      <c r="C359" s="138" t="s">
        <v>1973</v>
      </c>
      <c r="D359" s="135" t="s">
        <v>667</v>
      </c>
      <c r="E359" s="143">
        <v>44097</v>
      </c>
      <c r="F359" s="135">
        <v>4377866</v>
      </c>
      <c r="G359" s="137">
        <v>10323204</v>
      </c>
      <c r="H359" s="145">
        <v>339456</v>
      </c>
    </row>
    <row r="360" spans="1:8" ht="12.75" customHeight="1" x14ac:dyDescent="0.25">
      <c r="A360" s="135" t="s">
        <v>3</v>
      </c>
      <c r="B360" s="138" t="s">
        <v>2003</v>
      </c>
      <c r="C360" s="138" t="s">
        <v>1973</v>
      </c>
      <c r="D360" s="135" t="s">
        <v>827</v>
      </c>
      <c r="E360" s="143">
        <v>44095</v>
      </c>
      <c r="F360" s="135">
        <v>4377714</v>
      </c>
      <c r="G360" s="137">
        <v>10323729</v>
      </c>
      <c r="H360" s="145">
        <v>254592</v>
      </c>
    </row>
    <row r="361" spans="1:8" ht="12.75" hidden="1" customHeight="1" x14ac:dyDescent="0.25">
      <c r="A361" s="135" t="s">
        <v>0</v>
      </c>
      <c r="B361" s="138" t="s">
        <v>2003</v>
      </c>
      <c r="C361" s="138" t="s">
        <v>1974</v>
      </c>
      <c r="D361" s="135" t="s">
        <v>655</v>
      </c>
      <c r="E361" s="143">
        <v>44092</v>
      </c>
      <c r="F361" s="135">
        <v>4377364</v>
      </c>
      <c r="G361" s="137">
        <v>10323203</v>
      </c>
      <c r="H361" s="145">
        <v>349805</v>
      </c>
    </row>
    <row r="362" spans="1:8" ht="12.75" customHeight="1" x14ac:dyDescent="0.25">
      <c r="A362" s="135" t="s">
        <v>3</v>
      </c>
      <c r="B362" s="138" t="s">
        <v>2003</v>
      </c>
      <c r="C362" s="138" t="s">
        <v>1973</v>
      </c>
      <c r="D362" s="135" t="s">
        <v>119</v>
      </c>
      <c r="E362" s="143">
        <v>44091</v>
      </c>
      <c r="F362" s="135">
        <v>4377227</v>
      </c>
      <c r="G362" s="135" t="s">
        <v>2</v>
      </c>
      <c r="H362" s="145">
        <v>3240000</v>
      </c>
    </row>
    <row r="363" spans="1:8" ht="12.75" customHeight="1" x14ac:dyDescent="0.25">
      <c r="A363" s="135" t="s">
        <v>3</v>
      </c>
      <c r="B363" s="138" t="s">
        <v>2003</v>
      </c>
      <c r="C363" s="138" t="s">
        <v>1973</v>
      </c>
      <c r="D363" s="135" t="s">
        <v>1943</v>
      </c>
      <c r="E363" s="143">
        <v>44091</v>
      </c>
      <c r="F363" s="135">
        <v>4377246</v>
      </c>
      <c r="G363" s="137">
        <v>10321639</v>
      </c>
      <c r="H363" s="145">
        <v>16337</v>
      </c>
    </row>
    <row r="364" spans="1:8" ht="12.75" hidden="1" customHeight="1" x14ac:dyDescent="0.25">
      <c r="A364" s="135" t="s">
        <v>0</v>
      </c>
      <c r="B364" s="138" t="s">
        <v>2003</v>
      </c>
      <c r="C364" s="138" t="s">
        <v>1974</v>
      </c>
      <c r="D364" s="135" t="s">
        <v>1059</v>
      </c>
      <c r="E364" s="143">
        <v>44089</v>
      </c>
      <c r="F364" s="135">
        <v>4376869</v>
      </c>
      <c r="G364" s="137">
        <v>10323234</v>
      </c>
      <c r="H364" s="145">
        <v>169728</v>
      </c>
    </row>
    <row r="365" spans="1:8" ht="12.75" hidden="1" customHeight="1" x14ac:dyDescent="0.25">
      <c r="A365" s="135" t="s">
        <v>3</v>
      </c>
      <c r="B365" s="138" t="s">
        <v>2003</v>
      </c>
      <c r="C365" s="138" t="s">
        <v>1974</v>
      </c>
      <c r="D365" s="135" t="s">
        <v>13</v>
      </c>
      <c r="E365" s="143">
        <v>44088</v>
      </c>
      <c r="F365" s="135">
        <v>4376782</v>
      </c>
      <c r="G365" s="135" t="s">
        <v>2</v>
      </c>
      <c r="H365" s="145">
        <v>2271346</v>
      </c>
    </row>
    <row r="366" spans="1:8" ht="12.75" customHeight="1" x14ac:dyDescent="0.25">
      <c r="A366" s="135" t="s">
        <v>3</v>
      </c>
      <c r="B366" s="138" t="s">
        <v>2003</v>
      </c>
      <c r="C366" s="138" t="s">
        <v>1973</v>
      </c>
      <c r="D366" s="135" t="s">
        <v>1004</v>
      </c>
      <c r="E366" s="143">
        <v>44083</v>
      </c>
      <c r="F366" s="135">
        <v>4376187</v>
      </c>
      <c r="G366" s="137">
        <v>10308377</v>
      </c>
      <c r="H366" s="145">
        <v>181609</v>
      </c>
    </row>
    <row r="367" spans="1:8" ht="12.75" customHeight="1" x14ac:dyDescent="0.25">
      <c r="A367" s="135" t="s">
        <v>3</v>
      </c>
      <c r="B367" s="138" t="s">
        <v>2003</v>
      </c>
      <c r="C367" s="138" t="s">
        <v>1973</v>
      </c>
      <c r="D367" s="135" t="s">
        <v>1949</v>
      </c>
      <c r="E367" s="143">
        <v>44083</v>
      </c>
      <c r="F367" s="135">
        <v>4376075</v>
      </c>
      <c r="G367" s="137">
        <v>10322551</v>
      </c>
      <c r="H367" s="145">
        <v>9767</v>
      </c>
    </row>
    <row r="368" spans="1:8" ht="12.75" customHeight="1" x14ac:dyDescent="0.25">
      <c r="A368" s="135" t="s">
        <v>3</v>
      </c>
      <c r="B368" s="138" t="s">
        <v>2003</v>
      </c>
      <c r="C368" s="138" t="s">
        <v>1973</v>
      </c>
      <c r="D368" s="135" t="s">
        <v>348</v>
      </c>
      <c r="E368" s="143">
        <v>44077</v>
      </c>
      <c r="F368" s="135">
        <v>4375387</v>
      </c>
      <c r="G368" s="137">
        <v>10321822</v>
      </c>
      <c r="H368" s="145">
        <v>74020</v>
      </c>
    </row>
    <row r="369" spans="1:8" ht="12.75" customHeight="1" x14ac:dyDescent="0.25">
      <c r="A369" s="135" t="s">
        <v>0</v>
      </c>
      <c r="B369" s="138" t="s">
        <v>2003</v>
      </c>
      <c r="C369" s="138" t="s">
        <v>1973</v>
      </c>
      <c r="D369" s="135" t="s">
        <v>290</v>
      </c>
      <c r="E369" s="143">
        <v>44076</v>
      </c>
      <c r="F369" s="135">
        <v>4375325</v>
      </c>
      <c r="G369" s="137">
        <v>10321692</v>
      </c>
      <c r="H369" s="145">
        <v>1111156</v>
      </c>
    </row>
    <row r="370" spans="1:8" ht="12.75" hidden="1" customHeight="1" x14ac:dyDescent="0.25">
      <c r="A370" t="s">
        <v>0</v>
      </c>
      <c r="B370" t="s">
        <v>1971</v>
      </c>
      <c r="C370" t="s">
        <v>1</v>
      </c>
      <c r="D370" t="s">
        <v>823</v>
      </c>
      <c r="E370" s="1">
        <v>44074</v>
      </c>
      <c r="F370">
        <v>4374786</v>
      </c>
      <c r="G370">
        <v>10321443</v>
      </c>
      <c r="H370" s="4">
        <v>254592</v>
      </c>
    </row>
    <row r="371" spans="1:8" ht="12.75" customHeight="1" x14ac:dyDescent="0.25">
      <c r="A371" s="135" t="s">
        <v>0</v>
      </c>
      <c r="B371" s="138" t="s">
        <v>2003</v>
      </c>
      <c r="C371" s="138" t="s">
        <v>1973</v>
      </c>
      <c r="D371" s="135" t="s">
        <v>1029</v>
      </c>
      <c r="E371" s="143">
        <v>44069</v>
      </c>
      <c r="F371" s="135">
        <v>4374012</v>
      </c>
      <c r="G371" s="137">
        <v>10320483</v>
      </c>
      <c r="H371" s="145">
        <v>127296</v>
      </c>
    </row>
    <row r="372" spans="1:8" ht="12.75" customHeight="1" x14ac:dyDescent="0.25">
      <c r="A372" s="135" t="s">
        <v>3</v>
      </c>
      <c r="B372" s="138" t="s">
        <v>2003</v>
      </c>
      <c r="C372" s="138" t="s">
        <v>1973</v>
      </c>
      <c r="D372" s="135" t="s">
        <v>115</v>
      </c>
      <c r="E372" s="143">
        <v>44064</v>
      </c>
      <c r="F372" s="135">
        <v>4373173</v>
      </c>
      <c r="G372" s="135" t="s">
        <v>2</v>
      </c>
      <c r="H372" s="145">
        <v>3331550</v>
      </c>
    </row>
    <row r="373" spans="1:8" x14ac:dyDescent="0.25">
      <c r="A373" s="135" t="s">
        <v>3</v>
      </c>
      <c r="B373" s="138" t="s">
        <v>2003</v>
      </c>
      <c r="C373" s="138" t="s">
        <v>1973</v>
      </c>
      <c r="D373" s="135" t="s">
        <v>511</v>
      </c>
      <c r="E373" s="143">
        <v>44063</v>
      </c>
      <c r="F373" s="135">
        <v>4372830</v>
      </c>
      <c r="G373" s="137">
        <v>10319918</v>
      </c>
      <c r="H373" s="145">
        <v>488296</v>
      </c>
    </row>
    <row r="374" spans="1:8" ht="12.75" customHeight="1" x14ac:dyDescent="0.25">
      <c r="A374" s="135" t="s">
        <v>0</v>
      </c>
      <c r="B374" s="138" t="s">
        <v>2003</v>
      </c>
      <c r="C374" s="138" t="s">
        <v>1973</v>
      </c>
      <c r="D374" s="135" t="s">
        <v>644</v>
      </c>
      <c r="E374" s="143">
        <v>44057</v>
      </c>
      <c r="F374" s="135">
        <v>4372107</v>
      </c>
      <c r="G374" s="137">
        <v>10317458</v>
      </c>
      <c r="H374" s="145">
        <v>352599</v>
      </c>
    </row>
    <row r="375" spans="1:8" ht="12.75" customHeight="1" x14ac:dyDescent="0.25">
      <c r="A375" s="135" t="s">
        <v>3</v>
      </c>
      <c r="B375" s="138" t="s">
        <v>2003</v>
      </c>
      <c r="C375" s="138" t="s">
        <v>1973</v>
      </c>
      <c r="D375" s="135" t="s">
        <v>848</v>
      </c>
      <c r="E375" s="143">
        <v>44056</v>
      </c>
      <c r="F375" s="135">
        <v>4371455</v>
      </c>
      <c r="G375" s="137">
        <v>10318854</v>
      </c>
      <c r="H375" s="145">
        <v>242711</v>
      </c>
    </row>
    <row r="376" spans="1:8" ht="12.75" customHeight="1" x14ac:dyDescent="0.25">
      <c r="A376" s="135" t="s">
        <v>0</v>
      </c>
      <c r="B376" s="138" t="s">
        <v>2003</v>
      </c>
      <c r="C376" s="138" t="s">
        <v>1973</v>
      </c>
      <c r="D376" s="142" t="s">
        <v>2119</v>
      </c>
      <c r="E376" s="143">
        <v>44053</v>
      </c>
      <c r="F376" s="135">
        <v>4370992</v>
      </c>
      <c r="G376" s="135" t="s">
        <v>2</v>
      </c>
      <c r="H376" s="145">
        <v>14594364</v>
      </c>
    </row>
    <row r="377" spans="1:8" ht="12.75" customHeight="1" x14ac:dyDescent="0.25">
      <c r="A377" s="135" t="s">
        <v>0</v>
      </c>
      <c r="B377" s="138" t="s">
        <v>2003</v>
      </c>
      <c r="C377" s="138" t="s">
        <v>1973</v>
      </c>
      <c r="D377" s="135" t="s">
        <v>667</v>
      </c>
      <c r="E377" s="143">
        <v>44053</v>
      </c>
      <c r="F377" s="135">
        <v>4371116</v>
      </c>
      <c r="G377" s="137">
        <v>10318694</v>
      </c>
      <c r="H377" s="145">
        <v>169728</v>
      </c>
    </row>
    <row r="378" spans="1:8" ht="12.75" customHeight="1" x14ac:dyDescent="0.25">
      <c r="A378" s="135" t="s">
        <v>0</v>
      </c>
      <c r="B378" s="138" t="s">
        <v>2003</v>
      </c>
      <c r="C378" s="138" t="s">
        <v>1973</v>
      </c>
      <c r="D378" s="135" t="s">
        <v>11</v>
      </c>
      <c r="E378" s="143">
        <v>44049</v>
      </c>
      <c r="F378" s="135">
        <v>4370630</v>
      </c>
      <c r="G378" s="135" t="s">
        <v>2</v>
      </c>
      <c r="H378" s="145">
        <v>15516454</v>
      </c>
    </row>
    <row r="379" spans="1:8" ht="12.75" customHeight="1" x14ac:dyDescent="0.25">
      <c r="A379" s="135" t="s">
        <v>3</v>
      </c>
      <c r="B379" s="138" t="s">
        <v>2003</v>
      </c>
      <c r="C379" s="138" t="s">
        <v>1973</v>
      </c>
      <c r="D379" s="135" t="s">
        <v>300</v>
      </c>
      <c r="E379" s="143">
        <v>44049</v>
      </c>
      <c r="F379" s="135">
        <v>4370608</v>
      </c>
      <c r="G379" s="137">
        <v>10318363</v>
      </c>
      <c r="H379" s="145">
        <v>1059102</v>
      </c>
    </row>
    <row r="380" spans="1:8" ht="12.75" hidden="1" customHeight="1" x14ac:dyDescent="0.25">
      <c r="A380" s="135" t="s">
        <v>0</v>
      </c>
      <c r="B380" s="138" t="s">
        <v>2003</v>
      </c>
      <c r="C380" s="138" t="s">
        <v>1974</v>
      </c>
      <c r="D380" s="135" t="s">
        <v>1361</v>
      </c>
      <c r="E380" s="143">
        <v>44049</v>
      </c>
      <c r="F380" s="135">
        <v>4370723</v>
      </c>
      <c r="G380" s="137">
        <v>10318377</v>
      </c>
      <c r="H380" s="145">
        <v>113718</v>
      </c>
    </row>
    <row r="381" spans="1:8" ht="12.75" customHeight="1" x14ac:dyDescent="0.25">
      <c r="A381" s="135" t="s">
        <v>3</v>
      </c>
      <c r="B381" s="138" t="s">
        <v>2003</v>
      </c>
      <c r="C381" s="138" t="s">
        <v>1973</v>
      </c>
      <c r="D381" s="135" t="s">
        <v>675</v>
      </c>
      <c r="E381" s="143">
        <v>44048</v>
      </c>
      <c r="F381" s="135">
        <v>4370446</v>
      </c>
      <c r="G381" s="137">
        <v>10318290</v>
      </c>
      <c r="H381" s="145">
        <v>339456</v>
      </c>
    </row>
    <row r="382" spans="1:8" ht="12.75" customHeight="1" x14ac:dyDescent="0.25">
      <c r="A382" s="135" t="s">
        <v>3</v>
      </c>
      <c r="B382" s="138" t="s">
        <v>2003</v>
      </c>
      <c r="C382" s="138" t="s">
        <v>1973</v>
      </c>
      <c r="D382" s="135" t="s">
        <v>386</v>
      </c>
      <c r="E382" s="143">
        <v>44044</v>
      </c>
      <c r="F382" s="135">
        <v>4370056</v>
      </c>
      <c r="G382" s="137">
        <v>10317755</v>
      </c>
      <c r="H382" s="145">
        <v>695884</v>
      </c>
    </row>
    <row r="383" spans="1:8" ht="12.75" customHeight="1" x14ac:dyDescent="0.25">
      <c r="A383" s="135" t="s">
        <v>3</v>
      </c>
      <c r="B383" s="138" t="s">
        <v>2003</v>
      </c>
      <c r="C383" s="138" t="s">
        <v>1973</v>
      </c>
      <c r="D383" s="135" t="s">
        <v>142</v>
      </c>
      <c r="E383" s="143">
        <v>44044</v>
      </c>
      <c r="F383" s="135">
        <v>4370057</v>
      </c>
      <c r="G383" s="137">
        <v>10317685</v>
      </c>
      <c r="H383" s="145">
        <v>169728</v>
      </c>
    </row>
    <row r="384" spans="1:8" ht="12.75" customHeight="1" x14ac:dyDescent="0.25">
      <c r="A384" s="135" t="s">
        <v>3</v>
      </c>
      <c r="B384" s="138" t="s">
        <v>2003</v>
      </c>
      <c r="C384" s="138" t="s">
        <v>1973</v>
      </c>
      <c r="D384" s="135" t="s">
        <v>328</v>
      </c>
      <c r="E384" s="143">
        <v>44042</v>
      </c>
      <c r="F384" s="135">
        <v>4369681</v>
      </c>
      <c r="G384" s="137">
        <v>10316198</v>
      </c>
      <c r="H384" s="145">
        <v>903976</v>
      </c>
    </row>
    <row r="385" spans="1:8" ht="12.75" customHeight="1" x14ac:dyDescent="0.25">
      <c r="A385" s="135" t="s">
        <v>3</v>
      </c>
      <c r="B385" s="138" t="s">
        <v>2003</v>
      </c>
      <c r="C385" s="138" t="s">
        <v>1973</v>
      </c>
      <c r="D385" s="135" t="s">
        <v>490</v>
      </c>
      <c r="E385" s="143">
        <v>44042</v>
      </c>
      <c r="F385" s="135">
        <v>4369715</v>
      </c>
      <c r="G385" s="137">
        <v>10317637</v>
      </c>
      <c r="H385" s="145">
        <v>509184</v>
      </c>
    </row>
    <row r="386" spans="1:8" ht="12.75" customHeight="1" x14ac:dyDescent="0.25">
      <c r="A386" s="135" t="s">
        <v>3</v>
      </c>
      <c r="B386" s="138" t="s">
        <v>2003</v>
      </c>
      <c r="C386" s="138" t="s">
        <v>1973</v>
      </c>
      <c r="D386" s="135" t="s">
        <v>1067</v>
      </c>
      <c r="E386" s="143">
        <v>44042</v>
      </c>
      <c r="F386" s="135">
        <v>4369708</v>
      </c>
      <c r="G386" s="137">
        <v>10314671</v>
      </c>
      <c r="H386" s="145">
        <v>169728</v>
      </c>
    </row>
    <row r="387" spans="1:8" ht="12.75" customHeight="1" x14ac:dyDescent="0.25">
      <c r="A387" s="135" t="s">
        <v>0</v>
      </c>
      <c r="B387" s="138" t="s">
        <v>2003</v>
      </c>
      <c r="C387" s="138" t="s">
        <v>1973</v>
      </c>
      <c r="D387" s="135" t="s">
        <v>824</v>
      </c>
      <c r="E387" s="143">
        <v>44041</v>
      </c>
      <c r="F387" s="135">
        <v>4369515</v>
      </c>
      <c r="G387" s="137">
        <v>10317406</v>
      </c>
      <c r="H387" s="145">
        <v>254592</v>
      </c>
    </row>
    <row r="388" spans="1:8" ht="12.75" customHeight="1" x14ac:dyDescent="0.25">
      <c r="A388" s="135" t="s">
        <v>3</v>
      </c>
      <c r="B388" s="138" t="s">
        <v>2003</v>
      </c>
      <c r="C388" s="138" t="s">
        <v>1973</v>
      </c>
      <c r="D388" s="135" t="s">
        <v>591</v>
      </c>
      <c r="E388" s="143">
        <v>44041</v>
      </c>
      <c r="F388" s="135">
        <v>4369478</v>
      </c>
      <c r="G388" s="137">
        <v>10317488</v>
      </c>
      <c r="H388" s="145">
        <v>137480</v>
      </c>
    </row>
    <row r="389" spans="1:8" ht="12.75" hidden="1" customHeight="1" x14ac:dyDescent="0.25">
      <c r="A389" s="135" t="s">
        <v>0</v>
      </c>
      <c r="B389" s="138" t="s">
        <v>2003</v>
      </c>
      <c r="C389" s="138" t="s">
        <v>1974</v>
      </c>
      <c r="D389" s="135" t="s">
        <v>1528</v>
      </c>
      <c r="E389" s="143">
        <v>44041</v>
      </c>
      <c r="F389" s="135">
        <v>4369499</v>
      </c>
      <c r="G389" s="137">
        <v>10317493</v>
      </c>
      <c r="H389" s="145">
        <v>86561</v>
      </c>
    </row>
    <row r="390" spans="1:8" ht="12.75" customHeight="1" x14ac:dyDescent="0.25">
      <c r="A390" s="135" t="s">
        <v>3</v>
      </c>
      <c r="B390" s="138" t="s">
        <v>2003</v>
      </c>
      <c r="C390" s="138" t="s">
        <v>1973</v>
      </c>
      <c r="D390" s="135" t="s">
        <v>623</v>
      </c>
      <c r="E390" s="143">
        <v>44020</v>
      </c>
      <c r="F390" s="135">
        <v>4367089</v>
      </c>
      <c r="G390" s="137">
        <v>10315238</v>
      </c>
      <c r="H390" s="145">
        <v>372852</v>
      </c>
    </row>
    <row r="391" spans="1:8" ht="12.75" hidden="1" customHeight="1" x14ac:dyDescent="0.25">
      <c r="A391" t="s">
        <v>3</v>
      </c>
      <c r="B391" t="s">
        <v>1971</v>
      </c>
      <c r="C391" t="s">
        <v>1971</v>
      </c>
      <c r="D391" t="s">
        <v>503</v>
      </c>
      <c r="E391" s="1">
        <v>44019</v>
      </c>
      <c r="F391">
        <v>4367035</v>
      </c>
      <c r="G391">
        <v>10315168</v>
      </c>
      <c r="H391" s="4">
        <v>496990</v>
      </c>
    </row>
    <row r="392" spans="1:8" ht="12.75" customHeight="1" x14ac:dyDescent="0.25">
      <c r="A392" s="135" t="s">
        <v>0</v>
      </c>
      <c r="B392" s="138" t="s">
        <v>2003</v>
      </c>
      <c r="C392" s="138" t="s">
        <v>1973</v>
      </c>
      <c r="D392" s="135" t="s">
        <v>174</v>
      </c>
      <c r="E392" s="143">
        <v>44018</v>
      </c>
      <c r="F392" s="135">
        <v>4366879</v>
      </c>
      <c r="G392" s="137">
        <v>10314974</v>
      </c>
      <c r="H392" s="145">
        <v>2139919</v>
      </c>
    </row>
    <row r="393" spans="1:8" ht="12.75" customHeight="1" x14ac:dyDescent="0.25">
      <c r="A393" s="135" t="s">
        <v>3</v>
      </c>
      <c r="B393" s="138" t="s">
        <v>2003</v>
      </c>
      <c r="C393" s="138" t="s">
        <v>1973</v>
      </c>
      <c r="D393" s="142" t="s">
        <v>2013</v>
      </c>
      <c r="E393" s="143">
        <v>44016</v>
      </c>
      <c r="F393" s="135">
        <v>4366772</v>
      </c>
      <c r="G393" s="137">
        <v>10313968</v>
      </c>
      <c r="H393" s="145">
        <v>169728</v>
      </c>
    </row>
    <row r="394" spans="1:8" ht="12.75" customHeight="1" x14ac:dyDescent="0.25">
      <c r="A394" s="135" t="s">
        <v>3</v>
      </c>
      <c r="B394" s="138" t="s">
        <v>2003</v>
      </c>
      <c r="C394" s="138" t="s">
        <v>1973</v>
      </c>
      <c r="D394" s="135" t="s">
        <v>1303</v>
      </c>
      <c r="E394" s="143">
        <v>44016</v>
      </c>
      <c r="F394" s="135">
        <v>4366829</v>
      </c>
      <c r="G394" s="137">
        <v>10314815</v>
      </c>
      <c r="H394" s="145">
        <v>127296</v>
      </c>
    </row>
    <row r="395" spans="1:8" ht="12.75" customHeight="1" x14ac:dyDescent="0.25">
      <c r="A395" s="135" t="s">
        <v>3</v>
      </c>
      <c r="B395" s="138" t="s">
        <v>2003</v>
      </c>
      <c r="C395" s="138" t="s">
        <v>1973</v>
      </c>
      <c r="D395" s="135" t="s">
        <v>23</v>
      </c>
      <c r="E395" s="143">
        <v>44012</v>
      </c>
      <c r="F395" s="135">
        <v>4365798</v>
      </c>
      <c r="G395" s="135" t="s">
        <v>2</v>
      </c>
      <c r="H395" s="145">
        <v>10903098</v>
      </c>
    </row>
    <row r="396" spans="1:8" ht="12.75" customHeight="1" x14ac:dyDescent="0.25">
      <c r="A396" s="135" t="s">
        <v>0</v>
      </c>
      <c r="B396" s="138" t="s">
        <v>2003</v>
      </c>
      <c r="C396" s="138" t="s">
        <v>1973</v>
      </c>
      <c r="D396" s="135" t="s">
        <v>89</v>
      </c>
      <c r="E396" s="143">
        <v>44011</v>
      </c>
      <c r="F396" s="135">
        <v>4365754</v>
      </c>
      <c r="G396" s="137">
        <v>10314073</v>
      </c>
      <c r="H396" s="145">
        <v>4139728</v>
      </c>
    </row>
    <row r="397" spans="1:8" ht="12.75" hidden="1" customHeight="1" x14ac:dyDescent="0.25">
      <c r="A397" s="135" t="s">
        <v>0</v>
      </c>
      <c r="B397" s="138" t="s">
        <v>2003</v>
      </c>
      <c r="C397" s="138" t="s">
        <v>1974</v>
      </c>
      <c r="D397" s="135" t="s">
        <v>666</v>
      </c>
      <c r="E397" s="143">
        <v>44010</v>
      </c>
      <c r="F397" s="135">
        <v>4365750</v>
      </c>
      <c r="G397" s="137">
        <v>10313387</v>
      </c>
      <c r="H397" s="145">
        <v>339456</v>
      </c>
    </row>
    <row r="398" spans="1:8" hidden="1" x14ac:dyDescent="0.25">
      <c r="A398" t="s">
        <v>3</v>
      </c>
      <c r="B398" t="str">
        <f>+Tabla1[[#This Row],[Equipo]]</f>
        <v>TENSIONADORA</v>
      </c>
      <c r="C398" t="s">
        <v>42</v>
      </c>
      <c r="D398" t="s">
        <v>668</v>
      </c>
      <c r="E398" s="1">
        <v>44010</v>
      </c>
      <c r="F398">
        <v>4365745</v>
      </c>
      <c r="G398">
        <v>10313719</v>
      </c>
      <c r="H398" s="4">
        <v>339456</v>
      </c>
    </row>
    <row r="399" spans="1:8" ht="12.75" hidden="1" customHeight="1" x14ac:dyDescent="0.25">
      <c r="A399" t="s">
        <v>0</v>
      </c>
      <c r="B399" t="s">
        <v>1971</v>
      </c>
      <c r="C399" t="s">
        <v>1</v>
      </c>
      <c r="D399" t="s">
        <v>419</v>
      </c>
      <c r="E399" s="1">
        <v>44006</v>
      </c>
      <c r="F399">
        <v>4365318</v>
      </c>
      <c r="G399">
        <v>10313378</v>
      </c>
      <c r="H399" s="4">
        <v>638177</v>
      </c>
    </row>
    <row r="400" spans="1:8" ht="12.75" customHeight="1" x14ac:dyDescent="0.25">
      <c r="A400" s="135" t="s">
        <v>0</v>
      </c>
      <c r="B400" s="138" t="s">
        <v>2003</v>
      </c>
      <c r="C400" s="138" t="s">
        <v>1973</v>
      </c>
      <c r="D400" s="135" t="s">
        <v>1060</v>
      </c>
      <c r="E400" s="143">
        <v>44006</v>
      </c>
      <c r="F400" s="135">
        <v>4365317</v>
      </c>
      <c r="G400" s="137">
        <v>10313379</v>
      </c>
      <c r="H400" s="145">
        <v>169728</v>
      </c>
    </row>
    <row r="401" spans="1:8" ht="12.75" hidden="1" customHeight="1" x14ac:dyDescent="0.25">
      <c r="A401" t="s">
        <v>3</v>
      </c>
      <c r="B401" t="str">
        <f>+Tabla1[[#This Row],[Equipo]]</f>
        <v>TENSIONADORA</v>
      </c>
      <c r="C401" t="s">
        <v>42</v>
      </c>
      <c r="D401" t="s">
        <v>439</v>
      </c>
      <c r="E401" s="1">
        <v>44006</v>
      </c>
      <c r="F401">
        <v>4365320</v>
      </c>
      <c r="G401">
        <v>10313499</v>
      </c>
      <c r="H401" s="4">
        <v>594048</v>
      </c>
    </row>
    <row r="402" spans="1:8" ht="12.75" hidden="1" customHeight="1" x14ac:dyDescent="0.25">
      <c r="A402" s="135" t="s">
        <v>0</v>
      </c>
      <c r="B402" s="138" t="s">
        <v>2003</v>
      </c>
      <c r="C402" s="138" t="s">
        <v>1974</v>
      </c>
      <c r="D402" s="135" t="s">
        <v>1955</v>
      </c>
      <c r="E402" s="143">
        <v>43997</v>
      </c>
      <c r="F402" s="135">
        <v>4364044</v>
      </c>
      <c r="G402" s="137">
        <v>10312827</v>
      </c>
      <c r="H402" s="145">
        <v>5313</v>
      </c>
    </row>
    <row r="403" spans="1:8" ht="12.75" customHeight="1" x14ac:dyDescent="0.25">
      <c r="A403" s="135" t="s">
        <v>0</v>
      </c>
      <c r="B403" s="138" t="s">
        <v>2003</v>
      </c>
      <c r="C403" s="138" t="s">
        <v>1973</v>
      </c>
      <c r="D403" s="135" t="s">
        <v>14</v>
      </c>
      <c r="E403" s="143">
        <v>43994</v>
      </c>
      <c r="F403" s="135">
        <v>4363856</v>
      </c>
      <c r="G403" s="135" t="s">
        <v>2</v>
      </c>
      <c r="H403" s="145">
        <v>14035000</v>
      </c>
    </row>
    <row r="404" spans="1:8" ht="12.75" hidden="1" customHeight="1" x14ac:dyDescent="0.25">
      <c r="A404" t="s">
        <v>3</v>
      </c>
      <c r="B404" s="7" t="s">
        <v>1971</v>
      </c>
      <c r="C404" t="s">
        <v>1</v>
      </c>
      <c r="D404" t="s">
        <v>1830</v>
      </c>
      <c r="E404" s="1">
        <v>43991</v>
      </c>
      <c r="F404">
        <v>4363492</v>
      </c>
      <c r="G404">
        <v>10312001</v>
      </c>
      <c r="H404" s="4">
        <v>42432</v>
      </c>
    </row>
    <row r="405" spans="1:8" ht="12.75" hidden="1" customHeight="1" x14ac:dyDescent="0.25">
      <c r="A405" t="s">
        <v>3</v>
      </c>
      <c r="B405" t="str">
        <f>+Tabla1[[#This Row],[Equipo]]</f>
        <v>TENSIONADORA</v>
      </c>
      <c r="C405" t="s">
        <v>42</v>
      </c>
      <c r="D405" t="s">
        <v>1063</v>
      </c>
      <c r="E405" s="1">
        <v>43991</v>
      </c>
      <c r="F405">
        <v>4363503</v>
      </c>
      <c r="G405">
        <v>10311062</v>
      </c>
      <c r="H405" s="4">
        <v>169728</v>
      </c>
    </row>
    <row r="406" spans="1:8" x14ac:dyDescent="0.25">
      <c r="A406" s="135" t="s">
        <v>3</v>
      </c>
      <c r="B406" s="138" t="s">
        <v>2003</v>
      </c>
      <c r="C406" s="138" t="s">
        <v>1973</v>
      </c>
      <c r="D406" s="135" t="s">
        <v>537</v>
      </c>
      <c r="E406" s="143">
        <v>43990</v>
      </c>
      <c r="F406" s="135">
        <v>4363432</v>
      </c>
      <c r="G406" s="137">
        <v>10312148</v>
      </c>
      <c r="H406" s="145">
        <v>454073</v>
      </c>
    </row>
    <row r="407" spans="1:8" ht="12.75" hidden="1" customHeight="1" x14ac:dyDescent="0.25">
      <c r="A407" t="s">
        <v>3</v>
      </c>
      <c r="B407" t="s">
        <v>160</v>
      </c>
      <c r="C407" t="s">
        <v>2</v>
      </c>
      <c r="D407" t="s">
        <v>706</v>
      </c>
      <c r="E407" s="1">
        <v>43981</v>
      </c>
      <c r="F407">
        <v>4362065</v>
      </c>
      <c r="G407">
        <v>10311222</v>
      </c>
      <c r="H407" s="4">
        <v>325878</v>
      </c>
    </row>
    <row r="408" spans="1:8" x14ac:dyDescent="0.25">
      <c r="A408" s="135" t="s">
        <v>0</v>
      </c>
      <c r="B408" s="138" t="s">
        <v>2003</v>
      </c>
      <c r="C408" s="138" t="s">
        <v>1973</v>
      </c>
      <c r="D408" s="135" t="s">
        <v>1061</v>
      </c>
      <c r="E408" s="143">
        <v>43981</v>
      </c>
      <c r="F408" s="135">
        <v>4362069</v>
      </c>
      <c r="G408" s="137">
        <v>10311219</v>
      </c>
      <c r="H408" s="145">
        <v>169728</v>
      </c>
    </row>
    <row r="409" spans="1:8" ht="12.75" hidden="1" customHeight="1" x14ac:dyDescent="0.25">
      <c r="A409" t="s">
        <v>3</v>
      </c>
      <c r="B409" t="str">
        <f>+Tabla1[[#This Row],[Equipo]]</f>
        <v>TENSIONADORA</v>
      </c>
      <c r="C409" t="s">
        <v>42</v>
      </c>
      <c r="D409" t="s">
        <v>488</v>
      </c>
      <c r="E409" s="1">
        <v>43981</v>
      </c>
      <c r="F409">
        <v>4362137</v>
      </c>
      <c r="G409">
        <v>10311228</v>
      </c>
      <c r="H409" s="4">
        <v>509184</v>
      </c>
    </row>
    <row r="410" spans="1:8" ht="12.75" hidden="1" customHeight="1" x14ac:dyDescent="0.25">
      <c r="A410" t="s">
        <v>3</v>
      </c>
      <c r="B410" t="s">
        <v>160</v>
      </c>
      <c r="C410" t="s">
        <v>2</v>
      </c>
      <c r="D410" t="s">
        <v>332</v>
      </c>
      <c r="E410" s="1">
        <v>43980</v>
      </c>
      <c r="F410">
        <v>4361945</v>
      </c>
      <c r="G410">
        <v>10311096</v>
      </c>
      <c r="H410" s="4">
        <v>900014</v>
      </c>
    </row>
    <row r="411" spans="1:8" x14ac:dyDescent="0.25">
      <c r="A411" s="135" t="s">
        <v>0</v>
      </c>
      <c r="B411" s="138" t="s">
        <v>2003</v>
      </c>
      <c r="C411" s="138" t="s">
        <v>1973</v>
      </c>
      <c r="D411" s="135" t="s">
        <v>1054</v>
      </c>
      <c r="E411" s="143">
        <v>43978</v>
      </c>
      <c r="F411" s="135">
        <v>4361628</v>
      </c>
      <c r="G411" s="137">
        <v>10310700</v>
      </c>
      <c r="H411" s="145">
        <v>174270</v>
      </c>
    </row>
    <row r="412" spans="1:8" ht="12.75" customHeight="1" x14ac:dyDescent="0.25">
      <c r="A412" s="135" t="s">
        <v>3</v>
      </c>
      <c r="B412" s="138" t="s">
        <v>2003</v>
      </c>
      <c r="C412" s="138" t="s">
        <v>1973</v>
      </c>
      <c r="D412" s="135" t="s">
        <v>669</v>
      </c>
      <c r="E412" s="143">
        <v>43975</v>
      </c>
      <c r="F412" s="135">
        <v>4361453</v>
      </c>
      <c r="G412" s="137">
        <v>10310397</v>
      </c>
      <c r="H412" s="145">
        <v>339456</v>
      </c>
    </row>
    <row r="413" spans="1:8" ht="12.75" customHeight="1" x14ac:dyDescent="0.25">
      <c r="A413" s="135" t="s">
        <v>3</v>
      </c>
      <c r="B413" s="138" t="s">
        <v>2003</v>
      </c>
      <c r="C413" s="138" t="s">
        <v>1973</v>
      </c>
      <c r="D413" s="135" t="s">
        <v>1068</v>
      </c>
      <c r="E413" s="143">
        <v>43974</v>
      </c>
      <c r="F413" s="135">
        <v>4361396</v>
      </c>
      <c r="G413" s="137">
        <v>10310389</v>
      </c>
      <c r="H413" s="145">
        <v>169728</v>
      </c>
    </row>
    <row r="414" spans="1:8" ht="12.75" hidden="1" customHeight="1" x14ac:dyDescent="0.25">
      <c r="A414" t="s">
        <v>0</v>
      </c>
      <c r="B414" s="8" t="s">
        <v>1971</v>
      </c>
      <c r="C414" t="s">
        <v>2</v>
      </c>
      <c r="D414" t="s">
        <v>564</v>
      </c>
      <c r="E414" s="1">
        <v>43972</v>
      </c>
      <c r="F414">
        <v>4361249</v>
      </c>
      <c r="G414">
        <v>10310286</v>
      </c>
      <c r="H414" s="4">
        <v>419602</v>
      </c>
    </row>
    <row r="415" spans="1:8" ht="12.75" customHeight="1" x14ac:dyDescent="0.25">
      <c r="A415" s="135" t="s">
        <v>3</v>
      </c>
      <c r="B415" s="138" t="s">
        <v>2003</v>
      </c>
      <c r="C415" s="138" t="s">
        <v>1973</v>
      </c>
      <c r="D415" s="135" t="s">
        <v>670</v>
      </c>
      <c r="E415" s="143">
        <v>43965</v>
      </c>
      <c r="F415" s="135">
        <v>4359204</v>
      </c>
      <c r="G415" s="137">
        <v>10309022</v>
      </c>
      <c r="H415" s="145">
        <v>339456</v>
      </c>
    </row>
    <row r="416" spans="1:8" ht="12.75" customHeight="1" x14ac:dyDescent="0.25">
      <c r="A416" s="135" t="s">
        <v>3</v>
      </c>
      <c r="B416" s="138" t="s">
        <v>2003</v>
      </c>
      <c r="C416" s="138" t="s">
        <v>1973</v>
      </c>
      <c r="D416" s="135" t="s">
        <v>440</v>
      </c>
      <c r="E416" s="143">
        <v>43963</v>
      </c>
      <c r="F416" s="135">
        <v>4358977</v>
      </c>
      <c r="G416" s="135" t="s">
        <v>2</v>
      </c>
      <c r="H416" s="145">
        <v>594048</v>
      </c>
    </row>
    <row r="417" spans="1:8" ht="12.75" hidden="1" customHeight="1" x14ac:dyDescent="0.25">
      <c r="A417" t="s">
        <v>3</v>
      </c>
      <c r="B417" t="str">
        <f>+Tabla1[[#This Row],[Equipo]]</f>
        <v>TENSIONADORA</v>
      </c>
      <c r="C417" t="s">
        <v>42</v>
      </c>
      <c r="D417" t="s">
        <v>826</v>
      </c>
      <c r="E417" s="1">
        <v>43963</v>
      </c>
      <c r="F417">
        <v>4358877</v>
      </c>
      <c r="G417">
        <v>10309045</v>
      </c>
      <c r="H417" s="4">
        <v>254592</v>
      </c>
    </row>
    <row r="418" spans="1:8" ht="12.75" customHeight="1" x14ac:dyDescent="0.25">
      <c r="A418" s="135" t="s">
        <v>3</v>
      </c>
      <c r="B418" s="138" t="s">
        <v>2003</v>
      </c>
      <c r="C418" s="138" t="s">
        <v>1973</v>
      </c>
      <c r="D418" s="135" t="s">
        <v>671</v>
      </c>
      <c r="E418" s="143">
        <v>43961</v>
      </c>
      <c r="F418" s="135">
        <v>4358771</v>
      </c>
      <c r="G418" s="137">
        <v>10307848</v>
      </c>
      <c r="H418" s="145">
        <v>339456</v>
      </c>
    </row>
    <row r="419" spans="1:8" ht="12.75" customHeight="1" x14ac:dyDescent="0.25">
      <c r="A419" s="135" t="s">
        <v>3</v>
      </c>
      <c r="B419" s="138" t="s">
        <v>2003</v>
      </c>
      <c r="C419" s="138" t="s">
        <v>1973</v>
      </c>
      <c r="D419" s="135" t="s">
        <v>361</v>
      </c>
      <c r="E419" s="143">
        <v>43959</v>
      </c>
      <c r="F419" s="135">
        <v>4358614</v>
      </c>
      <c r="G419" s="137">
        <v>10308859</v>
      </c>
      <c r="H419" s="145">
        <v>780888</v>
      </c>
    </row>
    <row r="420" spans="1:8" ht="12.75" customHeight="1" x14ac:dyDescent="0.25">
      <c r="A420" s="135" t="s">
        <v>0</v>
      </c>
      <c r="B420" s="138" t="s">
        <v>2003</v>
      </c>
      <c r="C420" s="138" t="s">
        <v>1973</v>
      </c>
      <c r="D420" s="135" t="s">
        <v>472</v>
      </c>
      <c r="E420" s="143">
        <v>43959</v>
      </c>
      <c r="F420" s="135">
        <v>4358652</v>
      </c>
      <c r="G420" s="135" t="s">
        <v>2</v>
      </c>
      <c r="H420" s="145">
        <v>530451</v>
      </c>
    </row>
    <row r="421" spans="1:8" ht="12.75" customHeight="1" x14ac:dyDescent="0.25">
      <c r="A421" s="135" t="s">
        <v>3</v>
      </c>
      <c r="B421" s="138" t="s">
        <v>2003</v>
      </c>
      <c r="C421" s="138" t="s">
        <v>1973</v>
      </c>
      <c r="D421" s="135" t="s">
        <v>525</v>
      </c>
      <c r="E421" s="143">
        <v>43959</v>
      </c>
      <c r="F421" s="135">
        <v>4358651</v>
      </c>
      <c r="G421" s="135" t="s">
        <v>2</v>
      </c>
      <c r="H421" s="145">
        <v>475238</v>
      </c>
    </row>
    <row r="422" spans="1:8" ht="12.75" customHeight="1" x14ac:dyDescent="0.25">
      <c r="A422" s="135" t="s">
        <v>3</v>
      </c>
      <c r="B422" s="138" t="s">
        <v>2003</v>
      </c>
      <c r="C422" s="138" t="s">
        <v>1973</v>
      </c>
      <c r="D422" s="135" t="s">
        <v>468</v>
      </c>
      <c r="E422" s="143">
        <v>43949</v>
      </c>
      <c r="F422" s="135">
        <v>4357468</v>
      </c>
      <c r="G422" s="137">
        <v>10307939</v>
      </c>
      <c r="H422" s="145">
        <v>532946</v>
      </c>
    </row>
    <row r="423" spans="1:8" ht="12.75" customHeight="1" x14ac:dyDescent="0.25">
      <c r="A423" s="135" t="s">
        <v>3</v>
      </c>
      <c r="B423" s="138" t="s">
        <v>2003</v>
      </c>
      <c r="C423" s="138" t="s">
        <v>1973</v>
      </c>
      <c r="D423" s="135" t="s">
        <v>561</v>
      </c>
      <c r="E423" s="143">
        <v>43948</v>
      </c>
      <c r="F423" s="135">
        <v>4357436</v>
      </c>
      <c r="G423" s="137">
        <v>10307859</v>
      </c>
      <c r="H423" s="145">
        <v>424320</v>
      </c>
    </row>
    <row r="424" spans="1:8" ht="12.75" hidden="1" customHeight="1" x14ac:dyDescent="0.25">
      <c r="A424" s="135" t="s">
        <v>0</v>
      </c>
      <c r="B424" s="138" t="s">
        <v>2003</v>
      </c>
      <c r="C424" s="138" t="s">
        <v>1974</v>
      </c>
      <c r="D424" s="135" t="s">
        <v>528</v>
      </c>
      <c r="E424" s="143">
        <v>43941</v>
      </c>
      <c r="F424" s="135">
        <v>4356644</v>
      </c>
      <c r="G424" s="137">
        <v>10307187</v>
      </c>
      <c r="H424" s="145">
        <v>474216</v>
      </c>
    </row>
    <row r="425" spans="1:8" ht="12.75" customHeight="1" x14ac:dyDescent="0.25">
      <c r="A425" s="135" t="s">
        <v>3</v>
      </c>
      <c r="B425" s="138" t="s">
        <v>2003</v>
      </c>
      <c r="C425" s="138" t="s">
        <v>1973</v>
      </c>
      <c r="D425" s="135" t="s">
        <v>1069</v>
      </c>
      <c r="E425" s="143">
        <v>43941</v>
      </c>
      <c r="F425" s="135">
        <v>4356660</v>
      </c>
      <c r="G425" s="137">
        <v>10307210</v>
      </c>
      <c r="H425" s="145">
        <v>169728</v>
      </c>
    </row>
    <row r="426" spans="1:8" ht="12.75" customHeight="1" x14ac:dyDescent="0.25">
      <c r="A426" s="135" t="s">
        <v>3</v>
      </c>
      <c r="B426" s="138" t="s">
        <v>2003</v>
      </c>
      <c r="C426" s="138" t="s">
        <v>1973</v>
      </c>
      <c r="D426" s="135" t="s">
        <v>672</v>
      </c>
      <c r="E426" s="143">
        <v>43940</v>
      </c>
      <c r="F426" s="135">
        <v>4356448</v>
      </c>
      <c r="G426" s="137">
        <v>10306318</v>
      </c>
      <c r="H426" s="145">
        <v>339456</v>
      </c>
    </row>
    <row r="427" spans="1:8" ht="12.75" customHeight="1" x14ac:dyDescent="0.25">
      <c r="A427" s="135" t="s">
        <v>0</v>
      </c>
      <c r="B427" s="138" t="s">
        <v>2003</v>
      </c>
      <c r="C427" s="138" t="s">
        <v>1973</v>
      </c>
      <c r="D427" s="135" t="s">
        <v>545</v>
      </c>
      <c r="E427" s="143">
        <v>43931</v>
      </c>
      <c r="F427" s="135">
        <v>4354040</v>
      </c>
      <c r="G427" s="137">
        <v>10306191</v>
      </c>
      <c r="H427" s="145">
        <v>447747</v>
      </c>
    </row>
    <row r="428" spans="1:8" ht="12.75" customHeight="1" x14ac:dyDescent="0.25">
      <c r="A428" s="135" t="s">
        <v>0</v>
      </c>
      <c r="B428" s="138" t="s">
        <v>2003</v>
      </c>
      <c r="C428" s="138" t="s">
        <v>1973</v>
      </c>
      <c r="D428" s="142" t="s">
        <v>2118</v>
      </c>
      <c r="E428" s="143">
        <v>43914</v>
      </c>
      <c r="F428" s="135">
        <v>4351493</v>
      </c>
      <c r="G428" s="135" t="s">
        <v>2</v>
      </c>
      <c r="H428" s="145">
        <v>18191534</v>
      </c>
    </row>
    <row r="429" spans="1:8" ht="12.75" hidden="1" customHeight="1" x14ac:dyDescent="0.25">
      <c r="A429" s="135" t="s">
        <v>3</v>
      </c>
      <c r="B429" s="138" t="s">
        <v>2003</v>
      </c>
      <c r="C429" s="138" t="s">
        <v>1974</v>
      </c>
      <c r="D429" s="135" t="s">
        <v>903</v>
      </c>
      <c r="E429" s="143">
        <v>43913</v>
      </c>
      <c r="F429" s="135">
        <v>4351367</v>
      </c>
      <c r="G429" s="137">
        <v>10304548</v>
      </c>
      <c r="H429" s="145">
        <v>215469</v>
      </c>
    </row>
    <row r="430" spans="1:8" ht="12.75" hidden="1" customHeight="1" x14ac:dyDescent="0.25">
      <c r="A430" t="s">
        <v>0</v>
      </c>
      <c r="B430" s="8" t="s">
        <v>110</v>
      </c>
      <c r="C430" s="8" t="s">
        <v>110</v>
      </c>
      <c r="D430" t="s">
        <v>530</v>
      </c>
      <c r="E430" s="1">
        <v>43910</v>
      </c>
      <c r="F430">
        <v>4351171</v>
      </c>
      <c r="G430" t="s">
        <v>2</v>
      </c>
      <c r="H430" s="4">
        <v>472800</v>
      </c>
    </row>
    <row r="431" spans="1:8" ht="12.75" hidden="1" customHeight="1" x14ac:dyDescent="0.25">
      <c r="A431" s="135" t="s">
        <v>0</v>
      </c>
      <c r="B431" s="138" t="s">
        <v>2003</v>
      </c>
      <c r="C431" s="138" t="s">
        <v>1974</v>
      </c>
      <c r="D431" s="135" t="s">
        <v>36</v>
      </c>
      <c r="E431" s="143">
        <v>43909</v>
      </c>
      <c r="F431" s="135">
        <v>4351000</v>
      </c>
      <c r="G431" s="135" t="s">
        <v>2</v>
      </c>
      <c r="H431" s="145">
        <v>263078</v>
      </c>
    </row>
    <row r="432" spans="1:8" ht="12.75" hidden="1" customHeight="1" x14ac:dyDescent="0.25">
      <c r="A432" t="s">
        <v>3</v>
      </c>
      <c r="B432" t="s">
        <v>160</v>
      </c>
      <c r="C432" t="s">
        <v>2</v>
      </c>
      <c r="D432" t="s">
        <v>1535</v>
      </c>
      <c r="E432" s="1">
        <v>43902</v>
      </c>
      <c r="F432">
        <v>4350315</v>
      </c>
      <c r="G432">
        <v>10300799</v>
      </c>
      <c r="H432" s="4">
        <v>84864</v>
      </c>
    </row>
    <row r="433" spans="1:8" ht="12.75" customHeight="1" x14ac:dyDescent="0.25">
      <c r="A433" s="135" t="s">
        <v>3</v>
      </c>
      <c r="B433" s="138" t="s">
        <v>2003</v>
      </c>
      <c r="C433" s="138" t="s">
        <v>1973</v>
      </c>
      <c r="D433" s="142" t="s">
        <v>2143</v>
      </c>
      <c r="E433" s="143">
        <v>43902</v>
      </c>
      <c r="F433" s="135">
        <v>4350220</v>
      </c>
      <c r="G433" s="135" t="s">
        <v>2</v>
      </c>
      <c r="H433" s="145">
        <v>1594592</v>
      </c>
    </row>
    <row r="434" spans="1:8" ht="12.75" hidden="1" customHeight="1" x14ac:dyDescent="0.25">
      <c r="A434" t="s">
        <v>3</v>
      </c>
      <c r="B434" s="7" t="s">
        <v>1971</v>
      </c>
      <c r="C434" t="s">
        <v>1</v>
      </c>
      <c r="D434" t="s">
        <v>400</v>
      </c>
      <c r="E434" s="1">
        <v>43901</v>
      </c>
      <c r="F434">
        <v>4350165</v>
      </c>
      <c r="G434">
        <v>10302586</v>
      </c>
      <c r="H434" s="4">
        <v>169728</v>
      </c>
    </row>
    <row r="435" spans="1:8" ht="12.75" hidden="1" customHeight="1" x14ac:dyDescent="0.25">
      <c r="A435" t="s">
        <v>0</v>
      </c>
      <c r="B435" s="8" t="s">
        <v>1971</v>
      </c>
      <c r="C435" t="s">
        <v>2</v>
      </c>
      <c r="D435" t="s">
        <v>515</v>
      </c>
      <c r="E435" s="1">
        <v>43901</v>
      </c>
      <c r="F435">
        <v>4350139</v>
      </c>
      <c r="G435">
        <v>10301388</v>
      </c>
      <c r="H435" s="4">
        <v>169728</v>
      </c>
    </row>
    <row r="436" spans="1:8" ht="12.75" hidden="1" customHeight="1" x14ac:dyDescent="0.25">
      <c r="A436" t="s">
        <v>3</v>
      </c>
      <c r="B436" s="7" t="s">
        <v>1971</v>
      </c>
      <c r="C436" t="s">
        <v>1</v>
      </c>
      <c r="D436" t="s">
        <v>616</v>
      </c>
      <c r="E436" s="1">
        <v>43901</v>
      </c>
      <c r="F436">
        <v>4350136</v>
      </c>
      <c r="G436">
        <v>10301204</v>
      </c>
      <c r="H436" s="4">
        <v>169728</v>
      </c>
    </row>
    <row r="437" spans="1:8" ht="12.75" customHeight="1" x14ac:dyDescent="0.25">
      <c r="A437" s="135" t="s">
        <v>3</v>
      </c>
      <c r="B437" s="138" t="s">
        <v>2003</v>
      </c>
      <c r="C437" s="138" t="s">
        <v>1973</v>
      </c>
      <c r="D437" s="135" t="s">
        <v>207</v>
      </c>
      <c r="E437" s="143">
        <v>43901</v>
      </c>
      <c r="F437" s="135">
        <v>4350161</v>
      </c>
      <c r="G437" s="137">
        <v>10302094</v>
      </c>
      <c r="H437" s="145">
        <v>84864</v>
      </c>
    </row>
    <row r="438" spans="1:8" ht="12.75" customHeight="1" x14ac:dyDescent="0.25">
      <c r="A438" s="135" t="s">
        <v>3</v>
      </c>
      <c r="B438" s="138" t="s">
        <v>2003</v>
      </c>
      <c r="C438" s="138" t="s">
        <v>1973</v>
      </c>
      <c r="D438" s="135" t="s">
        <v>441</v>
      </c>
      <c r="E438" s="143">
        <v>43897</v>
      </c>
      <c r="F438" s="135">
        <v>4349500</v>
      </c>
      <c r="G438" s="137">
        <v>10302789</v>
      </c>
      <c r="H438" s="145">
        <v>280000</v>
      </c>
    </row>
    <row r="439" spans="1:8" ht="12.75" hidden="1" customHeight="1" x14ac:dyDescent="0.25">
      <c r="A439" s="135" t="s">
        <v>3</v>
      </c>
      <c r="B439" s="138" t="s">
        <v>2003</v>
      </c>
      <c r="C439" s="138" t="s">
        <v>1974</v>
      </c>
      <c r="D439" s="135" t="s">
        <v>507</v>
      </c>
      <c r="E439" s="143">
        <v>43895</v>
      </c>
      <c r="F439" s="135">
        <v>4349379</v>
      </c>
      <c r="G439" s="135" t="s">
        <v>2</v>
      </c>
      <c r="H439" s="145">
        <v>494555</v>
      </c>
    </row>
    <row r="440" spans="1:8" ht="12.75" customHeight="1" x14ac:dyDescent="0.25">
      <c r="A440" s="135" t="s">
        <v>3</v>
      </c>
      <c r="B440" s="138" t="s">
        <v>2003</v>
      </c>
      <c r="C440" s="138" t="s">
        <v>1973</v>
      </c>
      <c r="D440" s="135" t="s">
        <v>1304</v>
      </c>
      <c r="E440" s="143">
        <v>43894</v>
      </c>
      <c r="F440" s="135">
        <v>4349190</v>
      </c>
      <c r="G440" s="137">
        <v>10302172</v>
      </c>
      <c r="H440" s="145">
        <v>127296</v>
      </c>
    </row>
    <row r="441" spans="1:8" hidden="1" x14ac:dyDescent="0.25">
      <c r="A441" t="s">
        <v>3</v>
      </c>
      <c r="B441" s="7" t="s">
        <v>1971</v>
      </c>
      <c r="C441" t="s">
        <v>1</v>
      </c>
      <c r="D441" t="s">
        <v>597</v>
      </c>
      <c r="E441" s="1">
        <v>43885</v>
      </c>
      <c r="F441">
        <v>4348075</v>
      </c>
      <c r="G441">
        <v>10300829</v>
      </c>
      <c r="H441" s="4">
        <v>397164</v>
      </c>
    </row>
    <row r="442" spans="1:8" ht="12.75" customHeight="1" x14ac:dyDescent="0.25">
      <c r="A442" s="135" t="s">
        <v>3</v>
      </c>
      <c r="B442" s="138" t="s">
        <v>2003</v>
      </c>
      <c r="C442" s="138" t="s">
        <v>1973</v>
      </c>
      <c r="D442" s="135" t="s">
        <v>1073</v>
      </c>
      <c r="E442" s="143">
        <v>43882</v>
      </c>
      <c r="F442" s="135">
        <v>4344520</v>
      </c>
      <c r="G442" s="137">
        <v>10300225</v>
      </c>
      <c r="H442" s="145">
        <v>169728</v>
      </c>
    </row>
    <row r="443" spans="1:8" ht="12.75" hidden="1" customHeight="1" x14ac:dyDescent="0.25">
      <c r="A443" t="s">
        <v>3</v>
      </c>
      <c r="B443" t="s">
        <v>160</v>
      </c>
      <c r="C443" t="s">
        <v>2</v>
      </c>
      <c r="D443" t="s">
        <v>197</v>
      </c>
      <c r="E443" s="1">
        <v>43881</v>
      </c>
      <c r="F443">
        <v>4344413</v>
      </c>
      <c r="G443">
        <v>10300632</v>
      </c>
      <c r="H443" s="4">
        <v>1824026</v>
      </c>
    </row>
    <row r="444" spans="1:8" hidden="1" x14ac:dyDescent="0.25">
      <c r="A444" t="s">
        <v>0</v>
      </c>
      <c r="B444" t="s">
        <v>1971</v>
      </c>
      <c r="C444" t="s">
        <v>1</v>
      </c>
      <c r="D444" t="s">
        <v>1058</v>
      </c>
      <c r="E444" s="1">
        <v>43880</v>
      </c>
      <c r="F444">
        <v>4344360</v>
      </c>
      <c r="G444">
        <v>10300674</v>
      </c>
      <c r="H444" s="4">
        <v>169728</v>
      </c>
    </row>
    <row r="445" spans="1:8" ht="12.75" hidden="1" customHeight="1" x14ac:dyDescent="0.25">
      <c r="A445" t="s">
        <v>3</v>
      </c>
      <c r="B445" t="s">
        <v>160</v>
      </c>
      <c r="C445" t="s">
        <v>2</v>
      </c>
      <c r="D445" t="s">
        <v>920</v>
      </c>
      <c r="E445" s="1">
        <v>43879</v>
      </c>
      <c r="F445">
        <v>4344283</v>
      </c>
      <c r="G445">
        <v>10300573</v>
      </c>
      <c r="H445" s="4">
        <v>3397</v>
      </c>
    </row>
    <row r="446" spans="1:8" ht="12.75" customHeight="1" x14ac:dyDescent="0.25">
      <c r="A446" s="135" t="s">
        <v>0</v>
      </c>
      <c r="B446" s="138" t="s">
        <v>2003</v>
      </c>
      <c r="C446" s="138" t="s">
        <v>1973</v>
      </c>
      <c r="D446" s="135" t="s">
        <v>1950</v>
      </c>
      <c r="E446" s="143">
        <v>43879</v>
      </c>
      <c r="F446" s="135">
        <v>4344282</v>
      </c>
      <c r="G446" s="137">
        <v>10300583</v>
      </c>
      <c r="H446" s="145">
        <v>9703</v>
      </c>
    </row>
    <row r="447" spans="1:8" ht="12.75" customHeight="1" x14ac:dyDescent="0.25">
      <c r="A447" s="135" t="s">
        <v>0</v>
      </c>
      <c r="B447" s="138" t="s">
        <v>2003</v>
      </c>
      <c r="C447" s="138" t="s">
        <v>1973</v>
      </c>
      <c r="D447" s="135" t="s">
        <v>87</v>
      </c>
      <c r="E447" s="143">
        <v>43868</v>
      </c>
      <c r="F447" s="135">
        <v>4341992</v>
      </c>
      <c r="G447" s="135" t="s">
        <v>2</v>
      </c>
      <c r="H447" s="145">
        <v>4150876</v>
      </c>
    </row>
    <row r="448" spans="1:8" ht="12.75" hidden="1" customHeight="1" x14ac:dyDescent="0.25">
      <c r="A448" t="s">
        <v>3</v>
      </c>
      <c r="B448" s="7" t="s">
        <v>1971</v>
      </c>
      <c r="C448" t="s">
        <v>1</v>
      </c>
      <c r="D448" t="s">
        <v>1065</v>
      </c>
      <c r="E448" s="1">
        <v>43867</v>
      </c>
      <c r="F448">
        <v>4341870</v>
      </c>
      <c r="G448">
        <v>10298826</v>
      </c>
      <c r="H448" s="4">
        <v>169728</v>
      </c>
    </row>
    <row r="449" spans="1:8" ht="12.75" customHeight="1" x14ac:dyDescent="0.25">
      <c r="A449" s="135" t="s">
        <v>3</v>
      </c>
      <c r="B449" s="138" t="s">
        <v>2003</v>
      </c>
      <c r="C449" s="138" t="s">
        <v>1973</v>
      </c>
      <c r="D449" s="135" t="s">
        <v>26</v>
      </c>
      <c r="E449" s="143">
        <v>43866</v>
      </c>
      <c r="F449" s="135">
        <v>4341641</v>
      </c>
      <c r="G449" s="135" t="s">
        <v>2</v>
      </c>
      <c r="H449" s="145">
        <v>9803669</v>
      </c>
    </row>
    <row r="450" spans="1:8" ht="12.75" customHeight="1" x14ac:dyDescent="0.25">
      <c r="A450" s="135" t="s">
        <v>3</v>
      </c>
      <c r="B450" s="138" t="s">
        <v>2003</v>
      </c>
      <c r="C450" s="138" t="s">
        <v>1973</v>
      </c>
      <c r="D450" s="135" t="s">
        <v>26</v>
      </c>
      <c r="E450" s="143">
        <v>43866</v>
      </c>
      <c r="F450" s="135">
        <v>4341642</v>
      </c>
      <c r="G450" s="135" t="s">
        <v>2</v>
      </c>
      <c r="H450" s="145">
        <v>3161892</v>
      </c>
    </row>
    <row r="451" spans="1:8" ht="12.75" customHeight="1" x14ac:dyDescent="0.25">
      <c r="A451" s="135" t="s">
        <v>3</v>
      </c>
      <c r="B451" s="138" t="s">
        <v>2003</v>
      </c>
      <c r="C451" s="138" t="s">
        <v>1973</v>
      </c>
      <c r="D451" s="135" t="s">
        <v>560</v>
      </c>
      <c r="E451" s="143">
        <v>43866</v>
      </c>
      <c r="F451" s="135">
        <v>4341640</v>
      </c>
      <c r="G451" s="135" t="s">
        <v>2</v>
      </c>
      <c r="H451" s="145">
        <v>425000</v>
      </c>
    </row>
    <row r="452" spans="1:8" ht="12.75" customHeight="1" x14ac:dyDescent="0.25">
      <c r="A452" s="135" t="s">
        <v>0</v>
      </c>
      <c r="B452" s="138" t="s">
        <v>2003</v>
      </c>
      <c r="C452" s="138" t="s">
        <v>1973</v>
      </c>
      <c r="D452" s="135" t="s">
        <v>399</v>
      </c>
      <c r="E452" s="143">
        <v>43863</v>
      </c>
      <c r="F452" s="135">
        <v>4341146</v>
      </c>
      <c r="G452" s="137">
        <v>10297552</v>
      </c>
      <c r="H452" s="145">
        <v>665600</v>
      </c>
    </row>
    <row r="453" spans="1:8" ht="12.75" customHeight="1" x14ac:dyDescent="0.25">
      <c r="A453" s="135" t="s">
        <v>3</v>
      </c>
      <c r="B453" s="138" t="s">
        <v>2003</v>
      </c>
      <c r="C453" s="138" t="s">
        <v>1973</v>
      </c>
      <c r="D453" s="135" t="s">
        <v>697</v>
      </c>
      <c r="E453" s="143">
        <v>43863</v>
      </c>
      <c r="F453" s="135">
        <v>4341071</v>
      </c>
      <c r="G453" s="137">
        <v>10297177</v>
      </c>
      <c r="H453" s="145">
        <v>332800</v>
      </c>
    </row>
    <row r="454" spans="1:8" ht="12.75" customHeight="1" x14ac:dyDescent="0.25">
      <c r="A454" s="135" t="s">
        <v>0</v>
      </c>
      <c r="B454" s="138" t="s">
        <v>2003</v>
      </c>
      <c r="C454" s="138" t="s">
        <v>1973</v>
      </c>
      <c r="D454" s="142" t="s">
        <v>2118</v>
      </c>
      <c r="E454" s="143">
        <v>43859</v>
      </c>
      <c r="F454" s="135">
        <v>4340602</v>
      </c>
      <c r="G454" s="135" t="s">
        <v>2</v>
      </c>
      <c r="H454" s="145">
        <v>9940000</v>
      </c>
    </row>
    <row r="455" spans="1:8" ht="12.75" customHeight="1" x14ac:dyDescent="0.25">
      <c r="A455" s="135" t="s">
        <v>3</v>
      </c>
      <c r="B455" s="138" t="s">
        <v>2003</v>
      </c>
      <c r="C455" s="138" t="s">
        <v>1973</v>
      </c>
      <c r="D455" s="135" t="s">
        <v>7</v>
      </c>
      <c r="E455" s="143">
        <v>43859</v>
      </c>
      <c r="F455" s="135">
        <v>4340604</v>
      </c>
      <c r="G455" s="135" t="s">
        <v>2</v>
      </c>
      <c r="H455" s="145">
        <v>3943912</v>
      </c>
    </row>
    <row r="456" spans="1:8" ht="12.75" hidden="1" customHeight="1" x14ac:dyDescent="0.25">
      <c r="A456" t="s">
        <v>0</v>
      </c>
      <c r="B456" t="s">
        <v>1971</v>
      </c>
      <c r="C456" t="s">
        <v>1</v>
      </c>
      <c r="D456" t="s">
        <v>416</v>
      </c>
      <c r="E456" s="1">
        <v>43858</v>
      </c>
      <c r="F456">
        <v>4340517</v>
      </c>
      <c r="G456">
        <v>10297776</v>
      </c>
      <c r="H456" s="4">
        <v>166400</v>
      </c>
    </row>
    <row r="457" spans="1:8" ht="12.75" customHeight="1" x14ac:dyDescent="0.25">
      <c r="A457" s="135" t="s">
        <v>0</v>
      </c>
      <c r="B457" s="138" t="s">
        <v>2003</v>
      </c>
      <c r="C457" s="138" t="s">
        <v>1973</v>
      </c>
      <c r="D457" s="135" t="s">
        <v>667</v>
      </c>
      <c r="E457" s="143">
        <v>43858</v>
      </c>
      <c r="F457" s="135">
        <v>4340516</v>
      </c>
      <c r="G457" s="137">
        <v>10297789</v>
      </c>
      <c r="H457" s="145">
        <v>166400</v>
      </c>
    </row>
    <row r="458" spans="1:8" ht="12.75" customHeight="1" x14ac:dyDescent="0.25">
      <c r="A458" s="135" t="s">
        <v>0</v>
      </c>
      <c r="B458" s="138" t="s">
        <v>2003</v>
      </c>
      <c r="C458" s="138" t="s">
        <v>1973</v>
      </c>
      <c r="D458" s="135" t="s">
        <v>568</v>
      </c>
      <c r="E458" s="143">
        <v>43853</v>
      </c>
      <c r="F458" s="135">
        <v>4339643</v>
      </c>
      <c r="G458" s="135" t="s">
        <v>2</v>
      </c>
      <c r="H458" s="145">
        <v>411648</v>
      </c>
    </row>
    <row r="459" spans="1:8" ht="12.75" customHeight="1" x14ac:dyDescent="0.25">
      <c r="A459" s="135" t="s">
        <v>3</v>
      </c>
      <c r="B459" s="138" t="s">
        <v>2003</v>
      </c>
      <c r="C459" s="138" t="s">
        <v>1973</v>
      </c>
      <c r="D459" s="135" t="s">
        <v>38</v>
      </c>
      <c r="E459" s="143">
        <v>43852</v>
      </c>
      <c r="F459" s="135">
        <v>4339539</v>
      </c>
      <c r="G459" s="135" t="s">
        <v>2</v>
      </c>
      <c r="H459" s="145">
        <v>7580000</v>
      </c>
    </row>
    <row r="460" spans="1:8" ht="12.75" hidden="1" customHeight="1" x14ac:dyDescent="0.25">
      <c r="A460" s="135" t="s">
        <v>0</v>
      </c>
      <c r="B460" s="138" t="s">
        <v>2003</v>
      </c>
      <c r="C460" s="138" t="s">
        <v>1974</v>
      </c>
      <c r="D460" s="135" t="s">
        <v>138</v>
      </c>
      <c r="E460" s="143">
        <v>43851</v>
      </c>
      <c r="F460" s="135">
        <v>4339445</v>
      </c>
      <c r="G460" s="135" t="s">
        <v>2</v>
      </c>
      <c r="H460" s="145">
        <v>2734864</v>
      </c>
    </row>
    <row r="461" spans="1:8" ht="12.75" hidden="1" customHeight="1" x14ac:dyDescent="0.25">
      <c r="A461" t="s">
        <v>0</v>
      </c>
      <c r="B461" t="s">
        <v>1971</v>
      </c>
      <c r="C461" t="s">
        <v>1</v>
      </c>
      <c r="D461" t="s">
        <v>162</v>
      </c>
      <c r="E461" s="1">
        <v>43850</v>
      </c>
      <c r="F461">
        <v>4339205</v>
      </c>
      <c r="G461">
        <v>10296539</v>
      </c>
      <c r="H461" s="4">
        <v>665600</v>
      </c>
    </row>
    <row r="462" spans="1:8" ht="12.75" hidden="1" customHeight="1" x14ac:dyDescent="0.25">
      <c r="A462" t="s">
        <v>3</v>
      </c>
      <c r="B462" t="str">
        <f>+Tabla1[[#This Row],[Equipo]]</f>
        <v>TENSIONADORA</v>
      </c>
      <c r="C462" t="s">
        <v>42</v>
      </c>
      <c r="D462" t="s">
        <v>913</v>
      </c>
      <c r="E462" s="1">
        <v>43848</v>
      </c>
      <c r="F462">
        <v>4338863</v>
      </c>
      <c r="G462">
        <v>10296452</v>
      </c>
      <c r="H462" s="4">
        <v>208000</v>
      </c>
    </row>
    <row r="463" spans="1:8" ht="12.75" hidden="1" customHeight="1" x14ac:dyDescent="0.25">
      <c r="A463" t="s">
        <v>0</v>
      </c>
      <c r="B463" t="s">
        <v>1971</v>
      </c>
      <c r="C463" t="s">
        <v>1</v>
      </c>
      <c r="D463" t="s">
        <v>1080</v>
      </c>
      <c r="E463" s="1">
        <v>43842</v>
      </c>
      <c r="F463">
        <v>4337994</v>
      </c>
      <c r="G463">
        <v>10295459</v>
      </c>
      <c r="H463" s="4">
        <v>166400</v>
      </c>
    </row>
    <row r="464" spans="1:8" ht="12.75" customHeight="1" x14ac:dyDescent="0.25">
      <c r="A464" s="135" t="s">
        <v>3</v>
      </c>
      <c r="B464" s="138" t="s">
        <v>2003</v>
      </c>
      <c r="C464" s="138" t="s">
        <v>1973</v>
      </c>
      <c r="D464" s="135" t="s">
        <v>1280</v>
      </c>
      <c r="E464" s="143">
        <v>43842</v>
      </c>
      <c r="F464" s="135">
        <v>4337997</v>
      </c>
      <c r="G464" s="137">
        <v>10296210</v>
      </c>
      <c r="H464" s="145">
        <v>133120</v>
      </c>
    </row>
    <row r="465" spans="1:8" ht="12.75" customHeight="1" x14ac:dyDescent="0.25">
      <c r="A465" s="135" t="s">
        <v>3</v>
      </c>
      <c r="B465" s="138" t="s">
        <v>2003</v>
      </c>
      <c r="C465" s="138" t="s">
        <v>1973</v>
      </c>
      <c r="D465" s="135" t="s">
        <v>659</v>
      </c>
      <c r="E465" s="143">
        <v>43841</v>
      </c>
      <c r="F465" s="135">
        <v>4337912</v>
      </c>
      <c r="G465" s="137">
        <v>10295899</v>
      </c>
      <c r="H465" s="145">
        <v>346112</v>
      </c>
    </row>
    <row r="466" spans="1:8" ht="12.75" hidden="1" customHeight="1" x14ac:dyDescent="0.25">
      <c r="A466" s="135" t="s">
        <v>0</v>
      </c>
      <c r="B466" s="138" t="s">
        <v>2003</v>
      </c>
      <c r="C466" s="138" t="s">
        <v>1974</v>
      </c>
      <c r="D466" s="135" t="s">
        <v>1959</v>
      </c>
      <c r="E466" s="143">
        <v>43839</v>
      </c>
      <c r="F466" s="135">
        <v>4337659</v>
      </c>
      <c r="G466" s="137">
        <v>10295822</v>
      </c>
      <c r="H466" s="145">
        <v>2400</v>
      </c>
    </row>
    <row r="467" spans="1:8" ht="12.75" customHeight="1" x14ac:dyDescent="0.25">
      <c r="A467" s="135" t="s">
        <v>3</v>
      </c>
      <c r="B467" s="138" t="s">
        <v>2003</v>
      </c>
      <c r="C467" s="138" t="s">
        <v>1973</v>
      </c>
      <c r="D467" s="135" t="s">
        <v>662</v>
      </c>
      <c r="E467" s="143">
        <v>43834</v>
      </c>
      <c r="F467" s="135">
        <v>4337005</v>
      </c>
      <c r="G467" s="135" t="s">
        <v>2</v>
      </c>
      <c r="H467" s="145">
        <v>342616</v>
      </c>
    </row>
    <row r="468" spans="1:8" ht="12.75" customHeight="1" x14ac:dyDescent="0.25">
      <c r="A468" s="135" t="s">
        <v>3</v>
      </c>
      <c r="B468" s="138" t="s">
        <v>2003</v>
      </c>
      <c r="C468" s="138" t="s">
        <v>1973</v>
      </c>
      <c r="D468" s="135" t="s">
        <v>886</v>
      </c>
      <c r="E468" s="143">
        <v>43834</v>
      </c>
      <c r="F468" s="135">
        <v>4336997</v>
      </c>
      <c r="G468" s="137">
        <v>10295334</v>
      </c>
      <c r="H468" s="145">
        <v>223857</v>
      </c>
    </row>
    <row r="469" spans="1:8" ht="12.75" hidden="1" customHeight="1" x14ac:dyDescent="0.25">
      <c r="A469" s="135" t="s">
        <v>3</v>
      </c>
      <c r="B469" s="138" t="s">
        <v>2003</v>
      </c>
      <c r="C469" s="138" t="s">
        <v>1974</v>
      </c>
      <c r="D469" s="135" t="s">
        <v>59</v>
      </c>
      <c r="E469" s="143">
        <v>43833</v>
      </c>
      <c r="F469" s="135">
        <v>4336931</v>
      </c>
      <c r="G469" s="135" t="s">
        <v>2</v>
      </c>
      <c r="H469" s="145">
        <v>5466000</v>
      </c>
    </row>
    <row r="470" spans="1:8" ht="12.75" customHeight="1" x14ac:dyDescent="0.25">
      <c r="A470" s="135" t="s">
        <v>3</v>
      </c>
      <c r="B470" s="138" t="s">
        <v>2003</v>
      </c>
      <c r="C470" s="138" t="s">
        <v>1973</v>
      </c>
      <c r="D470" s="135" t="s">
        <v>1100</v>
      </c>
      <c r="E470" s="143">
        <v>43832</v>
      </c>
      <c r="F470" s="135">
        <v>4336839</v>
      </c>
      <c r="G470" s="137">
        <v>10293872</v>
      </c>
      <c r="H470" s="145">
        <v>166400</v>
      </c>
    </row>
    <row r="471" spans="1:8" ht="12.75" customHeight="1" x14ac:dyDescent="0.25">
      <c r="A471" s="135" t="s">
        <v>0</v>
      </c>
      <c r="B471" s="138" t="s">
        <v>2003</v>
      </c>
      <c r="C471" s="138" t="s">
        <v>1973</v>
      </c>
      <c r="D471" s="135" t="s">
        <v>337</v>
      </c>
      <c r="E471" s="143">
        <v>43832</v>
      </c>
      <c r="F471" s="135">
        <v>4336841</v>
      </c>
      <c r="G471" s="137">
        <v>10294135</v>
      </c>
      <c r="H471" s="145">
        <v>166400</v>
      </c>
    </row>
    <row r="472" spans="1:8" ht="12.75" hidden="1" customHeight="1" x14ac:dyDescent="0.25">
      <c r="A472" t="s">
        <v>0</v>
      </c>
      <c r="B472" s="8" t="s">
        <v>1971</v>
      </c>
      <c r="C472" t="s">
        <v>2</v>
      </c>
      <c r="D472" t="s">
        <v>476</v>
      </c>
      <c r="E472" s="1">
        <v>43828</v>
      </c>
      <c r="F472">
        <v>4336292</v>
      </c>
      <c r="G472">
        <v>10294948</v>
      </c>
      <c r="H472" s="4">
        <v>523200</v>
      </c>
    </row>
    <row r="473" spans="1:8" ht="12.75" customHeight="1" x14ac:dyDescent="0.25">
      <c r="A473" s="135" t="s">
        <v>0</v>
      </c>
      <c r="B473" s="138" t="s">
        <v>2003</v>
      </c>
      <c r="C473" s="138" t="s">
        <v>1973</v>
      </c>
      <c r="D473" s="142" t="s">
        <v>2147</v>
      </c>
      <c r="E473" s="143">
        <v>43810</v>
      </c>
      <c r="F473" s="135">
        <v>4334199</v>
      </c>
      <c r="G473" s="135" t="s">
        <v>2</v>
      </c>
      <c r="H473" s="145">
        <v>1439200</v>
      </c>
    </row>
    <row r="474" spans="1:8" ht="12.75" customHeight="1" x14ac:dyDescent="0.25">
      <c r="A474" s="135" t="s">
        <v>0</v>
      </c>
      <c r="B474" s="138" t="s">
        <v>2003</v>
      </c>
      <c r="C474" s="138" t="s">
        <v>1973</v>
      </c>
      <c r="D474" s="135" t="s">
        <v>786</v>
      </c>
      <c r="E474" s="143">
        <v>43808</v>
      </c>
      <c r="F474" s="135">
        <v>4333863</v>
      </c>
      <c r="G474" s="135" t="s">
        <v>2</v>
      </c>
      <c r="H474" s="145">
        <v>280000</v>
      </c>
    </row>
    <row r="475" spans="1:8" ht="12.75" customHeight="1" x14ac:dyDescent="0.25">
      <c r="A475" s="135" t="s">
        <v>3</v>
      </c>
      <c r="B475" s="138" t="s">
        <v>2003</v>
      </c>
      <c r="C475" s="138" t="s">
        <v>1973</v>
      </c>
      <c r="D475" s="135" t="s">
        <v>729</v>
      </c>
      <c r="E475" s="143">
        <v>43806</v>
      </c>
      <c r="F475" s="135">
        <v>4333604</v>
      </c>
      <c r="G475" s="137">
        <v>10291523</v>
      </c>
      <c r="H475" s="145">
        <v>98176</v>
      </c>
    </row>
    <row r="476" spans="1:8" ht="12.75" customHeight="1" x14ac:dyDescent="0.25">
      <c r="A476" s="135" t="s">
        <v>3</v>
      </c>
      <c r="B476" s="138" t="s">
        <v>2003</v>
      </c>
      <c r="C476" s="138" t="s">
        <v>1973</v>
      </c>
      <c r="D476" s="135" t="s">
        <v>142</v>
      </c>
      <c r="E476" s="143">
        <v>43802</v>
      </c>
      <c r="F476" s="135">
        <v>4333025</v>
      </c>
      <c r="G476" s="137">
        <v>10292762</v>
      </c>
      <c r="H476" s="145">
        <v>332800</v>
      </c>
    </row>
    <row r="477" spans="1:8" ht="12.75" customHeight="1" x14ac:dyDescent="0.25">
      <c r="A477" s="135" t="s">
        <v>3</v>
      </c>
      <c r="B477" s="138" t="s">
        <v>2003</v>
      </c>
      <c r="C477" s="138" t="s">
        <v>1973</v>
      </c>
      <c r="D477" s="142" t="s">
        <v>2141</v>
      </c>
      <c r="E477" s="143">
        <v>43801</v>
      </c>
      <c r="F477" s="135">
        <v>4332925</v>
      </c>
      <c r="G477" s="137">
        <v>10292679</v>
      </c>
      <c r="H477" s="145">
        <v>2086150</v>
      </c>
    </row>
    <row r="478" spans="1:8" ht="12.75" customHeight="1" x14ac:dyDescent="0.25">
      <c r="A478" s="135" t="s">
        <v>0</v>
      </c>
      <c r="B478" s="138" t="s">
        <v>2003</v>
      </c>
      <c r="C478" s="138" t="s">
        <v>1973</v>
      </c>
      <c r="D478" s="135" t="s">
        <v>972</v>
      </c>
      <c r="E478" s="143">
        <v>43799</v>
      </c>
      <c r="F478" s="135">
        <v>4332565</v>
      </c>
      <c r="G478" s="137">
        <v>10292530</v>
      </c>
      <c r="H478" s="145">
        <v>194688</v>
      </c>
    </row>
    <row r="479" spans="1:8" ht="12.75" customHeight="1" x14ac:dyDescent="0.25">
      <c r="A479" s="135" t="s">
        <v>0</v>
      </c>
      <c r="B479" s="138" t="s">
        <v>2003</v>
      </c>
      <c r="C479" s="138" t="s">
        <v>1973</v>
      </c>
      <c r="D479" s="142" t="s">
        <v>2152</v>
      </c>
      <c r="E479" s="143">
        <v>43797</v>
      </c>
      <c r="F479" s="135">
        <v>4332376</v>
      </c>
      <c r="G479" s="135" t="s">
        <v>2</v>
      </c>
      <c r="H479" s="145">
        <v>998400</v>
      </c>
    </row>
    <row r="480" spans="1:8" ht="12.75" customHeight="1" x14ac:dyDescent="0.25">
      <c r="A480" s="135" t="s">
        <v>3</v>
      </c>
      <c r="B480" s="138" t="s">
        <v>2003</v>
      </c>
      <c r="C480" s="138" t="s">
        <v>1973</v>
      </c>
      <c r="D480" s="135" t="s">
        <v>1104</v>
      </c>
      <c r="E480" s="143">
        <v>43793</v>
      </c>
      <c r="F480" s="135">
        <v>4331672</v>
      </c>
      <c r="G480" s="137">
        <v>10291220</v>
      </c>
      <c r="H480" s="145">
        <v>166400</v>
      </c>
    </row>
    <row r="481" spans="1:8" ht="12.75" customHeight="1" x14ac:dyDescent="0.25">
      <c r="A481" s="135" t="s">
        <v>3</v>
      </c>
      <c r="B481" s="138" t="s">
        <v>2003</v>
      </c>
      <c r="C481" s="138" t="s">
        <v>1973</v>
      </c>
      <c r="D481" s="135" t="s">
        <v>788</v>
      </c>
      <c r="E481" s="143">
        <v>43789</v>
      </c>
      <c r="F481" s="135">
        <v>4331281</v>
      </c>
      <c r="G481" s="137">
        <v>10291477</v>
      </c>
      <c r="H481" s="145">
        <v>280000</v>
      </c>
    </row>
    <row r="482" spans="1:8" ht="12.75" customHeight="1" x14ac:dyDescent="0.25">
      <c r="A482" s="135" t="s">
        <v>3</v>
      </c>
      <c r="B482" s="138" t="s">
        <v>2003</v>
      </c>
      <c r="C482" s="138" t="s">
        <v>1973</v>
      </c>
      <c r="D482" s="135" t="s">
        <v>1946</v>
      </c>
      <c r="E482" s="143">
        <v>43789</v>
      </c>
      <c r="F482" s="135">
        <v>4331265</v>
      </c>
      <c r="G482" s="137">
        <v>10291475</v>
      </c>
      <c r="H482" s="145">
        <v>13367</v>
      </c>
    </row>
    <row r="483" spans="1:8" ht="12.75" customHeight="1" x14ac:dyDescent="0.25">
      <c r="A483" s="135" t="s">
        <v>0</v>
      </c>
      <c r="B483" s="138" t="s">
        <v>2003</v>
      </c>
      <c r="C483" s="138" t="s">
        <v>1973</v>
      </c>
      <c r="D483" s="135" t="s">
        <v>1087</v>
      </c>
      <c r="E483" s="143">
        <v>43785</v>
      </c>
      <c r="F483" s="135">
        <v>4330526</v>
      </c>
      <c r="G483" s="137">
        <v>10290908</v>
      </c>
      <c r="H483" s="145">
        <v>166400</v>
      </c>
    </row>
    <row r="484" spans="1:8" ht="12.75" customHeight="1" x14ac:dyDescent="0.25">
      <c r="A484" s="135" t="s">
        <v>3</v>
      </c>
      <c r="B484" s="138" t="s">
        <v>2003</v>
      </c>
      <c r="C484" s="138" t="s">
        <v>1973</v>
      </c>
      <c r="D484" s="135" t="s">
        <v>807</v>
      </c>
      <c r="E484" s="143">
        <v>43782</v>
      </c>
      <c r="F484" s="135">
        <v>4330208</v>
      </c>
      <c r="G484" s="137">
        <v>10290663</v>
      </c>
      <c r="H484" s="145">
        <v>264349</v>
      </c>
    </row>
    <row r="485" spans="1:8" ht="12.75" customHeight="1" x14ac:dyDescent="0.25">
      <c r="A485" s="135" t="s">
        <v>0</v>
      </c>
      <c r="B485" s="138" t="s">
        <v>2003</v>
      </c>
      <c r="C485" s="138" t="s">
        <v>1973</v>
      </c>
      <c r="D485" s="135" t="s">
        <v>679</v>
      </c>
      <c r="E485" s="143">
        <v>43777</v>
      </c>
      <c r="F485" s="135">
        <v>4329289</v>
      </c>
      <c r="G485" s="137">
        <v>10290138</v>
      </c>
      <c r="H485" s="145">
        <v>332800</v>
      </c>
    </row>
    <row r="486" spans="1:8" ht="12.75" customHeight="1" x14ac:dyDescent="0.25">
      <c r="A486" s="135" t="s">
        <v>3</v>
      </c>
      <c r="B486" s="138" t="s">
        <v>2003</v>
      </c>
      <c r="C486" s="138" t="s">
        <v>1973</v>
      </c>
      <c r="D486" s="135" t="s">
        <v>499</v>
      </c>
      <c r="E486" s="143">
        <v>43776</v>
      </c>
      <c r="F486" s="135">
        <v>4329203</v>
      </c>
      <c r="G486" s="137">
        <v>10287864</v>
      </c>
      <c r="H486" s="145">
        <v>499200</v>
      </c>
    </row>
    <row r="487" spans="1:8" ht="12.75" customHeight="1" x14ac:dyDescent="0.25">
      <c r="A487" s="135" t="s">
        <v>0</v>
      </c>
      <c r="B487" s="138" t="s">
        <v>2003</v>
      </c>
      <c r="C487" s="138" t="s">
        <v>1973</v>
      </c>
      <c r="D487" s="135" t="s">
        <v>296</v>
      </c>
      <c r="E487" s="143">
        <v>43775</v>
      </c>
      <c r="F487" s="135">
        <v>4329058</v>
      </c>
      <c r="G487" s="137">
        <v>10289164</v>
      </c>
      <c r="H487" s="145">
        <v>1081600</v>
      </c>
    </row>
    <row r="488" spans="1:8" ht="12.75" hidden="1" customHeight="1" x14ac:dyDescent="0.25">
      <c r="A488" t="s">
        <v>3</v>
      </c>
      <c r="B488" s="7" t="s">
        <v>1971</v>
      </c>
      <c r="C488" t="s">
        <v>2</v>
      </c>
      <c r="D488" t="s">
        <v>1109</v>
      </c>
      <c r="E488" s="1">
        <v>43768</v>
      </c>
      <c r="F488">
        <v>4327919</v>
      </c>
      <c r="G488">
        <v>10288364</v>
      </c>
      <c r="H488" s="4">
        <v>166400</v>
      </c>
    </row>
    <row r="489" spans="1:8" ht="12.75" hidden="1" customHeight="1" x14ac:dyDescent="0.25">
      <c r="A489" t="s">
        <v>0</v>
      </c>
      <c r="B489" s="8" t="s">
        <v>1971</v>
      </c>
      <c r="C489" t="s">
        <v>2</v>
      </c>
      <c r="D489" t="s">
        <v>457</v>
      </c>
      <c r="E489" s="1">
        <v>43766</v>
      </c>
      <c r="F489">
        <v>4327553</v>
      </c>
      <c r="G489">
        <v>10288652</v>
      </c>
      <c r="H489" s="4">
        <v>557409</v>
      </c>
    </row>
    <row r="490" spans="1:8" ht="12.75" hidden="1" customHeight="1" x14ac:dyDescent="0.25">
      <c r="A490" t="s">
        <v>3</v>
      </c>
      <c r="B490" s="7" t="s">
        <v>1971</v>
      </c>
      <c r="C490" t="s">
        <v>1</v>
      </c>
      <c r="D490" t="s">
        <v>689</v>
      </c>
      <c r="E490" s="1">
        <v>43765</v>
      </c>
      <c r="F490">
        <v>4327234</v>
      </c>
      <c r="G490">
        <v>10288534</v>
      </c>
      <c r="H490" s="4">
        <v>332800</v>
      </c>
    </row>
    <row r="491" spans="1:8" ht="12.75" hidden="1" customHeight="1" x14ac:dyDescent="0.25">
      <c r="A491" t="s">
        <v>3</v>
      </c>
      <c r="B491" s="7" t="s">
        <v>1971</v>
      </c>
      <c r="C491" t="s">
        <v>5</v>
      </c>
      <c r="D491" t="s">
        <v>692</v>
      </c>
      <c r="E491" s="1">
        <v>43764</v>
      </c>
      <c r="F491">
        <v>4327095</v>
      </c>
      <c r="G491">
        <v>10288527</v>
      </c>
      <c r="H491" s="4">
        <v>332800</v>
      </c>
    </row>
    <row r="492" spans="1:8" ht="12.75" customHeight="1" x14ac:dyDescent="0.25">
      <c r="A492" s="135" t="s">
        <v>3</v>
      </c>
      <c r="B492" s="138" t="s">
        <v>2003</v>
      </c>
      <c r="C492" s="138" t="s">
        <v>1973</v>
      </c>
      <c r="D492" s="135" t="s">
        <v>496</v>
      </c>
      <c r="E492" s="143">
        <v>43761</v>
      </c>
      <c r="F492" s="135">
        <v>4326704</v>
      </c>
      <c r="G492" s="137">
        <v>10288019</v>
      </c>
      <c r="H492" s="145">
        <v>499200</v>
      </c>
    </row>
    <row r="493" spans="1:8" ht="12.75" customHeight="1" x14ac:dyDescent="0.25">
      <c r="A493" s="135" t="s">
        <v>0</v>
      </c>
      <c r="B493" s="138" t="s">
        <v>2003</v>
      </c>
      <c r="C493" s="138" t="s">
        <v>1973</v>
      </c>
      <c r="D493" s="135" t="s">
        <v>682</v>
      </c>
      <c r="E493" s="143">
        <v>43757</v>
      </c>
      <c r="F493" s="135">
        <v>4325770</v>
      </c>
      <c r="G493" s="137">
        <v>10287083</v>
      </c>
      <c r="H493" s="145">
        <v>332800</v>
      </c>
    </row>
    <row r="494" spans="1:8" ht="12.75" customHeight="1" x14ac:dyDescent="0.25">
      <c r="A494" s="135" t="s">
        <v>0</v>
      </c>
      <c r="B494" s="138" t="s">
        <v>2003</v>
      </c>
      <c r="C494" s="138" t="s">
        <v>1973</v>
      </c>
      <c r="D494" s="135" t="s">
        <v>1082</v>
      </c>
      <c r="E494" s="143">
        <v>43757</v>
      </c>
      <c r="F494" s="135">
        <v>4325743</v>
      </c>
      <c r="G494" s="137">
        <v>10287509</v>
      </c>
      <c r="H494" s="145">
        <v>166400</v>
      </c>
    </row>
    <row r="495" spans="1:8" ht="12.75" hidden="1" customHeight="1" x14ac:dyDescent="0.25">
      <c r="A495" t="s">
        <v>3</v>
      </c>
      <c r="B495" s="7" t="s">
        <v>1971</v>
      </c>
      <c r="C495" t="s">
        <v>1</v>
      </c>
      <c r="D495" t="s">
        <v>497</v>
      </c>
      <c r="E495" s="1">
        <v>43752</v>
      </c>
      <c r="F495">
        <v>4325124</v>
      </c>
      <c r="G495">
        <v>10287087</v>
      </c>
      <c r="H495" s="4">
        <v>499200</v>
      </c>
    </row>
    <row r="496" spans="1:8" ht="12.75" customHeight="1" x14ac:dyDescent="0.25">
      <c r="A496" s="135" t="s">
        <v>0</v>
      </c>
      <c r="B496" s="138" t="s">
        <v>2003</v>
      </c>
      <c r="C496" s="138" t="s">
        <v>1973</v>
      </c>
      <c r="D496" s="135" t="s">
        <v>1300</v>
      </c>
      <c r="E496" s="143">
        <v>43752</v>
      </c>
      <c r="F496" s="135">
        <v>4325139</v>
      </c>
      <c r="G496" s="137">
        <v>10287179</v>
      </c>
      <c r="H496" s="145">
        <v>128128</v>
      </c>
    </row>
    <row r="497" spans="1:8" ht="12.75" customHeight="1" x14ac:dyDescent="0.25">
      <c r="A497" s="135" t="s">
        <v>3</v>
      </c>
      <c r="B497" s="138" t="s">
        <v>2003</v>
      </c>
      <c r="C497" s="138" t="s">
        <v>1973</v>
      </c>
      <c r="D497" s="135" t="s">
        <v>1372</v>
      </c>
      <c r="E497" s="143">
        <v>43752</v>
      </c>
      <c r="F497" s="135">
        <v>4325140</v>
      </c>
      <c r="G497" s="137">
        <v>10287180</v>
      </c>
      <c r="H497" s="145">
        <v>111488</v>
      </c>
    </row>
    <row r="498" spans="1:8" ht="12.75" customHeight="1" x14ac:dyDescent="0.25">
      <c r="A498" s="135" t="s">
        <v>0</v>
      </c>
      <c r="B498" s="138" t="s">
        <v>2003</v>
      </c>
      <c r="C498" s="138" t="s">
        <v>1973</v>
      </c>
      <c r="D498" s="135" t="s">
        <v>376</v>
      </c>
      <c r="E498" s="143">
        <v>43749</v>
      </c>
      <c r="F498" s="135">
        <v>4324762</v>
      </c>
      <c r="G498" s="137">
        <v>10286925</v>
      </c>
      <c r="H498" s="145">
        <v>724152</v>
      </c>
    </row>
    <row r="499" spans="1:8" ht="12.75" hidden="1" customHeight="1" x14ac:dyDescent="0.25">
      <c r="A499" t="s">
        <v>0</v>
      </c>
      <c r="B499" t="s">
        <v>1971</v>
      </c>
      <c r="C499" t="s">
        <v>1</v>
      </c>
      <c r="D499" t="s">
        <v>620</v>
      </c>
      <c r="E499" s="1">
        <v>43747</v>
      </c>
      <c r="F499">
        <v>4324377</v>
      </c>
      <c r="G499">
        <v>10286638</v>
      </c>
      <c r="H499" s="4">
        <v>374400</v>
      </c>
    </row>
    <row r="500" spans="1:8" ht="12.75" customHeight="1" x14ac:dyDescent="0.25">
      <c r="A500" s="135" t="s">
        <v>0</v>
      </c>
      <c r="B500" s="138" t="s">
        <v>2003</v>
      </c>
      <c r="C500" s="138" t="s">
        <v>1973</v>
      </c>
      <c r="D500" s="142" t="s">
        <v>2151</v>
      </c>
      <c r="E500" s="143">
        <v>43747</v>
      </c>
      <c r="F500" s="135">
        <v>4324468</v>
      </c>
      <c r="G500" s="137">
        <v>10286524</v>
      </c>
      <c r="H500" s="145">
        <v>1011680</v>
      </c>
    </row>
    <row r="501" spans="1:8" ht="12.75" customHeight="1" x14ac:dyDescent="0.25">
      <c r="A501" s="135" t="s">
        <v>3</v>
      </c>
      <c r="B501" s="138" t="s">
        <v>2003</v>
      </c>
      <c r="C501" s="138" t="s">
        <v>1973</v>
      </c>
      <c r="D501" s="135" t="s">
        <v>642</v>
      </c>
      <c r="E501" s="143">
        <v>43745</v>
      </c>
      <c r="F501" s="135">
        <v>4324056</v>
      </c>
      <c r="G501" s="137">
        <v>10286284</v>
      </c>
      <c r="H501" s="145">
        <v>352954</v>
      </c>
    </row>
    <row r="502" spans="1:8" ht="12.75" customHeight="1" x14ac:dyDescent="0.25">
      <c r="A502" s="135" t="s">
        <v>3</v>
      </c>
      <c r="B502" s="138" t="s">
        <v>2003</v>
      </c>
      <c r="C502" s="138" t="s">
        <v>1973</v>
      </c>
      <c r="D502" s="135" t="s">
        <v>693</v>
      </c>
      <c r="E502" s="143">
        <v>43744</v>
      </c>
      <c r="F502" s="135">
        <v>4323754</v>
      </c>
      <c r="G502" s="137">
        <v>10285501</v>
      </c>
      <c r="H502" s="145">
        <v>332800</v>
      </c>
    </row>
    <row r="503" spans="1:8" ht="12.75" customHeight="1" x14ac:dyDescent="0.25">
      <c r="A503" s="135" t="s">
        <v>0</v>
      </c>
      <c r="B503" s="138" t="s">
        <v>2003</v>
      </c>
      <c r="C503" s="138" t="s">
        <v>1973</v>
      </c>
      <c r="D503" s="135" t="s">
        <v>707</v>
      </c>
      <c r="E503" s="143">
        <v>43743</v>
      </c>
      <c r="F503" s="135">
        <v>4323637</v>
      </c>
      <c r="G503" s="137">
        <v>10285968</v>
      </c>
      <c r="H503" s="145">
        <v>324480</v>
      </c>
    </row>
    <row r="504" spans="1:8" ht="12.75" hidden="1" customHeight="1" x14ac:dyDescent="0.25">
      <c r="A504" s="135" t="s">
        <v>0</v>
      </c>
      <c r="B504" s="138" t="s">
        <v>2003</v>
      </c>
      <c r="C504" s="138" t="s">
        <v>1974</v>
      </c>
      <c r="D504" s="135" t="s">
        <v>1049</v>
      </c>
      <c r="E504" s="143">
        <v>43743</v>
      </c>
      <c r="F504" s="135">
        <v>4323638</v>
      </c>
      <c r="G504" s="137">
        <v>10285969</v>
      </c>
      <c r="H504" s="145">
        <v>174720</v>
      </c>
    </row>
    <row r="505" spans="1:8" ht="12.75" customHeight="1" x14ac:dyDescent="0.25">
      <c r="A505" s="135" t="s">
        <v>3</v>
      </c>
      <c r="B505" s="138" t="s">
        <v>2003</v>
      </c>
      <c r="C505" s="138" t="s">
        <v>1973</v>
      </c>
      <c r="D505" s="135" t="s">
        <v>1343</v>
      </c>
      <c r="E505" s="143">
        <v>43742</v>
      </c>
      <c r="F505" s="135">
        <v>4323602</v>
      </c>
      <c r="G505" s="137">
        <v>10282891</v>
      </c>
      <c r="H505" s="145">
        <v>116480</v>
      </c>
    </row>
    <row r="506" spans="1:8" ht="12.75" customHeight="1" x14ac:dyDescent="0.25">
      <c r="A506" s="135" t="s">
        <v>3</v>
      </c>
      <c r="B506" s="138" t="s">
        <v>2003</v>
      </c>
      <c r="C506" s="138" t="s">
        <v>1973</v>
      </c>
      <c r="D506" s="135" t="s">
        <v>695</v>
      </c>
      <c r="E506" s="143">
        <v>43740</v>
      </c>
      <c r="F506" s="135">
        <v>4323181</v>
      </c>
      <c r="G506" s="137">
        <v>10285381</v>
      </c>
      <c r="H506" s="145">
        <v>332800</v>
      </c>
    </row>
    <row r="507" spans="1:8" ht="12.75" customHeight="1" x14ac:dyDescent="0.25">
      <c r="A507" s="135" t="s">
        <v>3</v>
      </c>
      <c r="B507" s="138" t="s">
        <v>2003</v>
      </c>
      <c r="C507" s="138" t="s">
        <v>1973</v>
      </c>
      <c r="D507" s="135" t="s">
        <v>1105</v>
      </c>
      <c r="E507" s="143">
        <v>43740</v>
      </c>
      <c r="F507" s="135">
        <v>4323293</v>
      </c>
      <c r="G507" s="137">
        <v>10285891</v>
      </c>
      <c r="H507" s="145">
        <v>166400</v>
      </c>
    </row>
    <row r="508" spans="1:8" ht="12.75" hidden="1" customHeight="1" x14ac:dyDescent="0.25">
      <c r="A508" t="s">
        <v>3</v>
      </c>
      <c r="B508" s="7" t="s">
        <v>1971</v>
      </c>
      <c r="C508" t="s">
        <v>1</v>
      </c>
      <c r="D508" t="s">
        <v>799</v>
      </c>
      <c r="E508" s="1">
        <v>43739</v>
      </c>
      <c r="F508">
        <v>4322967</v>
      </c>
      <c r="G508">
        <v>10284104</v>
      </c>
      <c r="H508" s="4">
        <v>266240</v>
      </c>
    </row>
    <row r="509" spans="1:8" ht="12.75" hidden="1" customHeight="1" x14ac:dyDescent="0.25">
      <c r="A509" t="s">
        <v>3</v>
      </c>
      <c r="B509" t="s">
        <v>160</v>
      </c>
      <c r="C509" t="s">
        <v>2</v>
      </c>
      <c r="D509" t="s">
        <v>700</v>
      </c>
      <c r="E509" s="1">
        <v>43738</v>
      </c>
      <c r="F509">
        <v>4322955</v>
      </c>
      <c r="G509">
        <v>10284066</v>
      </c>
      <c r="H509" s="4">
        <v>332800</v>
      </c>
    </row>
    <row r="510" spans="1:8" ht="12.75" customHeight="1" x14ac:dyDescent="0.25">
      <c r="A510" s="135" t="s">
        <v>0</v>
      </c>
      <c r="B510" s="138" t="s">
        <v>2003</v>
      </c>
      <c r="C510" s="138" t="s">
        <v>1973</v>
      </c>
      <c r="D510" s="135" t="s">
        <v>899</v>
      </c>
      <c r="E510" s="143">
        <v>43737</v>
      </c>
      <c r="F510" s="135">
        <v>4322607</v>
      </c>
      <c r="G510" s="137">
        <v>10284127</v>
      </c>
      <c r="H510" s="145">
        <v>216320</v>
      </c>
    </row>
    <row r="511" spans="1:8" ht="12.75" customHeight="1" x14ac:dyDescent="0.25">
      <c r="A511" s="135" t="s">
        <v>0</v>
      </c>
      <c r="B511" s="138" t="s">
        <v>2003</v>
      </c>
      <c r="C511" s="138" t="s">
        <v>1973</v>
      </c>
      <c r="D511" s="135" t="s">
        <v>1091</v>
      </c>
      <c r="E511" s="143">
        <v>43737</v>
      </c>
      <c r="F511" s="135">
        <v>4322674</v>
      </c>
      <c r="G511" s="137">
        <v>10285617</v>
      </c>
      <c r="H511" s="145">
        <v>166400</v>
      </c>
    </row>
    <row r="512" spans="1:8" ht="12.75" hidden="1" customHeight="1" x14ac:dyDescent="0.25">
      <c r="A512" t="s">
        <v>3</v>
      </c>
      <c r="B512" t="str">
        <f>+Tabla1[[#This Row],[Equipo]]</f>
        <v>TENSIONADORA</v>
      </c>
      <c r="C512" t="s">
        <v>42</v>
      </c>
      <c r="D512" t="s">
        <v>250</v>
      </c>
      <c r="E512" s="1">
        <v>43737</v>
      </c>
      <c r="F512">
        <v>4322650</v>
      </c>
      <c r="G512">
        <v>10284241</v>
      </c>
      <c r="H512" s="4">
        <v>257920</v>
      </c>
    </row>
    <row r="513" spans="1:8" ht="12.75" customHeight="1" x14ac:dyDescent="0.25">
      <c r="A513" s="135" t="s">
        <v>3</v>
      </c>
      <c r="B513" s="138" t="s">
        <v>2003</v>
      </c>
      <c r="C513" s="138" t="s">
        <v>1973</v>
      </c>
      <c r="D513" s="135" t="s">
        <v>729</v>
      </c>
      <c r="E513" s="143">
        <v>43736</v>
      </c>
      <c r="F513" s="135">
        <v>4322521</v>
      </c>
      <c r="G513" s="137">
        <v>10285238</v>
      </c>
      <c r="H513" s="145">
        <v>319488</v>
      </c>
    </row>
    <row r="514" spans="1:8" ht="12.75" customHeight="1" x14ac:dyDescent="0.25">
      <c r="A514" s="135" t="s">
        <v>3</v>
      </c>
      <c r="B514" s="138" t="s">
        <v>2003</v>
      </c>
      <c r="C514" s="138" t="s">
        <v>1973</v>
      </c>
      <c r="D514" s="135" t="s">
        <v>362</v>
      </c>
      <c r="E514" s="143">
        <v>43728</v>
      </c>
      <c r="F514" s="135">
        <v>4321351</v>
      </c>
      <c r="G514" s="137">
        <v>10284636</v>
      </c>
      <c r="H514" s="145">
        <v>780386</v>
      </c>
    </row>
    <row r="515" spans="1:8" ht="12.75" hidden="1" customHeight="1" x14ac:dyDescent="0.25">
      <c r="A515" t="s">
        <v>3</v>
      </c>
      <c r="B515" t="s">
        <v>160</v>
      </c>
      <c r="C515" t="s">
        <v>2</v>
      </c>
      <c r="D515" t="s">
        <v>167</v>
      </c>
      <c r="E515" s="1">
        <v>43724</v>
      </c>
      <c r="F515">
        <v>4320591</v>
      </c>
      <c r="G515">
        <v>10284212</v>
      </c>
      <c r="H515" s="4">
        <v>2204810</v>
      </c>
    </row>
    <row r="516" spans="1:8" ht="12.75" hidden="1" customHeight="1" x14ac:dyDescent="0.25">
      <c r="A516" t="s">
        <v>3</v>
      </c>
      <c r="B516" s="7" t="s">
        <v>1971</v>
      </c>
      <c r="C516" t="s">
        <v>1</v>
      </c>
      <c r="D516" t="s">
        <v>1327</v>
      </c>
      <c r="E516" s="1">
        <v>43723</v>
      </c>
      <c r="F516">
        <v>4320269</v>
      </c>
      <c r="G516">
        <v>10283642</v>
      </c>
      <c r="H516" s="4">
        <v>121472</v>
      </c>
    </row>
    <row r="517" spans="1:8" ht="12.75" customHeight="1" x14ac:dyDescent="0.25">
      <c r="A517" s="135" t="s">
        <v>0</v>
      </c>
      <c r="B517" s="138" t="s">
        <v>2003</v>
      </c>
      <c r="C517" s="138" t="s">
        <v>1973</v>
      </c>
      <c r="D517" s="135" t="s">
        <v>1278</v>
      </c>
      <c r="E517" s="143">
        <v>43712</v>
      </c>
      <c r="F517" s="135">
        <v>4318679</v>
      </c>
      <c r="G517" s="137">
        <v>10280141</v>
      </c>
      <c r="H517" s="145">
        <v>133120</v>
      </c>
    </row>
    <row r="518" spans="1:8" ht="12.75" customHeight="1" x14ac:dyDescent="0.25">
      <c r="A518" s="135" t="s">
        <v>0</v>
      </c>
      <c r="B518" s="138" t="s">
        <v>2003</v>
      </c>
      <c r="C518" s="138" t="s">
        <v>1973</v>
      </c>
      <c r="D518" s="135" t="s">
        <v>1882</v>
      </c>
      <c r="E518" s="143">
        <v>43712</v>
      </c>
      <c r="F518" s="135">
        <v>4318680</v>
      </c>
      <c r="G518" s="137">
        <v>10280140</v>
      </c>
      <c r="H518" s="145">
        <v>33280</v>
      </c>
    </row>
    <row r="519" spans="1:8" ht="12.75" customHeight="1" x14ac:dyDescent="0.25">
      <c r="A519" s="135" t="s">
        <v>3</v>
      </c>
      <c r="B519" s="138" t="s">
        <v>2003</v>
      </c>
      <c r="C519" s="138" t="s">
        <v>1973</v>
      </c>
      <c r="D519" s="135" t="s">
        <v>303</v>
      </c>
      <c r="E519" s="143">
        <v>43705</v>
      </c>
      <c r="F519" s="135">
        <v>4317491</v>
      </c>
      <c r="G519" s="137">
        <v>10281878</v>
      </c>
      <c r="H519" s="145">
        <v>1025457</v>
      </c>
    </row>
    <row r="520" spans="1:8" ht="12.75" customHeight="1" x14ac:dyDescent="0.25">
      <c r="A520" s="135" t="s">
        <v>3</v>
      </c>
      <c r="B520" s="138" t="s">
        <v>2003</v>
      </c>
      <c r="C520" s="138" t="s">
        <v>1973</v>
      </c>
      <c r="D520" s="142" t="s">
        <v>2183</v>
      </c>
      <c r="E520" s="143">
        <v>43704</v>
      </c>
      <c r="F520" s="135">
        <v>4317431</v>
      </c>
      <c r="G520" s="135" t="s">
        <v>2</v>
      </c>
      <c r="H520" s="145">
        <v>2105000</v>
      </c>
    </row>
    <row r="521" spans="1:8" ht="12.75" customHeight="1" x14ac:dyDescent="0.25">
      <c r="A521" s="135" t="s">
        <v>0</v>
      </c>
      <c r="B521" s="138" t="s">
        <v>2003</v>
      </c>
      <c r="C521" s="138" t="s">
        <v>1973</v>
      </c>
      <c r="D521" s="135" t="s">
        <v>836</v>
      </c>
      <c r="E521" s="143">
        <v>43704</v>
      </c>
      <c r="F521" s="135">
        <v>4317358</v>
      </c>
      <c r="G521" s="137">
        <v>10281686</v>
      </c>
      <c r="H521" s="145">
        <v>249600</v>
      </c>
    </row>
    <row r="522" spans="1:8" ht="12.75" customHeight="1" x14ac:dyDescent="0.25">
      <c r="A522" s="135" t="s">
        <v>0</v>
      </c>
      <c r="B522" s="138" t="s">
        <v>2003</v>
      </c>
      <c r="C522" s="138" t="s">
        <v>1973</v>
      </c>
      <c r="D522" s="135" t="s">
        <v>1083</v>
      </c>
      <c r="E522" s="143">
        <v>43701</v>
      </c>
      <c r="F522" s="135">
        <v>4316999</v>
      </c>
      <c r="G522" s="137">
        <v>10281455</v>
      </c>
      <c r="H522" s="145">
        <v>166400</v>
      </c>
    </row>
    <row r="523" spans="1:8" ht="12.75" customHeight="1" x14ac:dyDescent="0.25">
      <c r="A523" s="135" t="s">
        <v>0</v>
      </c>
      <c r="B523" s="138" t="s">
        <v>2003</v>
      </c>
      <c r="C523" s="138" t="s">
        <v>1973</v>
      </c>
      <c r="D523" s="135" t="s">
        <v>306</v>
      </c>
      <c r="E523" s="143">
        <v>43699</v>
      </c>
      <c r="F523" s="135">
        <v>4316828</v>
      </c>
      <c r="G523" s="137">
        <v>10281228</v>
      </c>
      <c r="H523" s="145">
        <v>1019255</v>
      </c>
    </row>
    <row r="524" spans="1:8" ht="12.75" customHeight="1" x14ac:dyDescent="0.25">
      <c r="A524" s="135" t="s">
        <v>0</v>
      </c>
      <c r="B524" s="138" t="s">
        <v>2003</v>
      </c>
      <c r="C524" s="138" t="s">
        <v>1973</v>
      </c>
      <c r="D524" s="135" t="s">
        <v>1092</v>
      </c>
      <c r="E524" s="143">
        <v>43696</v>
      </c>
      <c r="F524" s="135">
        <v>4316247</v>
      </c>
      <c r="G524" s="137">
        <v>10280144</v>
      </c>
      <c r="H524" s="145">
        <v>166400</v>
      </c>
    </row>
    <row r="525" spans="1:8" ht="12.75" hidden="1" customHeight="1" x14ac:dyDescent="0.25">
      <c r="A525" t="s">
        <v>3</v>
      </c>
      <c r="B525" s="7" t="s">
        <v>1971</v>
      </c>
      <c r="C525" t="s">
        <v>1</v>
      </c>
      <c r="D525" t="s">
        <v>740</v>
      </c>
      <c r="E525" s="1">
        <v>43688</v>
      </c>
      <c r="F525">
        <v>4315186</v>
      </c>
      <c r="G525">
        <v>10279943</v>
      </c>
      <c r="H525" s="4">
        <v>302848</v>
      </c>
    </row>
    <row r="526" spans="1:8" ht="12.75" hidden="1" customHeight="1" x14ac:dyDescent="0.25">
      <c r="A526" t="s">
        <v>0</v>
      </c>
      <c r="B526" t="s">
        <v>42</v>
      </c>
      <c r="C526" t="s">
        <v>42</v>
      </c>
      <c r="D526" t="s">
        <v>596</v>
      </c>
      <c r="E526" s="1">
        <v>43688</v>
      </c>
      <c r="F526">
        <v>4315148</v>
      </c>
      <c r="G526">
        <v>10280131</v>
      </c>
      <c r="H526" s="4">
        <v>397696</v>
      </c>
    </row>
    <row r="527" spans="1:8" ht="12.75" customHeight="1" x14ac:dyDescent="0.25">
      <c r="A527" s="135" t="s">
        <v>0</v>
      </c>
      <c r="B527" s="138" t="s">
        <v>2003</v>
      </c>
      <c r="C527" s="138" t="s">
        <v>1973</v>
      </c>
      <c r="D527" s="135" t="s">
        <v>15</v>
      </c>
      <c r="E527" s="143">
        <v>43680</v>
      </c>
      <c r="F527" s="135">
        <v>4314126</v>
      </c>
      <c r="G527" s="137">
        <v>10279071</v>
      </c>
      <c r="H527" s="145">
        <v>96512</v>
      </c>
    </row>
    <row r="528" spans="1:8" ht="12.75" customHeight="1" x14ac:dyDescent="0.25">
      <c r="A528" s="135" t="s">
        <v>0</v>
      </c>
      <c r="B528" s="138" t="s">
        <v>2003</v>
      </c>
      <c r="C528" s="138" t="s">
        <v>1973</v>
      </c>
      <c r="D528" s="135" t="s">
        <v>396</v>
      </c>
      <c r="E528" s="143">
        <v>43678</v>
      </c>
      <c r="F528" s="135">
        <v>4313966</v>
      </c>
      <c r="G528" s="137">
        <v>10278997</v>
      </c>
      <c r="H528" s="145">
        <v>669669</v>
      </c>
    </row>
    <row r="529" spans="1:8" ht="12.75" hidden="1" customHeight="1" x14ac:dyDescent="0.25">
      <c r="A529" t="s">
        <v>3</v>
      </c>
      <c r="B529" t="s">
        <v>110</v>
      </c>
      <c r="C529" t="s">
        <v>2</v>
      </c>
      <c r="D529" t="s">
        <v>57</v>
      </c>
      <c r="E529" s="1">
        <v>43677</v>
      </c>
      <c r="F529">
        <v>4313834</v>
      </c>
      <c r="G529" t="s">
        <v>2</v>
      </c>
      <c r="H529" s="4">
        <v>5500000</v>
      </c>
    </row>
    <row r="530" spans="1:8" ht="12.75" customHeight="1" x14ac:dyDescent="0.25">
      <c r="A530" s="135" t="s">
        <v>3</v>
      </c>
      <c r="B530" s="138" t="s">
        <v>2003</v>
      </c>
      <c r="C530" s="138" t="s">
        <v>1973</v>
      </c>
      <c r="D530" s="135" t="s">
        <v>1383</v>
      </c>
      <c r="E530" s="143">
        <v>43676</v>
      </c>
      <c r="F530" s="135">
        <v>4313710</v>
      </c>
      <c r="G530" s="137">
        <v>10277605</v>
      </c>
      <c r="H530" s="145">
        <v>109824</v>
      </c>
    </row>
    <row r="531" spans="1:8" ht="12.75" customHeight="1" x14ac:dyDescent="0.25">
      <c r="A531" s="135" t="s">
        <v>3</v>
      </c>
      <c r="B531" s="138" t="s">
        <v>2003</v>
      </c>
      <c r="C531" s="138" t="s">
        <v>1973</v>
      </c>
      <c r="D531" s="135" t="s">
        <v>452</v>
      </c>
      <c r="E531" s="143">
        <v>43675</v>
      </c>
      <c r="F531" s="135">
        <v>4313522</v>
      </c>
      <c r="G531" s="135" t="s">
        <v>2</v>
      </c>
      <c r="H531" s="145">
        <v>560000</v>
      </c>
    </row>
    <row r="532" spans="1:8" ht="12.75" hidden="1" customHeight="1" x14ac:dyDescent="0.25">
      <c r="A532" s="135" t="s">
        <v>0</v>
      </c>
      <c r="B532" s="138" t="s">
        <v>2003</v>
      </c>
      <c r="C532" s="138" t="s">
        <v>1974</v>
      </c>
      <c r="D532" s="135" t="s">
        <v>924</v>
      </c>
      <c r="E532" s="143">
        <v>43675</v>
      </c>
      <c r="F532" s="135">
        <v>4313638</v>
      </c>
      <c r="G532" s="137">
        <v>10278701</v>
      </c>
      <c r="H532" s="145">
        <v>203008</v>
      </c>
    </row>
    <row r="533" spans="1:8" ht="12.75" customHeight="1" x14ac:dyDescent="0.25">
      <c r="A533" s="135" t="s">
        <v>3</v>
      </c>
      <c r="B533" s="138" t="s">
        <v>2003</v>
      </c>
      <c r="C533" s="138" t="s">
        <v>1973</v>
      </c>
      <c r="D533" s="142" t="s">
        <v>2145</v>
      </c>
      <c r="E533" s="143">
        <v>43673</v>
      </c>
      <c r="F533" s="135">
        <v>4313143</v>
      </c>
      <c r="G533" s="137">
        <v>10278398</v>
      </c>
      <c r="H533" s="145">
        <v>1581103</v>
      </c>
    </row>
    <row r="534" spans="1:8" ht="12.75" hidden="1" customHeight="1" x14ac:dyDescent="0.25">
      <c r="A534" t="s">
        <v>3</v>
      </c>
      <c r="B534" s="7" t="s">
        <v>1971</v>
      </c>
      <c r="C534" t="s">
        <v>1</v>
      </c>
      <c r="D534" t="s">
        <v>616</v>
      </c>
      <c r="E534" s="1">
        <v>43670</v>
      </c>
      <c r="F534">
        <v>4312884</v>
      </c>
      <c r="G534">
        <v>10277220</v>
      </c>
      <c r="H534" s="4">
        <v>249600</v>
      </c>
    </row>
    <row r="535" spans="1:8" ht="12.75" customHeight="1" x14ac:dyDescent="0.25">
      <c r="A535" s="135" t="s">
        <v>3</v>
      </c>
      <c r="B535" s="138" t="s">
        <v>2003</v>
      </c>
      <c r="C535" s="138" t="s">
        <v>1973</v>
      </c>
      <c r="D535" s="135" t="s">
        <v>630</v>
      </c>
      <c r="E535" s="143">
        <v>43670</v>
      </c>
      <c r="F535" s="135">
        <v>4312881</v>
      </c>
      <c r="G535" s="137">
        <v>10277130</v>
      </c>
      <c r="H535" s="145">
        <v>366080</v>
      </c>
    </row>
    <row r="536" spans="1:8" ht="12.75" customHeight="1" x14ac:dyDescent="0.25">
      <c r="A536" s="135" t="s">
        <v>3</v>
      </c>
      <c r="B536" s="138" t="s">
        <v>2003</v>
      </c>
      <c r="C536" s="138" t="s">
        <v>1973</v>
      </c>
      <c r="D536" s="135" t="s">
        <v>1691</v>
      </c>
      <c r="E536" s="143">
        <v>43669</v>
      </c>
      <c r="F536" s="135">
        <v>4312754</v>
      </c>
      <c r="G536" s="137">
        <v>10276954</v>
      </c>
      <c r="H536" s="145">
        <v>64896</v>
      </c>
    </row>
    <row r="537" spans="1:8" ht="12.75" customHeight="1" x14ac:dyDescent="0.25">
      <c r="A537" s="135" t="s">
        <v>3</v>
      </c>
      <c r="B537" s="138" t="s">
        <v>2003</v>
      </c>
      <c r="C537" s="138" t="s">
        <v>1973</v>
      </c>
      <c r="D537" s="135" t="s">
        <v>1101</v>
      </c>
      <c r="E537" s="143">
        <v>43666</v>
      </c>
      <c r="F537" s="135">
        <v>4312199</v>
      </c>
      <c r="G537" s="137">
        <v>10276249</v>
      </c>
      <c r="H537" s="145">
        <v>166400</v>
      </c>
    </row>
    <row r="538" spans="1:8" ht="12.75" hidden="1" customHeight="1" x14ac:dyDescent="0.25">
      <c r="A538" t="s">
        <v>0</v>
      </c>
      <c r="B538" t="s">
        <v>42</v>
      </c>
      <c r="C538" t="s">
        <v>42</v>
      </c>
      <c r="D538" t="s">
        <v>1277</v>
      </c>
      <c r="E538" s="1">
        <v>43666</v>
      </c>
      <c r="F538">
        <v>4312237</v>
      </c>
      <c r="G538">
        <v>10277610</v>
      </c>
      <c r="H538" s="4">
        <v>133120</v>
      </c>
    </row>
    <row r="539" spans="1:8" ht="12.75" customHeight="1" x14ac:dyDescent="0.25">
      <c r="A539" s="135" t="s">
        <v>0</v>
      </c>
      <c r="B539" s="138" t="s">
        <v>2003</v>
      </c>
      <c r="C539" s="138" t="s">
        <v>1973</v>
      </c>
      <c r="D539" s="135" t="s">
        <v>179</v>
      </c>
      <c r="E539" s="143">
        <v>43662</v>
      </c>
      <c r="F539" s="135">
        <v>4311764</v>
      </c>
      <c r="G539" s="135" t="s">
        <v>2</v>
      </c>
      <c r="H539" s="145">
        <v>2055000</v>
      </c>
    </row>
    <row r="540" spans="1:8" ht="12.75" hidden="1" customHeight="1" x14ac:dyDescent="0.25">
      <c r="A540" t="s">
        <v>3</v>
      </c>
      <c r="B540" s="7" t="s">
        <v>1971</v>
      </c>
      <c r="C540" t="s">
        <v>1</v>
      </c>
      <c r="D540" t="s">
        <v>1095</v>
      </c>
      <c r="E540" s="1">
        <v>43661</v>
      </c>
      <c r="F540">
        <v>4311319</v>
      </c>
      <c r="G540">
        <v>10276797</v>
      </c>
      <c r="H540" s="4">
        <v>166400</v>
      </c>
    </row>
    <row r="541" spans="1:8" ht="12.75" customHeight="1" x14ac:dyDescent="0.25">
      <c r="A541" s="135" t="s">
        <v>3</v>
      </c>
      <c r="B541" s="138" t="s">
        <v>2003</v>
      </c>
      <c r="C541" s="138" t="s">
        <v>1973</v>
      </c>
      <c r="D541" s="135" t="s">
        <v>698</v>
      </c>
      <c r="E541" s="143">
        <v>43659</v>
      </c>
      <c r="F541" s="135">
        <v>4311224</v>
      </c>
      <c r="G541" s="137">
        <v>10276930</v>
      </c>
      <c r="H541" s="145">
        <v>332800</v>
      </c>
    </row>
    <row r="542" spans="1:8" hidden="1" x14ac:dyDescent="0.25">
      <c r="A542" t="s">
        <v>0</v>
      </c>
      <c r="B542" t="s">
        <v>1971</v>
      </c>
      <c r="C542" t="s">
        <v>1</v>
      </c>
      <c r="D542" t="s">
        <v>1081</v>
      </c>
      <c r="E542" s="1">
        <v>43656</v>
      </c>
      <c r="F542">
        <v>4310921</v>
      </c>
      <c r="G542">
        <v>10276042</v>
      </c>
      <c r="H542" s="4">
        <v>166400</v>
      </c>
    </row>
    <row r="543" spans="1:8" ht="12.75" customHeight="1" x14ac:dyDescent="0.25">
      <c r="A543" s="135" t="s">
        <v>0</v>
      </c>
      <c r="B543" s="138" t="s">
        <v>2003</v>
      </c>
      <c r="C543" s="138" t="s">
        <v>1973</v>
      </c>
      <c r="D543" s="135" t="s">
        <v>429</v>
      </c>
      <c r="E543" s="143">
        <v>43654</v>
      </c>
      <c r="F543" s="135">
        <v>4310648</v>
      </c>
      <c r="G543" s="137">
        <v>10276200</v>
      </c>
      <c r="H543" s="145">
        <v>610816</v>
      </c>
    </row>
    <row r="544" spans="1:8" ht="12.75" customHeight="1" x14ac:dyDescent="0.25">
      <c r="A544" s="135" t="s">
        <v>0</v>
      </c>
      <c r="B544" s="138" t="s">
        <v>2003</v>
      </c>
      <c r="C544" s="138" t="s">
        <v>1973</v>
      </c>
      <c r="D544" s="135" t="s">
        <v>683</v>
      </c>
      <c r="E544" s="143">
        <v>43654</v>
      </c>
      <c r="F544" s="135">
        <v>4310635</v>
      </c>
      <c r="G544" s="137">
        <v>10276172</v>
      </c>
      <c r="H544" s="145">
        <v>332800</v>
      </c>
    </row>
    <row r="545" spans="1:8" ht="12.75" customHeight="1" x14ac:dyDescent="0.25">
      <c r="A545" s="135" t="s">
        <v>3</v>
      </c>
      <c r="B545" s="138" t="s">
        <v>2003</v>
      </c>
      <c r="C545" s="138" t="s">
        <v>1973</v>
      </c>
      <c r="D545" s="135" t="s">
        <v>699</v>
      </c>
      <c r="E545" s="143">
        <v>43654</v>
      </c>
      <c r="F545" s="135">
        <v>4310484</v>
      </c>
      <c r="G545" s="137">
        <v>10275473</v>
      </c>
      <c r="H545" s="145">
        <v>332800</v>
      </c>
    </row>
    <row r="546" spans="1:8" ht="12.75" customHeight="1" x14ac:dyDescent="0.25">
      <c r="A546" s="135" t="s">
        <v>0</v>
      </c>
      <c r="B546" s="138" t="s">
        <v>2003</v>
      </c>
      <c r="C546" s="138" t="s">
        <v>1973</v>
      </c>
      <c r="D546" s="135" t="s">
        <v>1088</v>
      </c>
      <c r="E546" s="143">
        <v>43654</v>
      </c>
      <c r="F546" s="135">
        <v>4310632</v>
      </c>
      <c r="G546" s="137">
        <v>10276043</v>
      </c>
      <c r="H546" s="145">
        <v>166400</v>
      </c>
    </row>
    <row r="547" spans="1:8" ht="12.75" customHeight="1" x14ac:dyDescent="0.25">
      <c r="A547" s="135" t="s">
        <v>3</v>
      </c>
      <c r="B547" s="138" t="s">
        <v>2003</v>
      </c>
      <c r="C547" s="138" t="s">
        <v>1973</v>
      </c>
      <c r="D547" s="135" t="s">
        <v>1833</v>
      </c>
      <c r="E547" s="143">
        <v>43654</v>
      </c>
      <c r="F547" s="135">
        <v>4310489</v>
      </c>
      <c r="G547" s="137">
        <v>10276048</v>
      </c>
      <c r="H547" s="145">
        <v>41600</v>
      </c>
    </row>
    <row r="548" spans="1:8" ht="12.75" customHeight="1" x14ac:dyDescent="0.25">
      <c r="A548" s="135" t="s">
        <v>3</v>
      </c>
      <c r="B548" s="138" t="s">
        <v>2003</v>
      </c>
      <c r="C548" s="138" t="s">
        <v>1973</v>
      </c>
      <c r="D548" s="135" t="s">
        <v>1098</v>
      </c>
      <c r="E548" s="143">
        <v>43653</v>
      </c>
      <c r="F548" s="135">
        <v>4310476</v>
      </c>
      <c r="G548" s="137">
        <v>10276237</v>
      </c>
      <c r="H548" s="145">
        <v>166400</v>
      </c>
    </row>
    <row r="549" spans="1:8" ht="12.75" customHeight="1" x14ac:dyDescent="0.25">
      <c r="A549" s="135" t="s">
        <v>3</v>
      </c>
      <c r="B549" s="138" t="s">
        <v>2003</v>
      </c>
      <c r="C549" s="138" t="s">
        <v>1973</v>
      </c>
      <c r="D549" s="135" t="s">
        <v>401</v>
      </c>
      <c r="E549" s="143">
        <v>43651</v>
      </c>
      <c r="F549" s="135">
        <v>4310353</v>
      </c>
      <c r="G549" s="137">
        <v>10276228</v>
      </c>
      <c r="H549" s="145">
        <v>665600</v>
      </c>
    </row>
    <row r="550" spans="1:8" ht="12.75" customHeight="1" x14ac:dyDescent="0.25">
      <c r="A550" s="135" t="s">
        <v>3</v>
      </c>
      <c r="B550" s="138" t="s">
        <v>2003</v>
      </c>
      <c r="C550" s="138" t="s">
        <v>1973</v>
      </c>
      <c r="D550" s="135" t="s">
        <v>13</v>
      </c>
      <c r="E550" s="143">
        <v>43650</v>
      </c>
      <c r="F550" s="135">
        <v>4310316</v>
      </c>
      <c r="G550" s="135" t="s">
        <v>2</v>
      </c>
      <c r="H550" s="145">
        <v>2017040</v>
      </c>
    </row>
    <row r="551" spans="1:8" ht="12.75" customHeight="1" x14ac:dyDescent="0.25">
      <c r="A551" s="135" t="s">
        <v>0</v>
      </c>
      <c r="B551" s="138" t="s">
        <v>2003</v>
      </c>
      <c r="C551" s="138" t="s">
        <v>1973</v>
      </c>
      <c r="D551" s="135" t="s">
        <v>1279</v>
      </c>
      <c r="E551" s="143">
        <v>43649</v>
      </c>
      <c r="F551" s="135">
        <v>4310168</v>
      </c>
      <c r="G551" s="137">
        <v>10276086</v>
      </c>
      <c r="H551" s="145">
        <v>133120</v>
      </c>
    </row>
    <row r="552" spans="1:8" ht="12.75" customHeight="1" x14ac:dyDescent="0.25">
      <c r="A552" s="15" t="s">
        <v>0</v>
      </c>
      <c r="B552" s="22" t="s">
        <v>2003</v>
      </c>
      <c r="C552" s="22" t="s">
        <v>1973</v>
      </c>
      <c r="D552" s="37" t="s">
        <v>2119</v>
      </c>
      <c r="E552" s="25">
        <v>43648</v>
      </c>
      <c r="F552" s="14">
        <v>4310049</v>
      </c>
      <c r="G552" s="14" t="s">
        <v>2</v>
      </c>
      <c r="H552" s="26">
        <v>7545800</v>
      </c>
    </row>
    <row r="553" spans="1:8" ht="12.75" customHeight="1" x14ac:dyDescent="0.25">
      <c r="A553" s="15" t="s">
        <v>3</v>
      </c>
      <c r="B553" s="22" t="s">
        <v>2003</v>
      </c>
      <c r="C553" s="22" t="s">
        <v>1973</v>
      </c>
      <c r="D553" s="14" t="s">
        <v>475</v>
      </c>
      <c r="E553" s="25">
        <v>43638</v>
      </c>
      <c r="F553" s="14">
        <v>4308886</v>
      </c>
      <c r="G553" s="27">
        <v>10275390</v>
      </c>
      <c r="H553" s="26">
        <v>527616</v>
      </c>
    </row>
    <row r="554" spans="1:8" ht="12.75" customHeight="1" x14ac:dyDescent="0.25">
      <c r="A554" s="15" t="s">
        <v>3</v>
      </c>
      <c r="B554" s="22" t="s">
        <v>2003</v>
      </c>
      <c r="C554" s="22" t="s">
        <v>1973</v>
      </c>
      <c r="D554" s="14" t="s">
        <v>1097</v>
      </c>
      <c r="E554" s="25">
        <v>43638</v>
      </c>
      <c r="F554" s="14">
        <v>4308897</v>
      </c>
      <c r="G554" s="27">
        <v>10275231</v>
      </c>
      <c r="H554" s="26">
        <v>166400</v>
      </c>
    </row>
    <row r="555" spans="1:8" ht="12.75" hidden="1" customHeight="1" x14ac:dyDescent="0.25">
      <c r="A555" s="136" t="s">
        <v>0</v>
      </c>
      <c r="B555" s="140" t="s">
        <v>1971</v>
      </c>
      <c r="C555" s="140" t="s">
        <v>1</v>
      </c>
      <c r="D555" s="140" t="s">
        <v>71</v>
      </c>
      <c r="E555" s="144">
        <v>43637</v>
      </c>
      <c r="F555" s="140">
        <v>4308849</v>
      </c>
      <c r="G555" s="140" t="s">
        <v>2</v>
      </c>
      <c r="H555" s="146">
        <v>4865200</v>
      </c>
    </row>
    <row r="556" spans="1:8" ht="12.75" hidden="1" customHeight="1" x14ac:dyDescent="0.25">
      <c r="A556" s="136" t="s">
        <v>3</v>
      </c>
      <c r="B556" s="139" t="s">
        <v>1971</v>
      </c>
      <c r="C556" s="140" t="s">
        <v>1</v>
      </c>
      <c r="D556" s="140" t="s">
        <v>690</v>
      </c>
      <c r="E556" s="144">
        <v>43637</v>
      </c>
      <c r="F556" s="140">
        <v>4308808</v>
      </c>
      <c r="G556" s="140">
        <v>10275241</v>
      </c>
      <c r="H556" s="146">
        <v>332800</v>
      </c>
    </row>
    <row r="557" spans="1:8" ht="12.75" customHeight="1" x14ac:dyDescent="0.25">
      <c r="A557" s="15" t="s">
        <v>0</v>
      </c>
      <c r="B557" s="22" t="s">
        <v>2003</v>
      </c>
      <c r="C557" s="22" t="s">
        <v>1973</v>
      </c>
      <c r="D557" s="14" t="s">
        <v>864</v>
      </c>
      <c r="E557" s="25">
        <v>43637</v>
      </c>
      <c r="F557" s="14">
        <v>4308799</v>
      </c>
      <c r="G557" s="27">
        <v>10274980</v>
      </c>
      <c r="H557" s="26">
        <v>232960</v>
      </c>
    </row>
    <row r="558" spans="1:8" ht="12.75" customHeight="1" x14ac:dyDescent="0.25">
      <c r="A558" s="15" t="s">
        <v>0</v>
      </c>
      <c r="B558" s="22" t="s">
        <v>2003</v>
      </c>
      <c r="C558" s="22" t="s">
        <v>1973</v>
      </c>
      <c r="D558" s="14" t="s">
        <v>1659</v>
      </c>
      <c r="E558" s="25">
        <v>43637</v>
      </c>
      <c r="F558" s="14">
        <v>4308797</v>
      </c>
      <c r="G558" s="27">
        <v>10274964</v>
      </c>
      <c r="H558" s="26">
        <v>71552</v>
      </c>
    </row>
    <row r="559" spans="1:8" ht="12.75" customHeight="1" x14ac:dyDescent="0.25">
      <c r="A559" s="15" t="s">
        <v>3</v>
      </c>
      <c r="B559" s="22" t="s">
        <v>2003</v>
      </c>
      <c r="C559" s="22" t="s">
        <v>1973</v>
      </c>
      <c r="D559" s="14" t="s">
        <v>391</v>
      </c>
      <c r="E559" s="25">
        <v>43633</v>
      </c>
      <c r="F559" s="14">
        <v>4308205</v>
      </c>
      <c r="G559" s="27">
        <v>10274720</v>
      </c>
      <c r="H559" s="26">
        <v>682240</v>
      </c>
    </row>
    <row r="560" spans="1:8" ht="12.75" customHeight="1" x14ac:dyDescent="0.25">
      <c r="A560" s="15" t="s">
        <v>0</v>
      </c>
      <c r="B560" s="22" t="s">
        <v>2003</v>
      </c>
      <c r="C560" s="22" t="s">
        <v>1973</v>
      </c>
      <c r="D560" s="14" t="s">
        <v>684</v>
      </c>
      <c r="E560" s="25">
        <v>43633</v>
      </c>
      <c r="F560" s="14">
        <v>4308403</v>
      </c>
      <c r="G560" s="27">
        <v>10274610</v>
      </c>
      <c r="H560" s="26">
        <v>332800</v>
      </c>
    </row>
    <row r="561" spans="1:8" ht="12.75" customHeight="1" x14ac:dyDescent="0.25">
      <c r="A561" s="15" t="s">
        <v>3</v>
      </c>
      <c r="B561" s="22" t="s">
        <v>2003</v>
      </c>
      <c r="C561" s="22" t="s">
        <v>1973</v>
      </c>
      <c r="D561" s="14" t="s">
        <v>1106</v>
      </c>
      <c r="E561" s="25">
        <v>43633</v>
      </c>
      <c r="F561" s="14">
        <v>4308481</v>
      </c>
      <c r="G561" s="27">
        <v>10274527</v>
      </c>
      <c r="H561" s="26">
        <v>166400</v>
      </c>
    </row>
    <row r="562" spans="1:8" ht="12.75" customHeight="1" x14ac:dyDescent="0.25">
      <c r="A562" s="15" t="s">
        <v>0</v>
      </c>
      <c r="B562" s="22" t="s">
        <v>2003</v>
      </c>
      <c r="C562" s="22" t="s">
        <v>1973</v>
      </c>
      <c r="D562" s="14" t="s">
        <v>1089</v>
      </c>
      <c r="E562" s="25">
        <v>43633</v>
      </c>
      <c r="F562" s="14">
        <v>4308210</v>
      </c>
      <c r="G562" s="27">
        <v>10274718</v>
      </c>
      <c r="H562" s="26">
        <v>166400</v>
      </c>
    </row>
    <row r="563" spans="1:8" ht="12.75" customHeight="1" x14ac:dyDescent="0.25">
      <c r="A563" s="15" t="s">
        <v>3</v>
      </c>
      <c r="B563" s="22" t="s">
        <v>2003</v>
      </c>
      <c r="C563" s="22" t="s">
        <v>1973</v>
      </c>
      <c r="D563" s="14" t="s">
        <v>1385</v>
      </c>
      <c r="E563" s="25">
        <v>43631</v>
      </c>
      <c r="F563" s="14">
        <v>4308153</v>
      </c>
      <c r="G563" s="27">
        <v>10274187</v>
      </c>
      <c r="H563" s="26">
        <v>106496</v>
      </c>
    </row>
    <row r="564" spans="1:8" x14ac:dyDescent="0.25">
      <c r="A564" s="15" t="s">
        <v>3</v>
      </c>
      <c r="B564" s="22" t="s">
        <v>2003</v>
      </c>
      <c r="C564" s="22" t="s">
        <v>1973</v>
      </c>
      <c r="D564" s="14" t="s">
        <v>1106</v>
      </c>
      <c r="E564" s="25">
        <v>43629</v>
      </c>
      <c r="F564" s="14">
        <v>4308020</v>
      </c>
      <c r="G564" s="27">
        <v>10274595</v>
      </c>
      <c r="H564" s="26">
        <v>96512</v>
      </c>
    </row>
    <row r="565" spans="1:8" ht="12.75" customHeight="1" x14ac:dyDescent="0.25">
      <c r="A565" s="15" t="s">
        <v>0</v>
      </c>
      <c r="B565" s="22" t="s">
        <v>2003</v>
      </c>
      <c r="C565" s="22" t="s">
        <v>1973</v>
      </c>
      <c r="D565" s="14" t="s">
        <v>1093</v>
      </c>
      <c r="E565" s="25">
        <v>43628</v>
      </c>
      <c r="F565" s="14">
        <v>4307892</v>
      </c>
      <c r="G565" s="27">
        <v>10273876</v>
      </c>
      <c r="H565" s="26">
        <v>166400</v>
      </c>
    </row>
    <row r="566" spans="1:8" ht="12.75" hidden="1" customHeight="1" x14ac:dyDescent="0.25">
      <c r="A566" s="136" t="s">
        <v>0</v>
      </c>
      <c r="B566" s="140" t="s">
        <v>42</v>
      </c>
      <c r="C566" s="140" t="s">
        <v>42</v>
      </c>
      <c r="D566" s="140" t="s">
        <v>904</v>
      </c>
      <c r="E566" s="144">
        <v>43628</v>
      </c>
      <c r="F566" s="140">
        <v>4307788</v>
      </c>
      <c r="G566" s="140">
        <v>10274520</v>
      </c>
      <c r="H566" s="146">
        <v>215018</v>
      </c>
    </row>
    <row r="567" spans="1:8" ht="12.75" hidden="1" customHeight="1" x14ac:dyDescent="0.25">
      <c r="A567" s="136" t="s">
        <v>0</v>
      </c>
      <c r="B567" s="140" t="s">
        <v>1971</v>
      </c>
      <c r="C567" s="140" t="s">
        <v>1</v>
      </c>
      <c r="D567" s="140" t="s">
        <v>137</v>
      </c>
      <c r="E567" s="144">
        <v>43621</v>
      </c>
      <c r="F567" s="140">
        <v>4307116</v>
      </c>
      <c r="G567" s="140" t="s">
        <v>2</v>
      </c>
      <c r="H567" s="146">
        <v>2735000</v>
      </c>
    </row>
    <row r="568" spans="1:8" ht="12.75" customHeight="1" x14ac:dyDescent="0.25">
      <c r="A568" s="15" t="s">
        <v>0</v>
      </c>
      <c r="B568" s="22" t="s">
        <v>2003</v>
      </c>
      <c r="C568" s="22" t="s">
        <v>1973</v>
      </c>
      <c r="D568" s="14" t="s">
        <v>918</v>
      </c>
      <c r="E568" s="25">
        <v>43620</v>
      </c>
      <c r="F568" s="14">
        <v>4307053</v>
      </c>
      <c r="G568" s="27">
        <v>10273699</v>
      </c>
      <c r="H568" s="26">
        <v>207487</v>
      </c>
    </row>
    <row r="569" spans="1:8" ht="12.75" customHeight="1" x14ac:dyDescent="0.25">
      <c r="A569" s="15" t="s">
        <v>0</v>
      </c>
      <c r="B569" s="22" t="s">
        <v>2003</v>
      </c>
      <c r="C569" s="22" t="s">
        <v>1973</v>
      </c>
      <c r="D569" s="14" t="s">
        <v>681</v>
      </c>
      <c r="E569" s="25">
        <v>43619</v>
      </c>
      <c r="F569" s="14">
        <v>4306625</v>
      </c>
      <c r="G569" s="27">
        <v>10272058</v>
      </c>
      <c r="H569" s="26">
        <v>332800</v>
      </c>
    </row>
    <row r="570" spans="1:8" x14ac:dyDescent="0.25">
      <c r="A570" s="15" t="s">
        <v>0</v>
      </c>
      <c r="B570" s="22" t="s">
        <v>2003</v>
      </c>
      <c r="C570" s="22" t="s">
        <v>1973</v>
      </c>
      <c r="D570" s="14" t="s">
        <v>776</v>
      </c>
      <c r="E570" s="25">
        <v>43617</v>
      </c>
      <c r="F570" s="14">
        <v>4306531</v>
      </c>
      <c r="G570" s="27">
        <v>10273374</v>
      </c>
      <c r="H570" s="26">
        <v>286208</v>
      </c>
    </row>
    <row r="571" spans="1:8" ht="12.75" customHeight="1" x14ac:dyDescent="0.25">
      <c r="A571" s="15" t="s">
        <v>0</v>
      </c>
      <c r="B571" s="22" t="s">
        <v>2003</v>
      </c>
      <c r="C571" s="22" t="s">
        <v>1973</v>
      </c>
      <c r="D571" s="14" t="s">
        <v>495</v>
      </c>
      <c r="E571" s="25">
        <v>43616</v>
      </c>
      <c r="F571" s="14">
        <v>4306445</v>
      </c>
      <c r="G571" s="27">
        <v>10273052</v>
      </c>
      <c r="H571" s="26">
        <v>499200</v>
      </c>
    </row>
    <row r="572" spans="1:8" ht="12.75" customHeight="1" x14ac:dyDescent="0.25">
      <c r="A572" s="15" t="s">
        <v>3</v>
      </c>
      <c r="B572" s="22" t="s">
        <v>2003</v>
      </c>
      <c r="C572" s="22" t="s">
        <v>1973</v>
      </c>
      <c r="D572" s="14" t="s">
        <v>1541</v>
      </c>
      <c r="E572" s="25">
        <v>43611</v>
      </c>
      <c r="F572" s="14">
        <v>4305841</v>
      </c>
      <c r="G572" s="27">
        <v>10272194</v>
      </c>
      <c r="H572" s="26">
        <v>83200</v>
      </c>
    </row>
    <row r="573" spans="1:8" x14ac:dyDescent="0.25">
      <c r="A573" s="15" t="s">
        <v>0</v>
      </c>
      <c r="B573" s="22" t="s">
        <v>2003</v>
      </c>
      <c r="C573" s="22" t="s">
        <v>1973</v>
      </c>
      <c r="D573" s="37" t="s">
        <v>2131</v>
      </c>
      <c r="E573" s="25">
        <v>43609</v>
      </c>
      <c r="F573" s="14">
        <v>4305791</v>
      </c>
      <c r="G573" s="14" t="s">
        <v>2</v>
      </c>
      <c r="H573" s="26">
        <v>2984200</v>
      </c>
    </row>
    <row r="574" spans="1:8" ht="12.75" customHeight="1" x14ac:dyDescent="0.25">
      <c r="A574" s="15" t="s">
        <v>0</v>
      </c>
      <c r="B574" s="22" t="s">
        <v>2003</v>
      </c>
      <c r="C574" s="22" t="s">
        <v>1973</v>
      </c>
      <c r="D574" s="14" t="s">
        <v>295</v>
      </c>
      <c r="E574" s="25">
        <v>43608</v>
      </c>
      <c r="F574" s="14">
        <v>4305653</v>
      </c>
      <c r="G574" s="27">
        <v>10270647</v>
      </c>
      <c r="H574" s="26">
        <v>1081902</v>
      </c>
    </row>
    <row r="575" spans="1:8" ht="12.75" hidden="1" customHeight="1" x14ac:dyDescent="0.25">
      <c r="A575" s="136" t="s">
        <v>3</v>
      </c>
      <c r="B575" s="139" t="s">
        <v>1971</v>
      </c>
      <c r="C575" s="140" t="s">
        <v>1</v>
      </c>
      <c r="D575" s="140" t="s">
        <v>1281</v>
      </c>
      <c r="E575" s="144">
        <v>43606</v>
      </c>
      <c r="F575" s="140">
        <v>4305364</v>
      </c>
      <c r="G575" s="140">
        <v>10271444</v>
      </c>
      <c r="H575" s="146">
        <v>133120</v>
      </c>
    </row>
    <row r="576" spans="1:8" ht="12.75" customHeight="1" x14ac:dyDescent="0.25">
      <c r="A576" s="15" t="s">
        <v>0</v>
      </c>
      <c r="B576" s="22" t="s">
        <v>2003</v>
      </c>
      <c r="C576" s="22" t="s">
        <v>1973</v>
      </c>
      <c r="D576" s="14" t="s">
        <v>869</v>
      </c>
      <c r="E576" s="25">
        <v>43606</v>
      </c>
      <c r="F576" s="14">
        <v>4305366</v>
      </c>
      <c r="G576" s="27">
        <v>10272613</v>
      </c>
      <c r="H576" s="26">
        <v>229632</v>
      </c>
    </row>
    <row r="577" spans="1:8" ht="12.75" customHeight="1" x14ac:dyDescent="0.25">
      <c r="A577" s="15" t="s">
        <v>3</v>
      </c>
      <c r="B577" s="22" t="s">
        <v>2003</v>
      </c>
      <c r="C577" s="22" t="s">
        <v>1973</v>
      </c>
      <c r="D577" s="14" t="s">
        <v>217</v>
      </c>
      <c r="E577" s="25">
        <v>43604</v>
      </c>
      <c r="F577" s="14">
        <v>4304927</v>
      </c>
      <c r="G577" s="27">
        <v>10272025</v>
      </c>
      <c r="H577" s="26">
        <v>83200</v>
      </c>
    </row>
    <row r="578" spans="1:8" ht="12.75" customHeight="1" x14ac:dyDescent="0.25">
      <c r="A578" s="15" t="s">
        <v>3</v>
      </c>
      <c r="B578" s="22" t="s">
        <v>2003</v>
      </c>
      <c r="C578" s="22" t="s">
        <v>1973</v>
      </c>
      <c r="D578" s="14" t="s">
        <v>846</v>
      </c>
      <c r="E578" s="25">
        <v>43601</v>
      </c>
      <c r="F578" s="14">
        <v>4304724</v>
      </c>
      <c r="G578" s="27">
        <v>10272173</v>
      </c>
      <c r="H578" s="26">
        <v>245600</v>
      </c>
    </row>
    <row r="579" spans="1:8" ht="12.75" hidden="1" customHeight="1" x14ac:dyDescent="0.25">
      <c r="A579" s="15" t="s">
        <v>3</v>
      </c>
      <c r="B579" s="22" t="s">
        <v>2003</v>
      </c>
      <c r="C579" s="22" t="s">
        <v>1974</v>
      </c>
      <c r="D579" s="14" t="s">
        <v>58</v>
      </c>
      <c r="E579" s="25">
        <v>43600</v>
      </c>
      <c r="F579" s="14">
        <v>4304554</v>
      </c>
      <c r="G579" s="14" t="s">
        <v>2</v>
      </c>
      <c r="H579" s="26">
        <v>2187990</v>
      </c>
    </row>
    <row r="580" spans="1:8" ht="12.75" hidden="1" customHeight="1" x14ac:dyDescent="0.25">
      <c r="A580" s="15" t="s">
        <v>3</v>
      </c>
      <c r="B580" s="22" t="s">
        <v>2003</v>
      </c>
      <c r="C580" s="22" t="s">
        <v>1974</v>
      </c>
      <c r="D580" s="14" t="s">
        <v>58</v>
      </c>
      <c r="E580" s="25">
        <v>43600</v>
      </c>
      <c r="F580" s="14">
        <v>4304543</v>
      </c>
      <c r="G580" s="14" t="s">
        <v>2</v>
      </c>
      <c r="H580" s="26">
        <v>238174</v>
      </c>
    </row>
    <row r="581" spans="1:8" ht="12.75" customHeight="1" x14ac:dyDescent="0.25">
      <c r="A581" s="15" t="s">
        <v>3</v>
      </c>
      <c r="B581" s="22" t="s">
        <v>2003</v>
      </c>
      <c r="C581" s="22" t="s">
        <v>1973</v>
      </c>
      <c r="D581" s="14" t="s">
        <v>951</v>
      </c>
      <c r="E581" s="25">
        <v>43596</v>
      </c>
      <c r="F581" s="14">
        <v>4303929</v>
      </c>
      <c r="G581" s="27">
        <v>10270753</v>
      </c>
      <c r="H581" s="26">
        <v>166400</v>
      </c>
    </row>
    <row r="582" spans="1:8" ht="12.75" customHeight="1" x14ac:dyDescent="0.25">
      <c r="A582" s="15" t="s">
        <v>3</v>
      </c>
      <c r="B582" s="22" t="s">
        <v>2003</v>
      </c>
      <c r="C582" s="22" t="s">
        <v>1973</v>
      </c>
      <c r="D582" s="14" t="s">
        <v>1099</v>
      </c>
      <c r="E582" s="25">
        <v>43594</v>
      </c>
      <c r="F582" s="14">
        <v>4303808</v>
      </c>
      <c r="G582" s="27">
        <v>10269738</v>
      </c>
      <c r="H582" s="26">
        <v>166400</v>
      </c>
    </row>
    <row r="583" spans="1:8" ht="12.75" hidden="1" customHeight="1" x14ac:dyDescent="0.25">
      <c r="A583" s="136" t="s">
        <v>3</v>
      </c>
      <c r="B583" s="139" t="s">
        <v>1971</v>
      </c>
      <c r="C583" s="140" t="s">
        <v>1</v>
      </c>
      <c r="D583" s="140" t="s">
        <v>400</v>
      </c>
      <c r="E583" s="144">
        <v>43590</v>
      </c>
      <c r="F583" s="140">
        <v>4303026</v>
      </c>
      <c r="G583" s="140">
        <v>10271182</v>
      </c>
      <c r="H583" s="146">
        <v>166400</v>
      </c>
    </row>
    <row r="584" spans="1:8" ht="12.75" hidden="1" customHeight="1" x14ac:dyDescent="0.25">
      <c r="A584" s="136" t="s">
        <v>3</v>
      </c>
      <c r="B584" s="139" t="s">
        <v>1971</v>
      </c>
      <c r="C584" s="140" t="s">
        <v>1</v>
      </c>
      <c r="D584" s="140" t="s">
        <v>616</v>
      </c>
      <c r="E584" s="144">
        <v>43586</v>
      </c>
      <c r="F584" s="140">
        <v>4302785</v>
      </c>
      <c r="G584" s="140">
        <v>10270839</v>
      </c>
      <c r="H584" s="146">
        <v>83200</v>
      </c>
    </row>
    <row r="585" spans="1:8" ht="12.75" customHeight="1" x14ac:dyDescent="0.25">
      <c r="A585" s="15" t="s">
        <v>3</v>
      </c>
      <c r="B585" s="22" t="s">
        <v>2003</v>
      </c>
      <c r="C585" s="22" t="s">
        <v>1973</v>
      </c>
      <c r="D585" s="14" t="s">
        <v>999</v>
      </c>
      <c r="E585" s="25">
        <v>43584</v>
      </c>
      <c r="F585" s="14">
        <v>4302329</v>
      </c>
      <c r="G585" s="27">
        <v>10270649</v>
      </c>
      <c r="H585" s="26">
        <v>184704</v>
      </c>
    </row>
    <row r="586" spans="1:8" ht="12.75" customHeight="1" x14ac:dyDescent="0.25">
      <c r="A586" s="15" t="s">
        <v>3</v>
      </c>
      <c r="B586" s="22" t="s">
        <v>2003</v>
      </c>
      <c r="C586" s="22" t="s">
        <v>1973</v>
      </c>
      <c r="D586" s="14" t="s">
        <v>498</v>
      </c>
      <c r="E586" s="25">
        <v>43583</v>
      </c>
      <c r="F586" s="14">
        <v>4302318</v>
      </c>
      <c r="G586" s="27">
        <v>10270494</v>
      </c>
      <c r="H586" s="26">
        <v>499200</v>
      </c>
    </row>
    <row r="587" spans="1:8" ht="12.75" customHeight="1" x14ac:dyDescent="0.25">
      <c r="A587" s="15" t="s">
        <v>0</v>
      </c>
      <c r="B587" s="22" t="s">
        <v>2003</v>
      </c>
      <c r="C587" s="22" t="s">
        <v>1973</v>
      </c>
      <c r="D587" s="14" t="s">
        <v>1084</v>
      </c>
      <c r="E587" s="25">
        <v>43583</v>
      </c>
      <c r="F587" s="14">
        <v>4302319</v>
      </c>
      <c r="G587" s="27">
        <v>10270495</v>
      </c>
      <c r="H587" s="26">
        <v>166400</v>
      </c>
    </row>
    <row r="588" spans="1:8" ht="12.75" customHeight="1" x14ac:dyDescent="0.25">
      <c r="A588" s="15" t="s">
        <v>0</v>
      </c>
      <c r="B588" s="22" t="s">
        <v>2003</v>
      </c>
      <c r="C588" s="22" t="s">
        <v>1973</v>
      </c>
      <c r="D588" s="14" t="s">
        <v>685</v>
      </c>
      <c r="E588" s="25">
        <v>43582</v>
      </c>
      <c r="F588" s="14">
        <v>4302246</v>
      </c>
      <c r="G588" s="27">
        <v>10269681</v>
      </c>
      <c r="H588" s="26">
        <v>332800</v>
      </c>
    </row>
    <row r="589" spans="1:8" ht="12.75" customHeight="1" x14ac:dyDescent="0.25">
      <c r="A589" s="15" t="s">
        <v>0</v>
      </c>
      <c r="B589" s="22" t="s">
        <v>2003</v>
      </c>
      <c r="C589" s="22" t="s">
        <v>1973</v>
      </c>
      <c r="D589" s="14" t="s">
        <v>145</v>
      </c>
      <c r="E589" s="25">
        <v>43580</v>
      </c>
      <c r="F589" s="14">
        <v>4302008</v>
      </c>
      <c r="G589" s="27">
        <v>10270546</v>
      </c>
      <c r="H589" s="26">
        <v>2614818</v>
      </c>
    </row>
    <row r="590" spans="1:8" ht="12.75" hidden="1" customHeight="1" x14ac:dyDescent="0.25">
      <c r="A590" s="136" t="s">
        <v>3</v>
      </c>
      <c r="B590" s="139" t="s">
        <v>1971</v>
      </c>
      <c r="C590" s="140" t="s">
        <v>1</v>
      </c>
      <c r="D590" s="140" t="s">
        <v>400</v>
      </c>
      <c r="E590" s="144">
        <v>43573</v>
      </c>
      <c r="F590" s="140">
        <v>4301224</v>
      </c>
      <c r="G590" s="140">
        <v>10269389</v>
      </c>
      <c r="H590" s="146">
        <v>665600</v>
      </c>
    </row>
    <row r="591" spans="1:8" ht="12.75" customHeight="1" x14ac:dyDescent="0.25">
      <c r="A591" s="15" t="s">
        <v>3</v>
      </c>
      <c r="B591" s="22" t="s">
        <v>2003</v>
      </c>
      <c r="C591" s="22" t="s">
        <v>1973</v>
      </c>
      <c r="D591" s="14" t="s">
        <v>837</v>
      </c>
      <c r="E591" s="25">
        <v>43569</v>
      </c>
      <c r="F591" s="14">
        <v>4300669</v>
      </c>
      <c r="G591" s="27">
        <v>10269740</v>
      </c>
      <c r="H591" s="26">
        <v>249600</v>
      </c>
    </row>
    <row r="592" spans="1:8" ht="12.75" hidden="1" customHeight="1" x14ac:dyDescent="0.25">
      <c r="A592" s="136" t="s">
        <v>3</v>
      </c>
      <c r="B592" s="139" t="s">
        <v>1971</v>
      </c>
      <c r="C592" s="140" t="s">
        <v>1</v>
      </c>
      <c r="D592" s="140" t="s">
        <v>691</v>
      </c>
      <c r="E592" s="144">
        <v>43568</v>
      </c>
      <c r="F592" s="140">
        <v>4300548</v>
      </c>
      <c r="G592" s="140">
        <v>10269305</v>
      </c>
      <c r="H592" s="146">
        <v>332800</v>
      </c>
    </row>
    <row r="593" spans="1:8" ht="12.75" hidden="1" customHeight="1" x14ac:dyDescent="0.25">
      <c r="A593" s="136" t="s">
        <v>3</v>
      </c>
      <c r="B593" s="140" t="s">
        <v>160</v>
      </c>
      <c r="C593" s="140" t="s">
        <v>2</v>
      </c>
      <c r="D593" s="140" t="s">
        <v>621</v>
      </c>
      <c r="E593" s="144">
        <v>43568</v>
      </c>
      <c r="F593" s="140">
        <v>4300587</v>
      </c>
      <c r="G593" s="140">
        <v>10269064</v>
      </c>
      <c r="H593" s="146">
        <v>374400</v>
      </c>
    </row>
    <row r="594" spans="1:8" ht="12.75" customHeight="1" x14ac:dyDescent="0.25">
      <c r="A594" s="15" t="s">
        <v>3</v>
      </c>
      <c r="B594" s="22" t="s">
        <v>2003</v>
      </c>
      <c r="C594" s="22" t="s">
        <v>1973</v>
      </c>
      <c r="D594" s="14" t="s">
        <v>1193</v>
      </c>
      <c r="E594" s="25">
        <v>43568</v>
      </c>
      <c r="F594" s="14">
        <v>4300531</v>
      </c>
      <c r="G594" s="27">
        <v>10269680</v>
      </c>
      <c r="H594" s="26">
        <v>158400</v>
      </c>
    </row>
    <row r="595" spans="1:8" hidden="1" x14ac:dyDescent="0.25">
      <c r="A595" s="136" t="s">
        <v>3</v>
      </c>
      <c r="B595" s="140" t="s">
        <v>160</v>
      </c>
      <c r="C595" s="140" t="s">
        <v>2</v>
      </c>
      <c r="D595" s="140" t="s">
        <v>1110</v>
      </c>
      <c r="E595" s="144">
        <v>43566</v>
      </c>
      <c r="F595" s="140">
        <v>4300417</v>
      </c>
      <c r="G595" s="140">
        <v>10269071</v>
      </c>
      <c r="H595" s="146">
        <v>166400</v>
      </c>
    </row>
    <row r="596" spans="1:8" ht="12.75" hidden="1" customHeight="1" x14ac:dyDescent="0.25">
      <c r="A596" s="136" t="s">
        <v>3</v>
      </c>
      <c r="B596" s="140" t="s">
        <v>160</v>
      </c>
      <c r="C596" s="140" t="s">
        <v>2</v>
      </c>
      <c r="D596" s="140" t="s">
        <v>63</v>
      </c>
      <c r="E596" s="144">
        <v>43561</v>
      </c>
      <c r="F596" s="140">
        <v>4299454</v>
      </c>
      <c r="G596" s="140">
        <v>10268994</v>
      </c>
      <c r="H596" s="146">
        <v>5376854</v>
      </c>
    </row>
    <row r="597" spans="1:8" ht="12.75" customHeight="1" x14ac:dyDescent="0.25">
      <c r="A597" s="15" t="s">
        <v>0</v>
      </c>
      <c r="B597" s="22" t="s">
        <v>2003</v>
      </c>
      <c r="C597" s="22" t="s">
        <v>1973</v>
      </c>
      <c r="D597" s="37" t="s">
        <v>2131</v>
      </c>
      <c r="E597" s="25">
        <v>43553</v>
      </c>
      <c r="F597" s="14">
        <v>4298297</v>
      </c>
      <c r="G597" s="14" t="s">
        <v>2</v>
      </c>
      <c r="H597" s="26">
        <v>3145600</v>
      </c>
    </row>
    <row r="598" spans="1:8" ht="12.75" customHeight="1" x14ac:dyDescent="0.25">
      <c r="A598" s="15" t="s">
        <v>3</v>
      </c>
      <c r="B598" s="22" t="s">
        <v>2003</v>
      </c>
      <c r="C598" s="22" t="s">
        <v>1973</v>
      </c>
      <c r="D598" s="14" t="s">
        <v>1096</v>
      </c>
      <c r="E598" s="25">
        <v>43549</v>
      </c>
      <c r="F598" s="14">
        <v>4297664</v>
      </c>
      <c r="G598" s="27">
        <v>10267683</v>
      </c>
      <c r="H598" s="26">
        <v>166400</v>
      </c>
    </row>
    <row r="599" spans="1:8" ht="12.75" customHeight="1" x14ac:dyDescent="0.25">
      <c r="A599" s="15" t="s">
        <v>3</v>
      </c>
      <c r="B599" s="22" t="s">
        <v>2003</v>
      </c>
      <c r="C599" s="22" t="s">
        <v>1973</v>
      </c>
      <c r="D599" s="14" t="s">
        <v>1107</v>
      </c>
      <c r="E599" s="25">
        <v>43547</v>
      </c>
      <c r="F599" s="14">
        <v>4297286</v>
      </c>
      <c r="G599" s="27">
        <v>10267661</v>
      </c>
      <c r="H599" s="26">
        <v>166400</v>
      </c>
    </row>
    <row r="600" spans="1:8" ht="12.75" customHeight="1" x14ac:dyDescent="0.25">
      <c r="A600" s="15" t="s">
        <v>3</v>
      </c>
      <c r="B600" s="22" t="s">
        <v>2003</v>
      </c>
      <c r="C600" s="22" t="s">
        <v>1973</v>
      </c>
      <c r="D600" s="14" t="s">
        <v>1108</v>
      </c>
      <c r="E600" s="25">
        <v>43546</v>
      </c>
      <c r="F600" s="14">
        <v>4297215</v>
      </c>
      <c r="G600" s="27">
        <v>10267580</v>
      </c>
      <c r="H600" s="26">
        <v>166400</v>
      </c>
    </row>
    <row r="601" spans="1:8" ht="12.75" customHeight="1" x14ac:dyDescent="0.25">
      <c r="A601" s="15" t="s">
        <v>3</v>
      </c>
      <c r="B601" s="22" t="s">
        <v>2003</v>
      </c>
      <c r="C601" s="22" t="s">
        <v>1973</v>
      </c>
      <c r="D601" s="37" t="s">
        <v>2128</v>
      </c>
      <c r="E601" s="25">
        <v>43544</v>
      </c>
      <c r="F601" s="14">
        <v>4296926</v>
      </c>
      <c r="G601" s="14" t="s">
        <v>2</v>
      </c>
      <c r="H601" s="26">
        <v>4560000</v>
      </c>
    </row>
    <row r="602" spans="1:8" ht="12.75" customHeight="1" x14ac:dyDescent="0.25">
      <c r="A602" s="15" t="s">
        <v>0</v>
      </c>
      <c r="B602" s="22" t="s">
        <v>2003</v>
      </c>
      <c r="C602" s="22" t="s">
        <v>1973</v>
      </c>
      <c r="D602" s="14" t="s">
        <v>686</v>
      </c>
      <c r="E602" s="25">
        <v>43543</v>
      </c>
      <c r="F602" s="14">
        <v>4296832</v>
      </c>
      <c r="G602" s="27">
        <v>10264874</v>
      </c>
      <c r="H602" s="26">
        <v>332800</v>
      </c>
    </row>
    <row r="603" spans="1:8" ht="12.75" customHeight="1" x14ac:dyDescent="0.25">
      <c r="A603" s="15" t="s">
        <v>0</v>
      </c>
      <c r="B603" s="22" t="s">
        <v>2003</v>
      </c>
      <c r="C603" s="22" t="s">
        <v>1973</v>
      </c>
      <c r="D603" s="14" t="s">
        <v>265</v>
      </c>
      <c r="E603" s="25">
        <v>43541</v>
      </c>
      <c r="F603" s="14">
        <v>4296226</v>
      </c>
      <c r="G603" s="27">
        <v>10266846</v>
      </c>
      <c r="H603" s="26">
        <v>1267006</v>
      </c>
    </row>
    <row r="604" spans="1:8" ht="12.75" customHeight="1" x14ac:dyDescent="0.25">
      <c r="A604" s="15" t="s">
        <v>0</v>
      </c>
      <c r="B604" s="22" t="s">
        <v>2003</v>
      </c>
      <c r="C604" s="22" t="s">
        <v>1973</v>
      </c>
      <c r="D604" s="14" t="s">
        <v>64</v>
      </c>
      <c r="E604" s="25">
        <v>43536</v>
      </c>
      <c r="F604" s="14">
        <v>4295443</v>
      </c>
      <c r="G604" s="14" t="s">
        <v>2</v>
      </c>
      <c r="H604" s="26">
        <v>5250000</v>
      </c>
    </row>
    <row r="605" spans="1:8" ht="12.75" customHeight="1" x14ac:dyDescent="0.25">
      <c r="A605" s="15" t="s">
        <v>3</v>
      </c>
      <c r="B605" s="22" t="s">
        <v>2003</v>
      </c>
      <c r="C605" s="22" t="s">
        <v>1973</v>
      </c>
      <c r="D605" s="14" t="s">
        <v>79</v>
      </c>
      <c r="E605" s="25">
        <v>43536</v>
      </c>
      <c r="F605" s="14">
        <v>4295444</v>
      </c>
      <c r="G605" s="14" t="s">
        <v>2</v>
      </c>
      <c r="H605" s="26">
        <v>4480000</v>
      </c>
    </row>
    <row r="606" spans="1:8" ht="12.75" hidden="1" customHeight="1" x14ac:dyDescent="0.25">
      <c r="A606" s="136" t="s">
        <v>0</v>
      </c>
      <c r="B606" s="140" t="s">
        <v>1971</v>
      </c>
      <c r="C606" s="140" t="s">
        <v>1</v>
      </c>
      <c r="D606" s="140" t="s">
        <v>1540</v>
      </c>
      <c r="E606" s="144">
        <v>43534</v>
      </c>
      <c r="F606" s="140">
        <v>4295042</v>
      </c>
      <c r="G606" s="140">
        <v>10266044</v>
      </c>
      <c r="H606" s="146">
        <v>83200</v>
      </c>
    </row>
    <row r="607" spans="1:8" ht="12.75" customHeight="1" x14ac:dyDescent="0.25">
      <c r="A607" s="15" t="s">
        <v>3</v>
      </c>
      <c r="B607" s="22" t="s">
        <v>2003</v>
      </c>
      <c r="C607" s="22" t="s">
        <v>1973</v>
      </c>
      <c r="D607" s="14" t="s">
        <v>1102</v>
      </c>
      <c r="E607" s="25">
        <v>43533</v>
      </c>
      <c r="F607" s="14">
        <v>4295036</v>
      </c>
      <c r="G607" s="27">
        <v>10265867</v>
      </c>
      <c r="H607" s="26">
        <v>166400</v>
      </c>
    </row>
    <row r="608" spans="1:8" ht="12.75" customHeight="1" x14ac:dyDescent="0.25">
      <c r="A608" s="15" t="s">
        <v>0</v>
      </c>
      <c r="B608" s="22" t="s">
        <v>2003</v>
      </c>
      <c r="C608" s="22" t="s">
        <v>1973</v>
      </c>
      <c r="D608" s="37" t="s">
        <v>2126</v>
      </c>
      <c r="E608" s="25">
        <v>43528</v>
      </c>
      <c r="F608" s="14">
        <v>4294392</v>
      </c>
      <c r="G608" s="14" t="s">
        <v>2</v>
      </c>
      <c r="H608" s="26">
        <v>5485411</v>
      </c>
    </row>
    <row r="609" spans="1:8" ht="12.75" hidden="1" customHeight="1" x14ac:dyDescent="0.25">
      <c r="A609" s="15" t="s">
        <v>0</v>
      </c>
      <c r="B609" s="22" t="s">
        <v>2003</v>
      </c>
      <c r="C609" s="22" t="s">
        <v>1974</v>
      </c>
      <c r="D609" s="14" t="s">
        <v>442</v>
      </c>
      <c r="E609" s="25">
        <v>43528</v>
      </c>
      <c r="F609" s="14">
        <v>4294425</v>
      </c>
      <c r="G609" s="27">
        <v>10265463</v>
      </c>
      <c r="H609" s="26">
        <v>582400</v>
      </c>
    </row>
    <row r="610" spans="1:8" ht="12.75" customHeight="1" x14ac:dyDescent="0.25">
      <c r="A610" s="15" t="s">
        <v>0</v>
      </c>
      <c r="B610" s="22" t="s">
        <v>2003</v>
      </c>
      <c r="C610" s="22" t="s">
        <v>1973</v>
      </c>
      <c r="D610" s="14" t="s">
        <v>1094</v>
      </c>
      <c r="E610" s="25">
        <v>43528</v>
      </c>
      <c r="F610" s="14">
        <v>4294408</v>
      </c>
      <c r="G610" s="27">
        <v>10265172</v>
      </c>
      <c r="H610" s="26">
        <v>166400</v>
      </c>
    </row>
    <row r="611" spans="1:8" ht="12.75" customHeight="1" x14ac:dyDescent="0.25">
      <c r="A611" s="15" t="s">
        <v>0</v>
      </c>
      <c r="B611" s="22" t="s">
        <v>2003</v>
      </c>
      <c r="C611" s="22" t="s">
        <v>1973</v>
      </c>
      <c r="D611" s="14" t="s">
        <v>320</v>
      </c>
      <c r="E611" s="25">
        <v>43522</v>
      </c>
      <c r="F611" s="14">
        <v>4293510</v>
      </c>
      <c r="G611" s="27">
        <v>10264902</v>
      </c>
      <c r="H611" s="26">
        <v>957447</v>
      </c>
    </row>
    <row r="612" spans="1:8" ht="12.75" customHeight="1" x14ac:dyDescent="0.25">
      <c r="A612" s="15" t="s">
        <v>3</v>
      </c>
      <c r="B612" s="22" t="s">
        <v>2003</v>
      </c>
      <c r="C612" s="22" t="s">
        <v>1973</v>
      </c>
      <c r="D612" s="14" t="s">
        <v>696</v>
      </c>
      <c r="E612" s="25">
        <v>43516</v>
      </c>
      <c r="F612" s="14">
        <v>4292559</v>
      </c>
      <c r="G612" s="27">
        <v>10264140</v>
      </c>
      <c r="H612" s="26">
        <v>332800</v>
      </c>
    </row>
    <row r="613" spans="1:8" ht="12.75" customHeight="1" x14ac:dyDescent="0.25">
      <c r="A613" s="15" t="s">
        <v>3</v>
      </c>
      <c r="B613" s="22" t="s">
        <v>2003</v>
      </c>
      <c r="C613" s="22" t="s">
        <v>1973</v>
      </c>
      <c r="D613" s="14" t="s">
        <v>343</v>
      </c>
      <c r="E613" s="25">
        <v>43515</v>
      </c>
      <c r="F613" s="14">
        <v>4292510</v>
      </c>
      <c r="G613" s="27">
        <v>10264161</v>
      </c>
      <c r="H613" s="26">
        <v>840133</v>
      </c>
    </row>
    <row r="614" spans="1:8" ht="12.75" customHeight="1" x14ac:dyDescent="0.25">
      <c r="A614" s="15" t="s">
        <v>0</v>
      </c>
      <c r="B614" s="22" t="s">
        <v>2003</v>
      </c>
      <c r="C614" s="22" t="s">
        <v>1973</v>
      </c>
      <c r="D614" s="14" t="s">
        <v>206</v>
      </c>
      <c r="E614" s="25">
        <v>43513</v>
      </c>
      <c r="F614" s="14">
        <v>4291892</v>
      </c>
      <c r="G614" s="27">
        <v>10263952</v>
      </c>
      <c r="H614" s="26">
        <v>1686400</v>
      </c>
    </row>
    <row r="615" spans="1:8" ht="12.75" hidden="1" customHeight="1" x14ac:dyDescent="0.25">
      <c r="A615" s="15" t="s">
        <v>3</v>
      </c>
      <c r="B615" s="22" t="s">
        <v>2003</v>
      </c>
      <c r="C615" s="22" t="s">
        <v>1974</v>
      </c>
      <c r="D615" s="14" t="s">
        <v>158</v>
      </c>
      <c r="E615" s="25">
        <v>43508</v>
      </c>
      <c r="F615" s="14">
        <v>4291397</v>
      </c>
      <c r="G615" s="27">
        <v>10263508</v>
      </c>
      <c r="H615" s="26">
        <v>2373145</v>
      </c>
    </row>
    <row r="616" spans="1:8" ht="12.75" customHeight="1" x14ac:dyDescent="0.25">
      <c r="A616" s="15" t="s">
        <v>3</v>
      </c>
      <c r="B616" s="22" t="s">
        <v>2003</v>
      </c>
      <c r="C616" s="22" t="s">
        <v>1973</v>
      </c>
      <c r="D616" s="37" t="s">
        <v>2153</v>
      </c>
      <c r="E616" s="25">
        <v>43508</v>
      </c>
      <c r="F616" s="14">
        <v>4291326</v>
      </c>
      <c r="G616" s="14" t="s">
        <v>2</v>
      </c>
      <c r="H616" s="26">
        <v>978359</v>
      </c>
    </row>
    <row r="617" spans="1:8" ht="12.75" customHeight="1" x14ac:dyDescent="0.25">
      <c r="A617" s="15" t="s">
        <v>0</v>
      </c>
      <c r="B617" s="22" t="s">
        <v>2003</v>
      </c>
      <c r="C617" s="22" t="s">
        <v>1973</v>
      </c>
      <c r="D617" s="14" t="s">
        <v>687</v>
      </c>
      <c r="E617" s="25">
        <v>43508</v>
      </c>
      <c r="F617" s="14">
        <v>4291286</v>
      </c>
      <c r="G617" s="14" t="s">
        <v>2</v>
      </c>
      <c r="H617" s="26">
        <v>332800</v>
      </c>
    </row>
    <row r="618" spans="1:8" ht="12.75" customHeight="1" x14ac:dyDescent="0.25">
      <c r="A618" s="15" t="s">
        <v>3</v>
      </c>
      <c r="B618" s="22" t="s">
        <v>2003</v>
      </c>
      <c r="C618" s="22" t="s">
        <v>1973</v>
      </c>
      <c r="D618" s="14" t="s">
        <v>687</v>
      </c>
      <c r="E618" s="25">
        <v>43508</v>
      </c>
      <c r="F618" s="14">
        <v>4291285</v>
      </c>
      <c r="G618" s="14" t="s">
        <v>2</v>
      </c>
      <c r="H618" s="26">
        <v>332800</v>
      </c>
    </row>
    <row r="619" spans="1:8" ht="12.75" customHeight="1" x14ac:dyDescent="0.25">
      <c r="A619" s="15" t="s">
        <v>3</v>
      </c>
      <c r="B619" s="22" t="s">
        <v>2003</v>
      </c>
      <c r="C619" s="22" t="s">
        <v>1973</v>
      </c>
      <c r="D619" s="14" t="s">
        <v>694</v>
      </c>
      <c r="E619" s="25">
        <v>43506</v>
      </c>
      <c r="F619" s="14">
        <v>4290666</v>
      </c>
      <c r="G619" s="27">
        <v>10262833</v>
      </c>
      <c r="H619" s="26">
        <v>332800</v>
      </c>
    </row>
    <row r="620" spans="1:8" ht="12.75" customHeight="1" x14ac:dyDescent="0.25">
      <c r="A620" s="15" t="s">
        <v>0</v>
      </c>
      <c r="B620" s="22" t="s">
        <v>2003</v>
      </c>
      <c r="C620" s="22" t="s">
        <v>1973</v>
      </c>
      <c r="D620" s="14" t="s">
        <v>1085</v>
      </c>
      <c r="E620" s="25">
        <v>43505</v>
      </c>
      <c r="F620" s="14">
        <v>4290606</v>
      </c>
      <c r="G620" s="27">
        <v>10262990</v>
      </c>
      <c r="H620" s="26">
        <v>166400</v>
      </c>
    </row>
    <row r="621" spans="1:8" ht="12.75" customHeight="1" x14ac:dyDescent="0.25">
      <c r="A621" s="15" t="s">
        <v>0</v>
      </c>
      <c r="B621" s="22" t="s">
        <v>2003</v>
      </c>
      <c r="C621" s="22" t="s">
        <v>1973</v>
      </c>
      <c r="D621" s="14" t="s">
        <v>448</v>
      </c>
      <c r="E621" s="25">
        <v>43501</v>
      </c>
      <c r="F621" s="14">
        <v>4290112</v>
      </c>
      <c r="G621" s="27">
        <v>10262991</v>
      </c>
      <c r="H621" s="26">
        <v>569727</v>
      </c>
    </row>
    <row r="622" spans="1:8" ht="12.75" customHeight="1" x14ac:dyDescent="0.25">
      <c r="A622" s="15" t="s">
        <v>3</v>
      </c>
      <c r="B622" s="22" t="s">
        <v>2003</v>
      </c>
      <c r="C622" s="22" t="s">
        <v>1973</v>
      </c>
      <c r="D622" s="14" t="s">
        <v>1103</v>
      </c>
      <c r="E622" s="25">
        <v>43499</v>
      </c>
      <c r="F622" s="14">
        <v>4289663</v>
      </c>
      <c r="G622" s="27">
        <v>10261725</v>
      </c>
      <c r="H622" s="26">
        <v>166400</v>
      </c>
    </row>
    <row r="623" spans="1:8" ht="12.75" hidden="1" customHeight="1" x14ac:dyDescent="0.25">
      <c r="A623" s="136" t="s">
        <v>0</v>
      </c>
      <c r="B623" s="140" t="s">
        <v>42</v>
      </c>
      <c r="C623" s="140" t="s">
        <v>397</v>
      </c>
      <c r="D623" s="140" t="s">
        <v>398</v>
      </c>
      <c r="E623" s="144">
        <v>43499</v>
      </c>
      <c r="F623" s="140">
        <v>4289664</v>
      </c>
      <c r="G623" s="140">
        <v>10262121</v>
      </c>
      <c r="H623" s="146">
        <v>665600</v>
      </c>
    </row>
    <row r="624" spans="1:8" ht="12.75" customHeight="1" x14ac:dyDescent="0.25">
      <c r="A624" s="15" t="s">
        <v>0</v>
      </c>
      <c r="B624" s="22" t="s">
        <v>2003</v>
      </c>
      <c r="C624" s="22" t="s">
        <v>1973</v>
      </c>
      <c r="D624" s="14" t="s">
        <v>177</v>
      </c>
      <c r="E624" s="25">
        <v>43495</v>
      </c>
      <c r="F624" s="14">
        <v>4289380</v>
      </c>
      <c r="G624" s="14" t="s">
        <v>2</v>
      </c>
      <c r="H624" s="26">
        <v>2067105</v>
      </c>
    </row>
    <row r="625" spans="1:8" ht="12.75" customHeight="1" x14ac:dyDescent="0.25">
      <c r="A625" s="15" t="s">
        <v>3</v>
      </c>
      <c r="B625" s="22" t="s">
        <v>2003</v>
      </c>
      <c r="C625" s="22" t="s">
        <v>1973</v>
      </c>
      <c r="D625" s="14" t="s">
        <v>783</v>
      </c>
      <c r="E625" s="25">
        <v>43490</v>
      </c>
      <c r="F625" s="14">
        <v>4288779</v>
      </c>
      <c r="G625" s="27">
        <v>10261845</v>
      </c>
      <c r="H625" s="26">
        <v>282880</v>
      </c>
    </row>
    <row r="626" spans="1:8" ht="12.75" customHeight="1" x14ac:dyDescent="0.25">
      <c r="A626" s="15" t="s">
        <v>3</v>
      </c>
      <c r="B626" s="22" t="s">
        <v>2003</v>
      </c>
      <c r="C626" s="22" t="s">
        <v>1973</v>
      </c>
      <c r="D626" s="14" t="s">
        <v>1111</v>
      </c>
      <c r="E626" s="25">
        <v>43490</v>
      </c>
      <c r="F626" s="14">
        <v>4288804</v>
      </c>
      <c r="G626" s="27">
        <v>10261762</v>
      </c>
      <c r="H626" s="26">
        <v>166400</v>
      </c>
    </row>
    <row r="627" spans="1:8" ht="12.75" customHeight="1" x14ac:dyDescent="0.25">
      <c r="A627" s="15" t="s">
        <v>3</v>
      </c>
      <c r="B627" s="22" t="s">
        <v>2003</v>
      </c>
      <c r="C627" s="22" t="s">
        <v>1973</v>
      </c>
      <c r="D627" s="14" t="s">
        <v>78</v>
      </c>
      <c r="E627" s="25">
        <v>43488</v>
      </c>
      <c r="F627" s="14">
        <v>4288615</v>
      </c>
      <c r="G627" s="14" t="s">
        <v>2</v>
      </c>
      <c r="H627" s="26">
        <v>4517754</v>
      </c>
    </row>
    <row r="628" spans="1:8" ht="12.75" customHeight="1" x14ac:dyDescent="0.25">
      <c r="A628" s="15" t="s">
        <v>0</v>
      </c>
      <c r="B628" s="22" t="s">
        <v>2003</v>
      </c>
      <c r="C628" s="22" t="s">
        <v>1973</v>
      </c>
      <c r="D628" s="14" t="s">
        <v>279</v>
      </c>
      <c r="E628" s="25">
        <v>43488</v>
      </c>
      <c r="F628" s="14">
        <v>4288611</v>
      </c>
      <c r="G628" s="14" t="s">
        <v>2</v>
      </c>
      <c r="H628" s="26">
        <v>1198400</v>
      </c>
    </row>
    <row r="629" spans="1:8" ht="12.75" customHeight="1" x14ac:dyDescent="0.25">
      <c r="A629" s="15" t="s">
        <v>0</v>
      </c>
      <c r="B629" s="22" t="s">
        <v>2003</v>
      </c>
      <c r="C629" s="22" t="s">
        <v>1973</v>
      </c>
      <c r="D629" s="14" t="s">
        <v>279</v>
      </c>
      <c r="E629" s="25">
        <v>43488</v>
      </c>
      <c r="F629" s="14">
        <v>4288613</v>
      </c>
      <c r="G629" s="14" t="s">
        <v>2</v>
      </c>
      <c r="H629" s="26">
        <v>158400</v>
      </c>
    </row>
    <row r="630" spans="1:8" ht="12.75" customHeight="1" x14ac:dyDescent="0.25">
      <c r="A630" s="15" t="s">
        <v>0</v>
      </c>
      <c r="B630" s="22" t="s">
        <v>2003</v>
      </c>
      <c r="C630" s="22" t="s">
        <v>1973</v>
      </c>
      <c r="D630" s="14" t="s">
        <v>680</v>
      </c>
      <c r="E630" s="25">
        <v>43485</v>
      </c>
      <c r="F630" s="14">
        <v>4287990</v>
      </c>
      <c r="G630" s="27">
        <v>10260081</v>
      </c>
      <c r="H630" s="26">
        <v>332800</v>
      </c>
    </row>
    <row r="631" spans="1:8" ht="12.75" customHeight="1" x14ac:dyDescent="0.25">
      <c r="A631" s="15" t="s">
        <v>0</v>
      </c>
      <c r="B631" s="22" t="s">
        <v>2003</v>
      </c>
      <c r="C631" s="22" t="s">
        <v>1973</v>
      </c>
      <c r="D631" s="14" t="s">
        <v>1090</v>
      </c>
      <c r="E631" s="25">
        <v>43482</v>
      </c>
      <c r="F631" s="14">
        <v>4287765</v>
      </c>
      <c r="G631" s="27">
        <v>10260497</v>
      </c>
      <c r="H631" s="26">
        <v>166400</v>
      </c>
    </row>
    <row r="632" spans="1:8" ht="12.75" customHeight="1" x14ac:dyDescent="0.25">
      <c r="A632" s="15" t="s">
        <v>3</v>
      </c>
      <c r="B632" s="22" t="s">
        <v>2003</v>
      </c>
      <c r="C632" s="22" t="s">
        <v>1973</v>
      </c>
      <c r="D632" s="14" t="s">
        <v>838</v>
      </c>
      <c r="E632" s="25">
        <v>43477</v>
      </c>
      <c r="F632" s="14">
        <v>4286978</v>
      </c>
      <c r="G632" s="27">
        <v>10260055</v>
      </c>
      <c r="H632" s="26">
        <v>249600</v>
      </c>
    </row>
    <row r="633" spans="1:8" ht="12.75" customHeight="1" x14ac:dyDescent="0.25">
      <c r="A633" s="15" t="s">
        <v>0</v>
      </c>
      <c r="B633" s="22" t="s">
        <v>2003</v>
      </c>
      <c r="C633" s="22" t="s">
        <v>1973</v>
      </c>
      <c r="D633" s="14" t="s">
        <v>203</v>
      </c>
      <c r="E633" s="25">
        <v>43476</v>
      </c>
      <c r="F633" s="14">
        <v>4286888</v>
      </c>
      <c r="G633" s="27">
        <v>10260083</v>
      </c>
      <c r="H633" s="26">
        <v>1750000</v>
      </c>
    </row>
    <row r="634" spans="1:8" ht="12.75" customHeight="1" x14ac:dyDescent="0.25">
      <c r="A634" s="15" t="s">
        <v>0</v>
      </c>
      <c r="B634" s="22" t="s">
        <v>2003</v>
      </c>
      <c r="C634" s="22" t="s">
        <v>1973</v>
      </c>
      <c r="D634" s="14" t="s">
        <v>688</v>
      </c>
      <c r="E634" s="25">
        <v>43474</v>
      </c>
      <c r="F634" s="14">
        <v>4286536</v>
      </c>
      <c r="G634" s="14" t="s">
        <v>2</v>
      </c>
      <c r="H634" s="26">
        <v>332800</v>
      </c>
    </row>
    <row r="635" spans="1:8" x14ac:dyDescent="0.25">
      <c r="A635" s="15" t="s">
        <v>3</v>
      </c>
      <c r="B635" s="22" t="s">
        <v>2003</v>
      </c>
      <c r="C635" s="22" t="s">
        <v>1973</v>
      </c>
      <c r="D635" s="14" t="s">
        <v>688</v>
      </c>
      <c r="E635" s="25">
        <v>43474</v>
      </c>
      <c r="F635" s="14">
        <v>4286534</v>
      </c>
      <c r="G635" s="14" t="s">
        <v>2</v>
      </c>
      <c r="H635" s="26">
        <v>332800</v>
      </c>
    </row>
    <row r="636" spans="1:8" ht="12.75" customHeight="1" x14ac:dyDescent="0.25">
      <c r="A636" s="15" t="s">
        <v>3</v>
      </c>
      <c r="B636" s="22" t="s">
        <v>2003</v>
      </c>
      <c r="C636" s="22" t="s">
        <v>1973</v>
      </c>
      <c r="D636" s="14" t="s">
        <v>951</v>
      </c>
      <c r="E636" s="25">
        <v>43474</v>
      </c>
      <c r="F636" s="14">
        <v>4286502</v>
      </c>
      <c r="G636" s="27">
        <v>10260138</v>
      </c>
      <c r="H636" s="26">
        <v>79200</v>
      </c>
    </row>
    <row r="637" spans="1:8" ht="12.75" customHeight="1" x14ac:dyDescent="0.25">
      <c r="A637" s="15" t="s">
        <v>3</v>
      </c>
      <c r="B637" s="22" t="s">
        <v>2003</v>
      </c>
      <c r="C637" s="22" t="s">
        <v>1973</v>
      </c>
      <c r="D637" s="37" t="s">
        <v>2155</v>
      </c>
      <c r="E637" s="25">
        <v>43473</v>
      </c>
      <c r="F637" s="14">
        <v>4286054</v>
      </c>
      <c r="G637" s="27">
        <v>10259888</v>
      </c>
      <c r="H637" s="26">
        <v>748800</v>
      </c>
    </row>
    <row r="638" spans="1:8" ht="12.75" hidden="1" customHeight="1" x14ac:dyDescent="0.25">
      <c r="A638" s="15" t="s">
        <v>0</v>
      </c>
      <c r="B638" s="22" t="s">
        <v>2003</v>
      </c>
      <c r="C638" s="22" t="s">
        <v>1974</v>
      </c>
      <c r="D638" s="14" t="s">
        <v>506</v>
      </c>
      <c r="E638" s="25">
        <v>43472</v>
      </c>
      <c r="F638" s="14">
        <v>4285996</v>
      </c>
      <c r="G638" s="27">
        <v>10259816</v>
      </c>
      <c r="H638" s="26">
        <v>495000</v>
      </c>
    </row>
    <row r="639" spans="1:8" ht="12.75" customHeight="1" x14ac:dyDescent="0.25">
      <c r="A639" s="15" t="s">
        <v>0</v>
      </c>
      <c r="B639" s="22" t="s">
        <v>2003</v>
      </c>
      <c r="C639" s="22" t="s">
        <v>1973</v>
      </c>
      <c r="D639" s="14" t="s">
        <v>1086</v>
      </c>
      <c r="E639" s="25">
        <v>43471</v>
      </c>
      <c r="F639" s="14">
        <v>4285805</v>
      </c>
      <c r="G639" s="27">
        <v>10259326</v>
      </c>
      <c r="H639" s="26">
        <v>166400</v>
      </c>
    </row>
    <row r="640" spans="1:8" ht="12.75" customHeight="1" x14ac:dyDescent="0.25">
      <c r="A640" s="15" t="s">
        <v>3</v>
      </c>
      <c r="B640" s="22" t="s">
        <v>2003</v>
      </c>
      <c r="C640" s="22" t="s">
        <v>1973</v>
      </c>
      <c r="D640" s="14" t="s">
        <v>1181</v>
      </c>
      <c r="E640" s="25">
        <v>43459</v>
      </c>
      <c r="F640" s="14">
        <v>4284372</v>
      </c>
      <c r="G640" s="27">
        <v>10258916</v>
      </c>
      <c r="H640" s="26">
        <v>160000</v>
      </c>
    </row>
    <row r="641" spans="1:8" ht="12.75" hidden="1" customHeight="1" x14ac:dyDescent="0.25">
      <c r="A641" s="136" t="s">
        <v>0</v>
      </c>
      <c r="B641" s="140" t="s">
        <v>1971</v>
      </c>
      <c r="C641" s="140" t="s">
        <v>1</v>
      </c>
      <c r="D641" s="140" t="s">
        <v>713</v>
      </c>
      <c r="E641" s="144">
        <v>43458</v>
      </c>
      <c r="F641" s="140">
        <v>4284124</v>
      </c>
      <c r="G641" s="140">
        <v>10258822</v>
      </c>
      <c r="H641" s="146">
        <v>160000</v>
      </c>
    </row>
    <row r="642" spans="1:8" ht="12.75" customHeight="1" x14ac:dyDescent="0.25">
      <c r="A642" s="15" t="s">
        <v>3</v>
      </c>
      <c r="B642" s="22" t="s">
        <v>2003</v>
      </c>
      <c r="C642" s="22" t="s">
        <v>1973</v>
      </c>
      <c r="D642" s="14" t="s">
        <v>725</v>
      </c>
      <c r="E642" s="25">
        <v>43455</v>
      </c>
      <c r="F642" s="14">
        <v>4283922</v>
      </c>
      <c r="G642" s="27">
        <v>10258255</v>
      </c>
      <c r="H642" s="26">
        <v>320000</v>
      </c>
    </row>
    <row r="643" spans="1:8" ht="12.75" hidden="1" customHeight="1" x14ac:dyDescent="0.25">
      <c r="A643" s="136" t="s">
        <v>3</v>
      </c>
      <c r="B643" s="139" t="s">
        <v>1971</v>
      </c>
      <c r="C643" s="140" t="s">
        <v>5</v>
      </c>
      <c r="D643" s="140" t="s">
        <v>1614</v>
      </c>
      <c r="E643" s="144">
        <v>43454</v>
      </c>
      <c r="F643" s="140">
        <v>4283812</v>
      </c>
      <c r="G643" s="140">
        <v>10257666</v>
      </c>
      <c r="H643" s="146">
        <v>80000</v>
      </c>
    </row>
    <row r="644" spans="1:8" ht="12.75" hidden="1" customHeight="1" x14ac:dyDescent="0.25">
      <c r="A644" s="136" t="s">
        <v>3</v>
      </c>
      <c r="B644" s="139" t="s">
        <v>1971</v>
      </c>
      <c r="C644" s="140" t="s">
        <v>1</v>
      </c>
      <c r="D644" s="140" t="s">
        <v>721</v>
      </c>
      <c r="E644" s="144">
        <v>43452</v>
      </c>
      <c r="F644" s="140">
        <v>4283624</v>
      </c>
      <c r="G644" s="140">
        <v>10257809</v>
      </c>
      <c r="H644" s="146">
        <v>320000</v>
      </c>
    </row>
    <row r="645" spans="1:8" ht="12.75" customHeight="1" x14ac:dyDescent="0.25">
      <c r="A645" s="15" t="s">
        <v>3</v>
      </c>
      <c r="B645" s="22" t="s">
        <v>2003</v>
      </c>
      <c r="C645" s="22" t="s">
        <v>1973</v>
      </c>
      <c r="D645" s="14" t="s">
        <v>1621</v>
      </c>
      <c r="E645" s="25">
        <v>43449</v>
      </c>
      <c r="F645" s="14">
        <v>4283139</v>
      </c>
      <c r="G645" s="27">
        <v>10257580</v>
      </c>
      <c r="H645" s="26">
        <v>80000</v>
      </c>
    </row>
    <row r="646" spans="1:8" ht="12.75" hidden="1" customHeight="1" x14ac:dyDescent="0.25">
      <c r="A646" s="136" t="s">
        <v>3</v>
      </c>
      <c r="B646" s="139" t="s">
        <v>1971</v>
      </c>
      <c r="C646" s="140" t="s">
        <v>1</v>
      </c>
      <c r="D646" s="140" t="s">
        <v>103</v>
      </c>
      <c r="E646" s="144">
        <v>43448</v>
      </c>
      <c r="F646" s="140">
        <v>4282971</v>
      </c>
      <c r="G646" s="140" t="s">
        <v>2</v>
      </c>
      <c r="H646" s="146">
        <v>3690208</v>
      </c>
    </row>
    <row r="647" spans="1:8" ht="12.75" customHeight="1" x14ac:dyDescent="0.25">
      <c r="A647" s="15" t="s">
        <v>3</v>
      </c>
      <c r="B647" s="22" t="s">
        <v>2003</v>
      </c>
      <c r="C647" s="22" t="s">
        <v>1973</v>
      </c>
      <c r="D647" s="14" t="s">
        <v>218</v>
      </c>
      <c r="E647" s="25">
        <v>43448</v>
      </c>
      <c r="F647" s="14">
        <v>4282997</v>
      </c>
      <c r="G647" s="14" t="s">
        <v>2</v>
      </c>
      <c r="H647" s="26">
        <v>1600000</v>
      </c>
    </row>
    <row r="648" spans="1:8" ht="12.75" hidden="1" customHeight="1" x14ac:dyDescent="0.25">
      <c r="A648" s="136" t="s">
        <v>3</v>
      </c>
      <c r="B648" s="139" t="s">
        <v>1971</v>
      </c>
      <c r="C648" s="140" t="s">
        <v>1</v>
      </c>
      <c r="D648" s="140" t="s">
        <v>521</v>
      </c>
      <c r="E648" s="144">
        <v>43444</v>
      </c>
      <c r="F648" s="140">
        <v>4282600</v>
      </c>
      <c r="G648" s="140">
        <v>10257744</v>
      </c>
      <c r="H648" s="146">
        <v>480000</v>
      </c>
    </row>
    <row r="649" spans="1:8" ht="12.75" hidden="1" customHeight="1" x14ac:dyDescent="0.25">
      <c r="A649" s="136" t="s">
        <v>0</v>
      </c>
      <c r="B649" s="140" t="s">
        <v>1971</v>
      </c>
      <c r="C649" s="140" t="s">
        <v>1</v>
      </c>
      <c r="D649" s="140" t="s">
        <v>1143</v>
      </c>
      <c r="E649" s="144">
        <v>43437</v>
      </c>
      <c r="F649" s="140">
        <v>4281496</v>
      </c>
      <c r="G649" s="140">
        <v>10257171</v>
      </c>
      <c r="H649" s="146">
        <v>160000</v>
      </c>
    </row>
    <row r="650" spans="1:8" ht="12.75" customHeight="1" x14ac:dyDescent="0.25">
      <c r="A650" s="15" t="s">
        <v>3</v>
      </c>
      <c r="B650" s="22" t="s">
        <v>2003</v>
      </c>
      <c r="C650" s="22" t="s">
        <v>1973</v>
      </c>
      <c r="D650" s="14" t="s">
        <v>113</v>
      </c>
      <c r="E650" s="25">
        <v>43437</v>
      </c>
      <c r="F650" s="14">
        <v>4281686</v>
      </c>
      <c r="G650" s="14" t="s">
        <v>2</v>
      </c>
      <c r="H650" s="26">
        <v>2170000</v>
      </c>
    </row>
    <row r="651" spans="1:8" ht="12.75" customHeight="1" x14ac:dyDescent="0.25">
      <c r="A651" s="15" t="s">
        <v>3</v>
      </c>
      <c r="B651" s="22" t="s">
        <v>2003</v>
      </c>
      <c r="C651" s="22" t="s">
        <v>1973</v>
      </c>
      <c r="D651" s="14" t="s">
        <v>1324</v>
      </c>
      <c r="E651" s="25">
        <v>43437</v>
      </c>
      <c r="F651" s="14">
        <v>4281653</v>
      </c>
      <c r="G651" s="27">
        <v>10257180</v>
      </c>
      <c r="H651" s="26">
        <v>122370</v>
      </c>
    </row>
    <row r="652" spans="1:8" ht="12.75" customHeight="1" x14ac:dyDescent="0.25">
      <c r="A652" s="15" t="s">
        <v>3</v>
      </c>
      <c r="B652" s="22" t="s">
        <v>2003</v>
      </c>
      <c r="C652" s="22" t="s">
        <v>1973</v>
      </c>
      <c r="D652" s="14" t="s">
        <v>1191</v>
      </c>
      <c r="E652" s="25">
        <v>43435</v>
      </c>
      <c r="F652" s="14">
        <v>4281436</v>
      </c>
      <c r="G652" s="27">
        <v>10256691</v>
      </c>
      <c r="H652" s="26">
        <v>160000</v>
      </c>
    </row>
    <row r="653" spans="1:8" ht="12.75" customHeight="1" x14ac:dyDescent="0.25">
      <c r="A653" s="15" t="s">
        <v>0</v>
      </c>
      <c r="B653" s="22" t="s">
        <v>2003</v>
      </c>
      <c r="C653" s="22" t="s">
        <v>1973</v>
      </c>
      <c r="D653" s="14" t="s">
        <v>1597</v>
      </c>
      <c r="E653" s="25">
        <v>43435</v>
      </c>
      <c r="F653" s="14">
        <v>4281437</v>
      </c>
      <c r="G653" s="27">
        <v>10257059</v>
      </c>
      <c r="H653" s="26">
        <v>80000</v>
      </c>
    </row>
    <row r="654" spans="1:8" ht="12.75" customHeight="1" x14ac:dyDescent="0.25">
      <c r="A654" s="15" t="s">
        <v>0</v>
      </c>
      <c r="B654" s="22" t="s">
        <v>2003</v>
      </c>
      <c r="C654" s="22" t="s">
        <v>1973</v>
      </c>
      <c r="D654" s="14" t="s">
        <v>100</v>
      </c>
      <c r="E654" s="25">
        <v>43434</v>
      </c>
      <c r="F654" s="14">
        <v>4281419</v>
      </c>
      <c r="G654" s="14" t="s">
        <v>2</v>
      </c>
      <c r="H654" s="26">
        <v>3780000</v>
      </c>
    </row>
    <row r="655" spans="1:8" x14ac:dyDescent="0.25">
      <c r="A655" s="15" t="s">
        <v>3</v>
      </c>
      <c r="B655" s="22" t="s">
        <v>2003</v>
      </c>
      <c r="C655" s="22" t="s">
        <v>1973</v>
      </c>
      <c r="D655" s="14" t="s">
        <v>193</v>
      </c>
      <c r="E655" s="25">
        <v>43434</v>
      </c>
      <c r="F655" s="14">
        <v>4281420</v>
      </c>
      <c r="G655" s="14" t="s">
        <v>2</v>
      </c>
      <c r="H655" s="26">
        <v>1890000</v>
      </c>
    </row>
    <row r="656" spans="1:8" ht="12.75" customHeight="1" x14ac:dyDescent="0.25">
      <c r="A656" s="15" t="s">
        <v>0</v>
      </c>
      <c r="B656" s="22" t="s">
        <v>2003</v>
      </c>
      <c r="C656" s="22" t="s">
        <v>1973</v>
      </c>
      <c r="D656" s="14" t="s">
        <v>486</v>
      </c>
      <c r="E656" s="25">
        <v>43433</v>
      </c>
      <c r="F656" s="14">
        <v>4281333</v>
      </c>
      <c r="G656" s="27">
        <v>10256990</v>
      </c>
      <c r="H656" s="26">
        <v>511287</v>
      </c>
    </row>
    <row r="657" spans="1:8" ht="12.75" customHeight="1" x14ac:dyDescent="0.25">
      <c r="A657" s="15" t="s">
        <v>0</v>
      </c>
      <c r="B657" s="22" t="s">
        <v>2003</v>
      </c>
      <c r="C657" s="22" t="s">
        <v>1973</v>
      </c>
      <c r="D657" s="14" t="s">
        <v>1158</v>
      </c>
      <c r="E657" s="25">
        <v>43433</v>
      </c>
      <c r="F657" s="14">
        <v>4281358</v>
      </c>
      <c r="G657" s="27">
        <v>10257053</v>
      </c>
      <c r="H657" s="26">
        <v>160000</v>
      </c>
    </row>
    <row r="658" spans="1:8" ht="12.75" customHeight="1" x14ac:dyDescent="0.25">
      <c r="A658" s="15" t="s">
        <v>0</v>
      </c>
      <c r="B658" s="22" t="s">
        <v>2003</v>
      </c>
      <c r="C658" s="22" t="s">
        <v>1973</v>
      </c>
      <c r="D658" s="14" t="s">
        <v>1367</v>
      </c>
      <c r="E658" s="25">
        <v>43432</v>
      </c>
      <c r="F658" s="14">
        <v>4281111</v>
      </c>
      <c r="G658" s="27">
        <v>10256717</v>
      </c>
      <c r="H658" s="26">
        <v>112000</v>
      </c>
    </row>
    <row r="659" spans="1:8" ht="12.75" customHeight="1" x14ac:dyDescent="0.25">
      <c r="A659" s="15" t="s">
        <v>0</v>
      </c>
      <c r="B659" s="22" t="s">
        <v>2003</v>
      </c>
      <c r="C659" s="22" t="s">
        <v>1973</v>
      </c>
      <c r="D659" s="14" t="s">
        <v>766</v>
      </c>
      <c r="E659" s="25">
        <v>43431</v>
      </c>
      <c r="F659" s="14">
        <v>4281087</v>
      </c>
      <c r="G659" s="14" t="s">
        <v>2</v>
      </c>
      <c r="H659" s="26">
        <v>294318</v>
      </c>
    </row>
    <row r="660" spans="1:8" ht="12.75" hidden="1" customHeight="1" x14ac:dyDescent="0.25">
      <c r="A660" s="136" t="s">
        <v>0</v>
      </c>
      <c r="B660" s="141" t="s">
        <v>1972</v>
      </c>
      <c r="C660" s="140" t="s">
        <v>2</v>
      </c>
      <c r="D660" s="140" t="s">
        <v>173</v>
      </c>
      <c r="E660" s="144">
        <v>43424</v>
      </c>
      <c r="F660" s="140">
        <v>4280013</v>
      </c>
      <c r="G660" s="140" t="s">
        <v>2</v>
      </c>
      <c r="H660" s="146">
        <v>960000</v>
      </c>
    </row>
    <row r="661" spans="1:8" ht="12.75" hidden="1" customHeight="1" x14ac:dyDescent="0.25">
      <c r="A661" s="136" t="s">
        <v>3</v>
      </c>
      <c r="B661" s="140" t="s">
        <v>1972</v>
      </c>
      <c r="C661" s="140" t="s">
        <v>2</v>
      </c>
      <c r="D661" s="140" t="s">
        <v>173</v>
      </c>
      <c r="E661" s="144">
        <v>43424</v>
      </c>
      <c r="F661" s="140">
        <v>4280012</v>
      </c>
      <c r="G661" s="140" t="s">
        <v>2</v>
      </c>
      <c r="H661" s="146">
        <v>320000</v>
      </c>
    </row>
    <row r="662" spans="1:8" ht="12.75" hidden="1" customHeight="1" x14ac:dyDescent="0.25">
      <c r="A662" s="136" t="s">
        <v>3</v>
      </c>
      <c r="B662" s="139" t="s">
        <v>1971</v>
      </c>
      <c r="C662" s="140" t="s">
        <v>2</v>
      </c>
      <c r="D662" s="140" t="s">
        <v>184</v>
      </c>
      <c r="E662" s="144">
        <v>43424</v>
      </c>
      <c r="F662" s="140">
        <v>4280141</v>
      </c>
      <c r="G662" s="140" t="s">
        <v>2</v>
      </c>
      <c r="H662" s="146">
        <v>2000000</v>
      </c>
    </row>
    <row r="663" spans="1:8" ht="12.75" customHeight="1" x14ac:dyDescent="0.25">
      <c r="A663" s="15" t="s">
        <v>3</v>
      </c>
      <c r="B663" s="22" t="s">
        <v>2003</v>
      </c>
      <c r="C663" s="22" t="s">
        <v>1973</v>
      </c>
      <c r="D663" s="14" t="s">
        <v>319</v>
      </c>
      <c r="E663" s="25">
        <v>43424</v>
      </c>
      <c r="F663" s="14">
        <v>4280008</v>
      </c>
      <c r="G663" s="14" t="s">
        <v>2</v>
      </c>
      <c r="H663" s="26">
        <v>960000</v>
      </c>
    </row>
    <row r="664" spans="1:8" ht="12.75" customHeight="1" x14ac:dyDescent="0.25">
      <c r="A664" s="15" t="s">
        <v>0</v>
      </c>
      <c r="B664" s="22" t="s">
        <v>2003</v>
      </c>
      <c r="C664" s="22" t="s">
        <v>1973</v>
      </c>
      <c r="D664" s="14" t="s">
        <v>319</v>
      </c>
      <c r="E664" s="25">
        <v>43424</v>
      </c>
      <c r="F664" s="14">
        <v>4280009</v>
      </c>
      <c r="G664" s="14" t="s">
        <v>2</v>
      </c>
      <c r="H664" s="26">
        <v>320000</v>
      </c>
    </row>
    <row r="665" spans="1:8" ht="12.75" customHeight="1" x14ac:dyDescent="0.25">
      <c r="A665" s="15" t="s">
        <v>0</v>
      </c>
      <c r="B665" s="22" t="s">
        <v>2003</v>
      </c>
      <c r="C665" s="22" t="s">
        <v>1973</v>
      </c>
      <c r="D665" s="14" t="s">
        <v>1153</v>
      </c>
      <c r="E665" s="25">
        <v>43412</v>
      </c>
      <c r="F665" s="14">
        <v>4278537</v>
      </c>
      <c r="G665" s="27">
        <v>10251907</v>
      </c>
      <c r="H665" s="26">
        <v>160000</v>
      </c>
    </row>
    <row r="666" spans="1:8" ht="12.75" hidden="1" customHeight="1" x14ac:dyDescent="0.25">
      <c r="A666" s="136" t="s">
        <v>0</v>
      </c>
      <c r="B666" s="141" t="s">
        <v>1971</v>
      </c>
      <c r="C666" s="141" t="s">
        <v>1</v>
      </c>
      <c r="D666" s="140" t="s">
        <v>211</v>
      </c>
      <c r="E666" s="144">
        <v>43410</v>
      </c>
      <c r="F666" s="140">
        <v>4278405</v>
      </c>
      <c r="G666" s="140">
        <v>10255037</v>
      </c>
      <c r="H666" s="146">
        <v>1653744</v>
      </c>
    </row>
    <row r="667" spans="1:8" ht="12.75" hidden="1" customHeight="1" x14ac:dyDescent="0.25">
      <c r="A667" s="136" t="s">
        <v>0</v>
      </c>
      <c r="B667" s="140" t="s">
        <v>42</v>
      </c>
      <c r="C667" s="140" t="s">
        <v>42</v>
      </c>
      <c r="D667" s="140" t="s">
        <v>851</v>
      </c>
      <c r="E667" s="144">
        <v>43410</v>
      </c>
      <c r="F667" s="140">
        <v>4278422</v>
      </c>
      <c r="G667" s="140">
        <v>10255050</v>
      </c>
      <c r="H667" s="146">
        <v>240000</v>
      </c>
    </row>
    <row r="668" spans="1:8" ht="12.75" hidden="1" customHeight="1" x14ac:dyDescent="0.25">
      <c r="A668" s="15" t="s">
        <v>3</v>
      </c>
      <c r="B668" s="22" t="s">
        <v>2003</v>
      </c>
      <c r="C668" s="22" t="s">
        <v>1974</v>
      </c>
      <c r="D668" s="14" t="s">
        <v>1282</v>
      </c>
      <c r="E668" s="25">
        <v>43407</v>
      </c>
      <c r="F668" s="14">
        <v>4277842</v>
      </c>
      <c r="G668" s="27">
        <v>10254488</v>
      </c>
      <c r="H668" s="26">
        <v>132800</v>
      </c>
    </row>
    <row r="669" spans="1:8" ht="12.75" hidden="1" customHeight="1" x14ac:dyDescent="0.25">
      <c r="A669" s="136" t="s">
        <v>0</v>
      </c>
      <c r="B669" s="141" t="s">
        <v>1971</v>
      </c>
      <c r="C669" s="140" t="s">
        <v>2</v>
      </c>
      <c r="D669" s="140" t="s">
        <v>716</v>
      </c>
      <c r="E669" s="144">
        <v>43406</v>
      </c>
      <c r="F669" s="140">
        <v>4277829</v>
      </c>
      <c r="G669" s="140">
        <v>10254660</v>
      </c>
      <c r="H669" s="146">
        <v>320000</v>
      </c>
    </row>
    <row r="670" spans="1:8" ht="12.75" hidden="1" customHeight="1" x14ac:dyDescent="0.25">
      <c r="A670" s="136" t="s">
        <v>0</v>
      </c>
      <c r="B670" s="140" t="s">
        <v>1971</v>
      </c>
      <c r="C670" s="140" t="s">
        <v>1</v>
      </c>
      <c r="D670" s="140" t="s">
        <v>416</v>
      </c>
      <c r="E670" s="144">
        <v>43406</v>
      </c>
      <c r="F670" s="140">
        <v>4277754</v>
      </c>
      <c r="G670" s="140">
        <v>10254645</v>
      </c>
      <c r="H670" s="146">
        <v>320000</v>
      </c>
    </row>
    <row r="671" spans="1:8" ht="12.75" customHeight="1" x14ac:dyDescent="0.25">
      <c r="A671" s="15" t="s">
        <v>0</v>
      </c>
      <c r="B671" s="22" t="s">
        <v>2003</v>
      </c>
      <c r="C671" s="22" t="s">
        <v>1973</v>
      </c>
      <c r="D671" s="37" t="s">
        <v>2131</v>
      </c>
      <c r="E671" s="25">
        <v>43404</v>
      </c>
      <c r="F671" s="14">
        <v>4269959</v>
      </c>
      <c r="G671" s="14" t="s">
        <v>2</v>
      </c>
      <c r="H671" s="26">
        <v>3350000</v>
      </c>
    </row>
    <row r="672" spans="1:8" ht="12.75" customHeight="1" x14ac:dyDescent="0.25">
      <c r="A672" s="15" t="s">
        <v>0</v>
      </c>
      <c r="B672" s="22" t="s">
        <v>2003</v>
      </c>
      <c r="C672" s="22" t="s">
        <v>1973</v>
      </c>
      <c r="D672" s="14" t="s">
        <v>526</v>
      </c>
      <c r="E672" s="25">
        <v>43402</v>
      </c>
      <c r="F672" s="14">
        <v>4269625</v>
      </c>
      <c r="G672" s="27">
        <v>10254113</v>
      </c>
      <c r="H672" s="26">
        <v>475185</v>
      </c>
    </row>
    <row r="673" spans="1:8" ht="12.75" customHeight="1" x14ac:dyDescent="0.25">
      <c r="A673" s="15" t="s">
        <v>0</v>
      </c>
      <c r="B673" s="22" t="s">
        <v>2003</v>
      </c>
      <c r="C673" s="22" t="s">
        <v>1973</v>
      </c>
      <c r="D673" s="14" t="s">
        <v>1154</v>
      </c>
      <c r="E673" s="25">
        <v>43402</v>
      </c>
      <c r="F673" s="14">
        <v>4269468</v>
      </c>
      <c r="G673" s="27">
        <v>10253880</v>
      </c>
      <c r="H673" s="26">
        <v>160000</v>
      </c>
    </row>
    <row r="674" spans="1:8" x14ac:dyDescent="0.25">
      <c r="A674" s="15" t="s">
        <v>0</v>
      </c>
      <c r="B674" s="22" t="s">
        <v>2003</v>
      </c>
      <c r="C674" s="22" t="s">
        <v>1973</v>
      </c>
      <c r="D674" s="14" t="s">
        <v>714</v>
      </c>
      <c r="E674" s="25">
        <v>43401</v>
      </c>
      <c r="F674" s="14">
        <v>4269458</v>
      </c>
      <c r="G674" s="27">
        <v>10253422</v>
      </c>
      <c r="H674" s="26">
        <v>320000</v>
      </c>
    </row>
    <row r="675" spans="1:8" ht="12.75" customHeight="1" x14ac:dyDescent="0.25">
      <c r="A675" s="15" t="s">
        <v>3</v>
      </c>
      <c r="B675" s="22" t="s">
        <v>2003</v>
      </c>
      <c r="C675" s="22" t="s">
        <v>1973</v>
      </c>
      <c r="D675" s="14" t="s">
        <v>1183</v>
      </c>
      <c r="E675" s="25">
        <v>43401</v>
      </c>
      <c r="F675" s="14">
        <v>4269459</v>
      </c>
      <c r="G675" s="27">
        <v>10253423</v>
      </c>
      <c r="H675" s="26">
        <v>160000</v>
      </c>
    </row>
    <row r="676" spans="1:8" ht="12.75" hidden="1" customHeight="1" x14ac:dyDescent="0.25">
      <c r="A676" s="15" t="s">
        <v>0</v>
      </c>
      <c r="B676" s="22" t="s">
        <v>2003</v>
      </c>
      <c r="C676" s="22" t="s">
        <v>1974</v>
      </c>
      <c r="D676" s="14" t="s">
        <v>1146</v>
      </c>
      <c r="E676" s="25">
        <v>43400</v>
      </c>
      <c r="F676" s="14">
        <v>4269414</v>
      </c>
      <c r="G676" s="27">
        <v>10252965</v>
      </c>
      <c r="H676" s="26">
        <v>160000</v>
      </c>
    </row>
    <row r="677" spans="1:8" ht="12.75" customHeight="1" x14ac:dyDescent="0.25">
      <c r="A677" s="15" t="s">
        <v>0</v>
      </c>
      <c r="B677" s="22" t="s">
        <v>2003</v>
      </c>
      <c r="C677" s="22" t="s">
        <v>1973</v>
      </c>
      <c r="D677" s="14" t="s">
        <v>1159</v>
      </c>
      <c r="E677" s="25">
        <v>43400</v>
      </c>
      <c r="F677" s="14">
        <v>4269415</v>
      </c>
      <c r="G677" s="27">
        <v>10253139</v>
      </c>
      <c r="H677" s="26">
        <v>160000</v>
      </c>
    </row>
    <row r="678" spans="1:8" ht="12.75" customHeight="1" x14ac:dyDescent="0.25">
      <c r="A678" s="15" t="s">
        <v>3</v>
      </c>
      <c r="B678" s="22" t="s">
        <v>2003</v>
      </c>
      <c r="C678" s="22" t="s">
        <v>1973</v>
      </c>
      <c r="D678" s="14" t="s">
        <v>217</v>
      </c>
      <c r="E678" s="25">
        <v>43399</v>
      </c>
      <c r="F678" s="14">
        <v>4269381</v>
      </c>
      <c r="G678" s="27">
        <v>10253383</v>
      </c>
      <c r="H678" s="26">
        <v>1600000</v>
      </c>
    </row>
    <row r="679" spans="1:8" ht="12.75" customHeight="1" x14ac:dyDescent="0.25">
      <c r="A679" s="15" t="s">
        <v>0</v>
      </c>
      <c r="B679" s="22" t="s">
        <v>2003</v>
      </c>
      <c r="C679" s="22" t="s">
        <v>1973</v>
      </c>
      <c r="D679" s="14" t="s">
        <v>371</v>
      </c>
      <c r="E679" s="25">
        <v>43399</v>
      </c>
      <c r="F679" s="14">
        <v>4269362</v>
      </c>
      <c r="G679" s="27">
        <v>10253925</v>
      </c>
      <c r="H679" s="26">
        <v>744134</v>
      </c>
    </row>
    <row r="680" spans="1:8" ht="12.75" hidden="1" customHeight="1" x14ac:dyDescent="0.25">
      <c r="A680" s="136" t="s">
        <v>0</v>
      </c>
      <c r="B680" s="140" t="s">
        <v>1971</v>
      </c>
      <c r="C680" s="140" t="s">
        <v>1</v>
      </c>
      <c r="D680" s="140" t="s">
        <v>416</v>
      </c>
      <c r="E680" s="144">
        <v>43398</v>
      </c>
      <c r="F680" s="140">
        <v>4269177</v>
      </c>
      <c r="G680" s="140">
        <v>10253244</v>
      </c>
      <c r="H680" s="146">
        <v>640000</v>
      </c>
    </row>
    <row r="681" spans="1:8" ht="12.75" hidden="1" customHeight="1" x14ac:dyDescent="0.25">
      <c r="A681" s="136" t="s">
        <v>0</v>
      </c>
      <c r="B681" s="140" t="s">
        <v>1971</v>
      </c>
      <c r="C681" s="140" t="s">
        <v>1</v>
      </c>
      <c r="D681" s="140" t="s">
        <v>415</v>
      </c>
      <c r="E681" s="144">
        <v>43398</v>
      </c>
      <c r="F681" s="140">
        <v>4269172</v>
      </c>
      <c r="G681" s="140">
        <v>10252492</v>
      </c>
      <c r="H681" s="146">
        <v>640000</v>
      </c>
    </row>
    <row r="682" spans="1:8" ht="12.75" hidden="1" customHeight="1" x14ac:dyDescent="0.25">
      <c r="A682" s="136" t="s">
        <v>0</v>
      </c>
      <c r="B682" s="140" t="s">
        <v>42</v>
      </c>
      <c r="C682" s="140" t="s">
        <v>42</v>
      </c>
      <c r="D682" s="140" t="s">
        <v>712</v>
      </c>
      <c r="E682" s="144">
        <v>43398</v>
      </c>
      <c r="F682" s="140">
        <v>4269135</v>
      </c>
      <c r="G682" s="140">
        <v>10253732</v>
      </c>
      <c r="H682" s="146">
        <v>320000</v>
      </c>
    </row>
    <row r="683" spans="1:8" ht="12.75" customHeight="1" x14ac:dyDescent="0.25">
      <c r="A683" s="15" t="s">
        <v>3</v>
      </c>
      <c r="B683" s="22" t="s">
        <v>2003</v>
      </c>
      <c r="C683" s="22" t="s">
        <v>1973</v>
      </c>
      <c r="D683" s="14" t="s">
        <v>446</v>
      </c>
      <c r="E683" s="25">
        <v>43397</v>
      </c>
      <c r="F683" s="14">
        <v>4269049</v>
      </c>
      <c r="G683" s="27">
        <v>10253649</v>
      </c>
      <c r="H683" s="26">
        <v>574551</v>
      </c>
    </row>
    <row r="684" spans="1:8" ht="12.75" customHeight="1" x14ac:dyDescent="0.25">
      <c r="A684" s="15" t="s">
        <v>0</v>
      </c>
      <c r="B684" s="22" t="s">
        <v>2003</v>
      </c>
      <c r="C684" s="22" t="s">
        <v>1973</v>
      </c>
      <c r="D684" s="14" t="s">
        <v>518</v>
      </c>
      <c r="E684" s="25">
        <v>43396</v>
      </c>
      <c r="F684" s="14">
        <v>4268900</v>
      </c>
      <c r="G684" s="27">
        <v>10253588</v>
      </c>
      <c r="H684" s="26">
        <v>358865</v>
      </c>
    </row>
    <row r="685" spans="1:8" ht="12.75" hidden="1" customHeight="1" x14ac:dyDescent="0.25">
      <c r="A685" s="136" t="s">
        <v>3</v>
      </c>
      <c r="B685" s="140" t="s">
        <v>1971</v>
      </c>
      <c r="C685" s="140" t="s">
        <v>1971</v>
      </c>
      <c r="D685" s="140" t="s">
        <v>1421</v>
      </c>
      <c r="E685" s="144">
        <v>43395</v>
      </c>
      <c r="F685" s="140">
        <v>4268670</v>
      </c>
      <c r="G685" s="140">
        <v>10253397</v>
      </c>
      <c r="H685" s="146">
        <v>99982</v>
      </c>
    </row>
    <row r="686" spans="1:8" ht="12.75" customHeight="1" x14ac:dyDescent="0.25">
      <c r="A686" s="15" t="s">
        <v>3</v>
      </c>
      <c r="B686" s="22" t="s">
        <v>2003</v>
      </c>
      <c r="C686" s="22" t="s">
        <v>1973</v>
      </c>
      <c r="D686" s="14" t="s">
        <v>1184</v>
      </c>
      <c r="E686" s="25">
        <v>43391</v>
      </c>
      <c r="F686" s="14">
        <v>4268031</v>
      </c>
      <c r="G686" s="27">
        <v>10252485</v>
      </c>
      <c r="H686" s="26">
        <v>160000</v>
      </c>
    </row>
    <row r="687" spans="1:8" ht="12.75" hidden="1" customHeight="1" x14ac:dyDescent="0.25">
      <c r="A687" s="136" t="s">
        <v>0</v>
      </c>
      <c r="B687" s="140" t="s">
        <v>1971</v>
      </c>
      <c r="C687" s="140" t="s">
        <v>1</v>
      </c>
      <c r="D687" s="140" t="s">
        <v>416</v>
      </c>
      <c r="E687" s="144">
        <v>43390</v>
      </c>
      <c r="F687" s="140">
        <v>4267921</v>
      </c>
      <c r="G687" s="140">
        <v>10252967</v>
      </c>
      <c r="H687" s="146">
        <v>320000</v>
      </c>
    </row>
    <row r="688" spans="1:8" ht="12.75" customHeight="1" x14ac:dyDescent="0.25">
      <c r="A688" s="15" t="s">
        <v>0</v>
      </c>
      <c r="B688" s="22" t="s">
        <v>2003</v>
      </c>
      <c r="C688" s="22" t="s">
        <v>1973</v>
      </c>
      <c r="D688" s="14" t="s">
        <v>1704</v>
      </c>
      <c r="E688" s="25">
        <v>43390</v>
      </c>
      <c r="F688" s="14">
        <v>4267880</v>
      </c>
      <c r="G688" s="27">
        <v>10251898</v>
      </c>
      <c r="H688" s="26">
        <v>61037</v>
      </c>
    </row>
    <row r="689" spans="1:8" ht="12.75" customHeight="1" x14ac:dyDescent="0.25">
      <c r="A689" s="15" t="s">
        <v>3</v>
      </c>
      <c r="B689" s="22" t="s">
        <v>2003</v>
      </c>
      <c r="C689" s="22" t="s">
        <v>1973</v>
      </c>
      <c r="D689" s="14" t="s">
        <v>52</v>
      </c>
      <c r="E689" s="25">
        <v>43389</v>
      </c>
      <c r="F689" s="14">
        <v>4267647</v>
      </c>
      <c r="G689" s="14" t="s">
        <v>2</v>
      </c>
      <c r="H689" s="26">
        <v>2681798</v>
      </c>
    </row>
    <row r="690" spans="1:8" ht="12.75" hidden="1" customHeight="1" x14ac:dyDescent="0.25">
      <c r="A690" s="136" t="s">
        <v>0</v>
      </c>
      <c r="B690" s="140" t="s">
        <v>1971</v>
      </c>
      <c r="C690" s="140" t="s">
        <v>1</v>
      </c>
      <c r="D690" s="140" t="s">
        <v>852</v>
      </c>
      <c r="E690" s="144">
        <v>43386</v>
      </c>
      <c r="F690" s="140">
        <v>4267279</v>
      </c>
      <c r="G690" s="140">
        <v>10251400</v>
      </c>
      <c r="H690" s="146">
        <v>240000</v>
      </c>
    </row>
    <row r="691" spans="1:8" ht="12.75" customHeight="1" x14ac:dyDescent="0.25">
      <c r="A691" s="15" t="s">
        <v>0</v>
      </c>
      <c r="B691" s="22" t="s">
        <v>2003</v>
      </c>
      <c r="C691" s="22" t="s">
        <v>1973</v>
      </c>
      <c r="D691" s="37" t="s">
        <v>2148</v>
      </c>
      <c r="E691" s="25">
        <v>43385</v>
      </c>
      <c r="F691" s="14">
        <v>4267189</v>
      </c>
      <c r="G691" s="14" t="s">
        <v>2</v>
      </c>
      <c r="H691" s="26">
        <v>1187300</v>
      </c>
    </row>
    <row r="692" spans="1:8" ht="12.75" customHeight="1" x14ac:dyDescent="0.25">
      <c r="A692" s="15" t="s">
        <v>3</v>
      </c>
      <c r="B692" s="22" t="s">
        <v>2003</v>
      </c>
      <c r="C692" s="22" t="s">
        <v>1973</v>
      </c>
      <c r="D692" s="14" t="s">
        <v>1136</v>
      </c>
      <c r="E692" s="25">
        <v>43384</v>
      </c>
      <c r="F692" s="14">
        <v>4267100</v>
      </c>
      <c r="G692" s="27">
        <v>10252447</v>
      </c>
      <c r="H692" s="26">
        <v>160866</v>
      </c>
    </row>
    <row r="693" spans="1:8" ht="12.75" hidden="1" customHeight="1" x14ac:dyDescent="0.25">
      <c r="A693" s="15" t="s">
        <v>0</v>
      </c>
      <c r="B693" s="22" t="s">
        <v>2003</v>
      </c>
      <c r="C693" s="22" t="s">
        <v>1974</v>
      </c>
      <c r="D693" s="14" t="s">
        <v>286</v>
      </c>
      <c r="E693" s="25">
        <v>43383</v>
      </c>
      <c r="F693" s="14">
        <v>4266966</v>
      </c>
      <c r="G693" s="27">
        <v>10252364</v>
      </c>
      <c r="H693" s="26">
        <v>1136062</v>
      </c>
    </row>
    <row r="694" spans="1:8" ht="12.75" customHeight="1" x14ac:dyDescent="0.25">
      <c r="A694" s="15" t="s">
        <v>3</v>
      </c>
      <c r="B694" s="22" t="s">
        <v>2003</v>
      </c>
      <c r="C694" s="22" t="s">
        <v>1973</v>
      </c>
      <c r="D694" s="14" t="s">
        <v>1199</v>
      </c>
      <c r="E694" s="25">
        <v>43381</v>
      </c>
      <c r="F694" s="14">
        <v>4266770</v>
      </c>
      <c r="G694" s="27">
        <v>10250892</v>
      </c>
      <c r="H694" s="26">
        <v>153600</v>
      </c>
    </row>
    <row r="695" spans="1:8" ht="12.75" hidden="1" customHeight="1" x14ac:dyDescent="0.25">
      <c r="A695" s="136" t="s">
        <v>3</v>
      </c>
      <c r="B695" s="139" t="s">
        <v>1971</v>
      </c>
      <c r="C695" s="140" t="s">
        <v>1</v>
      </c>
      <c r="D695" s="140" t="s">
        <v>400</v>
      </c>
      <c r="E695" s="144">
        <v>43380</v>
      </c>
      <c r="F695" s="140">
        <v>4266347</v>
      </c>
      <c r="G695" s="140">
        <v>10250887</v>
      </c>
      <c r="H695" s="146">
        <v>640000</v>
      </c>
    </row>
    <row r="696" spans="1:8" ht="12.75" hidden="1" customHeight="1" x14ac:dyDescent="0.25">
      <c r="A696" s="136" t="s">
        <v>3</v>
      </c>
      <c r="B696" s="139" t="s">
        <v>1971</v>
      </c>
      <c r="C696" s="140" t="s">
        <v>1</v>
      </c>
      <c r="D696" s="140" t="s">
        <v>400</v>
      </c>
      <c r="E696" s="144">
        <v>43380</v>
      </c>
      <c r="F696" s="140">
        <v>4266344</v>
      </c>
      <c r="G696" s="140">
        <v>10250567</v>
      </c>
      <c r="H696" s="146">
        <v>320000</v>
      </c>
    </row>
    <row r="697" spans="1:8" ht="12.75" hidden="1" customHeight="1" x14ac:dyDescent="0.25">
      <c r="A697" s="136" t="s">
        <v>0</v>
      </c>
      <c r="B697" s="140" t="s">
        <v>1971</v>
      </c>
      <c r="C697" s="140" t="s">
        <v>1</v>
      </c>
      <c r="D697" s="140" t="s">
        <v>220</v>
      </c>
      <c r="E697" s="144">
        <v>43378</v>
      </c>
      <c r="F697" s="140">
        <v>4266163</v>
      </c>
      <c r="G697" s="140">
        <v>10251782</v>
      </c>
      <c r="H697" s="146">
        <v>1585000</v>
      </c>
    </row>
    <row r="698" spans="1:8" ht="12.75" customHeight="1" x14ac:dyDescent="0.25">
      <c r="A698" s="15" t="s">
        <v>0</v>
      </c>
      <c r="B698" s="22" t="s">
        <v>2003</v>
      </c>
      <c r="C698" s="22" t="s">
        <v>1973</v>
      </c>
      <c r="D698" s="37" t="s">
        <v>2126</v>
      </c>
      <c r="E698" s="25">
        <v>43377</v>
      </c>
      <c r="F698" s="14">
        <v>4266143</v>
      </c>
      <c r="G698" s="14" t="s">
        <v>2</v>
      </c>
      <c r="H698" s="26">
        <v>6109674</v>
      </c>
    </row>
    <row r="699" spans="1:8" ht="12.75" customHeight="1" x14ac:dyDescent="0.25">
      <c r="A699" s="15" t="s">
        <v>3</v>
      </c>
      <c r="B699" s="22" t="s">
        <v>2003</v>
      </c>
      <c r="C699" s="22" t="s">
        <v>1973</v>
      </c>
      <c r="D699" s="14" t="s">
        <v>1193</v>
      </c>
      <c r="E699" s="25">
        <v>43373</v>
      </c>
      <c r="F699" s="14">
        <v>4265547</v>
      </c>
      <c r="G699" s="27">
        <v>10250560</v>
      </c>
      <c r="H699" s="26">
        <v>96000</v>
      </c>
    </row>
    <row r="700" spans="1:8" ht="12.75" hidden="1" customHeight="1" x14ac:dyDescent="0.25">
      <c r="A700" s="136" t="s">
        <v>3</v>
      </c>
      <c r="B700" s="140" t="str">
        <f>+Tabla1[[#This Row],[Equipo]]</f>
        <v>TORRE RODILLOS GUIAS</v>
      </c>
      <c r="C700" s="140" t="s">
        <v>110</v>
      </c>
      <c r="D700" s="140" t="s">
        <v>1368</v>
      </c>
      <c r="E700" s="144">
        <v>43373</v>
      </c>
      <c r="F700" s="140">
        <v>4265561</v>
      </c>
      <c r="G700" s="140">
        <v>10251105</v>
      </c>
      <c r="H700" s="146">
        <v>112000</v>
      </c>
    </row>
    <row r="701" spans="1:8" ht="12.75" hidden="1" customHeight="1" x14ac:dyDescent="0.25">
      <c r="A701" s="136" t="s">
        <v>3</v>
      </c>
      <c r="B701" s="140" t="s">
        <v>110</v>
      </c>
      <c r="C701" s="140" t="s">
        <v>2</v>
      </c>
      <c r="D701" s="140" t="s">
        <v>176</v>
      </c>
      <c r="E701" s="144">
        <v>43369</v>
      </c>
      <c r="F701" s="140">
        <v>4265144</v>
      </c>
      <c r="G701" s="140" t="s">
        <v>2</v>
      </c>
      <c r="H701" s="146">
        <v>2100000</v>
      </c>
    </row>
    <row r="702" spans="1:8" ht="12.75" customHeight="1" x14ac:dyDescent="0.25">
      <c r="A702" s="15" t="s">
        <v>0</v>
      </c>
      <c r="B702" s="22" t="s">
        <v>2003</v>
      </c>
      <c r="C702" s="22" t="s">
        <v>1973</v>
      </c>
      <c r="D702" s="14" t="s">
        <v>272</v>
      </c>
      <c r="E702" s="25">
        <v>43368</v>
      </c>
      <c r="F702" s="14">
        <v>4265012</v>
      </c>
      <c r="G702" s="27">
        <v>10250851</v>
      </c>
      <c r="H702" s="26">
        <v>1218528</v>
      </c>
    </row>
    <row r="703" spans="1:8" ht="12.75" hidden="1" customHeight="1" x14ac:dyDescent="0.25">
      <c r="A703" s="136" t="s">
        <v>0</v>
      </c>
      <c r="B703" s="140" t="s">
        <v>1971</v>
      </c>
      <c r="C703" s="140" t="s">
        <v>1</v>
      </c>
      <c r="D703" s="140" t="s">
        <v>416</v>
      </c>
      <c r="E703" s="144">
        <v>43362</v>
      </c>
      <c r="F703" s="140">
        <v>4264468</v>
      </c>
      <c r="G703" s="140">
        <v>10249736</v>
      </c>
      <c r="H703" s="146">
        <v>320000</v>
      </c>
    </row>
    <row r="704" spans="1:8" ht="12.75" customHeight="1" x14ac:dyDescent="0.25">
      <c r="A704" s="15" t="s">
        <v>0</v>
      </c>
      <c r="B704" s="22" t="s">
        <v>2003</v>
      </c>
      <c r="C704" s="22" t="s">
        <v>1973</v>
      </c>
      <c r="D704" s="14" t="s">
        <v>1150</v>
      </c>
      <c r="E704" s="25">
        <v>43362</v>
      </c>
      <c r="F704" s="14">
        <v>4264459</v>
      </c>
      <c r="G704" s="27">
        <v>10250011</v>
      </c>
      <c r="H704" s="26">
        <v>160000</v>
      </c>
    </row>
    <row r="705" spans="1:8" x14ac:dyDescent="0.25">
      <c r="A705" s="15" t="s">
        <v>0</v>
      </c>
      <c r="B705" s="22" t="s">
        <v>2003</v>
      </c>
      <c r="C705" s="22" t="s">
        <v>1973</v>
      </c>
      <c r="D705" s="14" t="s">
        <v>112</v>
      </c>
      <c r="E705" s="25">
        <v>43361</v>
      </c>
      <c r="F705" s="14">
        <v>4264176</v>
      </c>
      <c r="G705" s="14" t="s">
        <v>2</v>
      </c>
      <c r="H705" s="26">
        <v>3359551</v>
      </c>
    </row>
    <row r="706" spans="1:8" x14ac:dyDescent="0.25">
      <c r="A706" s="15" t="s">
        <v>3</v>
      </c>
      <c r="B706" s="22" t="s">
        <v>2003</v>
      </c>
      <c r="C706" s="22" t="s">
        <v>1973</v>
      </c>
      <c r="D706" s="14" t="s">
        <v>122</v>
      </c>
      <c r="E706" s="25">
        <v>43361</v>
      </c>
      <c r="F706" s="14">
        <v>4264218</v>
      </c>
      <c r="G706" s="14" t="s">
        <v>2</v>
      </c>
      <c r="H706" s="26">
        <v>3090000</v>
      </c>
    </row>
    <row r="707" spans="1:8" ht="12.75" customHeight="1" x14ac:dyDescent="0.25">
      <c r="A707" s="15" t="s">
        <v>3</v>
      </c>
      <c r="B707" s="22" t="s">
        <v>2003</v>
      </c>
      <c r="C707" s="22" t="s">
        <v>1973</v>
      </c>
      <c r="D707" s="14" t="s">
        <v>207</v>
      </c>
      <c r="E707" s="25">
        <v>43359</v>
      </c>
      <c r="F707" s="14">
        <v>4263734</v>
      </c>
      <c r="G707" s="27">
        <v>10248732</v>
      </c>
      <c r="H707" s="26">
        <v>480000</v>
      </c>
    </row>
    <row r="708" spans="1:8" ht="12.75" hidden="1" customHeight="1" x14ac:dyDescent="0.25">
      <c r="A708" s="136" t="s">
        <v>3</v>
      </c>
      <c r="B708" s="139" t="s">
        <v>1971</v>
      </c>
      <c r="C708" s="140" t="s">
        <v>1</v>
      </c>
      <c r="D708" s="140" t="s">
        <v>1370</v>
      </c>
      <c r="E708" s="144">
        <v>43358</v>
      </c>
      <c r="F708" s="140">
        <v>4263693</v>
      </c>
      <c r="G708" s="140">
        <v>10249345</v>
      </c>
      <c r="H708" s="146">
        <v>112000</v>
      </c>
    </row>
    <row r="709" spans="1:8" ht="12.75" customHeight="1" x14ac:dyDescent="0.25">
      <c r="A709" s="15" t="s">
        <v>3</v>
      </c>
      <c r="B709" s="22" t="s">
        <v>2003</v>
      </c>
      <c r="C709" s="22" t="s">
        <v>1973</v>
      </c>
      <c r="D709" s="14" t="s">
        <v>418</v>
      </c>
      <c r="E709" s="25">
        <v>43357</v>
      </c>
      <c r="F709" s="14">
        <v>4263643</v>
      </c>
      <c r="G709" s="27">
        <v>10248576</v>
      </c>
      <c r="H709" s="26">
        <v>640000</v>
      </c>
    </row>
    <row r="710" spans="1:8" ht="12.75" customHeight="1" x14ac:dyDescent="0.25">
      <c r="A710" s="15" t="s">
        <v>0</v>
      </c>
      <c r="B710" s="22" t="s">
        <v>2003</v>
      </c>
      <c r="C710" s="22" t="s">
        <v>1973</v>
      </c>
      <c r="D710" s="14" t="s">
        <v>1140</v>
      </c>
      <c r="E710" s="25">
        <v>43356</v>
      </c>
      <c r="F710" s="14">
        <v>4263425</v>
      </c>
      <c r="G710" s="27">
        <v>10249604</v>
      </c>
      <c r="H710" s="26">
        <v>160000</v>
      </c>
    </row>
    <row r="711" spans="1:8" ht="12.75" customHeight="1" x14ac:dyDescent="0.25">
      <c r="A711" s="15" t="s">
        <v>0</v>
      </c>
      <c r="B711" s="22" t="s">
        <v>2003</v>
      </c>
      <c r="C711" s="22" t="s">
        <v>1973</v>
      </c>
      <c r="D711" s="14" t="s">
        <v>28</v>
      </c>
      <c r="E711" s="25">
        <v>43355</v>
      </c>
      <c r="F711" s="14">
        <v>4263334</v>
      </c>
      <c r="G711" s="14" t="s">
        <v>2</v>
      </c>
      <c r="H711" s="26">
        <v>9106789</v>
      </c>
    </row>
    <row r="712" spans="1:8" ht="12.75" hidden="1" customHeight="1" x14ac:dyDescent="0.25">
      <c r="A712" s="136" t="s">
        <v>3</v>
      </c>
      <c r="B712" s="139" t="s">
        <v>1971</v>
      </c>
      <c r="C712" s="140" t="s">
        <v>1</v>
      </c>
      <c r="D712" s="140" t="s">
        <v>732</v>
      </c>
      <c r="E712" s="144">
        <v>43354</v>
      </c>
      <c r="F712" s="140">
        <v>4263085</v>
      </c>
      <c r="G712" s="140">
        <v>10249363</v>
      </c>
      <c r="H712" s="146">
        <v>312358</v>
      </c>
    </row>
    <row r="713" spans="1:8" ht="12.75" hidden="1" customHeight="1" x14ac:dyDescent="0.25">
      <c r="A713" s="136" t="s">
        <v>3</v>
      </c>
      <c r="B713" s="139" t="s">
        <v>1971</v>
      </c>
      <c r="C713" s="140" t="s">
        <v>1</v>
      </c>
      <c r="D713" s="140" t="s">
        <v>821</v>
      </c>
      <c r="E713" s="144">
        <v>43354</v>
      </c>
      <c r="F713" s="140">
        <v>4263057</v>
      </c>
      <c r="G713" s="140">
        <v>10249357</v>
      </c>
      <c r="H713" s="146">
        <v>256000</v>
      </c>
    </row>
    <row r="714" spans="1:8" ht="12.75" hidden="1" customHeight="1" x14ac:dyDescent="0.25">
      <c r="A714" s="136" t="s">
        <v>0</v>
      </c>
      <c r="B714" s="140" t="s">
        <v>1971</v>
      </c>
      <c r="C714" s="140" t="s">
        <v>1</v>
      </c>
      <c r="D714" s="140" t="s">
        <v>820</v>
      </c>
      <c r="E714" s="144">
        <v>43350</v>
      </c>
      <c r="F714" s="140">
        <v>4262576</v>
      </c>
      <c r="G714" s="140">
        <v>10249044</v>
      </c>
      <c r="H714" s="146">
        <v>256000</v>
      </c>
    </row>
    <row r="715" spans="1:8" ht="12.75" customHeight="1" x14ac:dyDescent="0.25">
      <c r="A715" s="15" t="s">
        <v>3</v>
      </c>
      <c r="B715" s="22" t="s">
        <v>2003</v>
      </c>
      <c r="C715" s="22" t="s">
        <v>1973</v>
      </c>
      <c r="D715" s="14" t="s">
        <v>858</v>
      </c>
      <c r="E715" s="25">
        <v>43349</v>
      </c>
      <c r="F715" s="14">
        <v>4262398</v>
      </c>
      <c r="G715" s="27">
        <v>10247610</v>
      </c>
      <c r="H715" s="26">
        <v>240000</v>
      </c>
    </row>
    <row r="716" spans="1:8" ht="12.75" customHeight="1" x14ac:dyDescent="0.25">
      <c r="A716" s="15" t="s">
        <v>3</v>
      </c>
      <c r="B716" s="22" t="s">
        <v>2003</v>
      </c>
      <c r="C716" s="22" t="s">
        <v>1973</v>
      </c>
      <c r="D716" s="14" t="s">
        <v>377</v>
      </c>
      <c r="E716" s="25">
        <v>43348</v>
      </c>
      <c r="F716" s="14">
        <v>4262284</v>
      </c>
      <c r="G716" s="27">
        <v>10248741</v>
      </c>
      <c r="H716" s="26">
        <v>720756</v>
      </c>
    </row>
    <row r="717" spans="1:8" ht="12.75" customHeight="1" x14ac:dyDescent="0.25">
      <c r="A717" s="15" t="s">
        <v>0</v>
      </c>
      <c r="B717" s="22" t="s">
        <v>2003</v>
      </c>
      <c r="C717" s="22" t="s">
        <v>1973</v>
      </c>
      <c r="D717" s="14" t="s">
        <v>215</v>
      </c>
      <c r="E717" s="25">
        <v>43347</v>
      </c>
      <c r="F717" s="14">
        <v>4262144</v>
      </c>
      <c r="G717" s="27">
        <v>10248612</v>
      </c>
      <c r="H717" s="26">
        <v>1600000</v>
      </c>
    </row>
    <row r="718" spans="1:8" ht="12.75" hidden="1" customHeight="1" x14ac:dyDescent="0.25">
      <c r="A718" s="136" t="s">
        <v>0</v>
      </c>
      <c r="B718" s="141" t="s">
        <v>1971</v>
      </c>
      <c r="C718" s="140" t="s">
        <v>2</v>
      </c>
      <c r="D718" s="140" t="s">
        <v>484</v>
      </c>
      <c r="E718" s="144">
        <v>43346</v>
      </c>
      <c r="F718" s="140">
        <v>4262020</v>
      </c>
      <c r="G718" s="140">
        <v>10248478</v>
      </c>
      <c r="H718" s="146">
        <v>515467</v>
      </c>
    </row>
    <row r="719" spans="1:8" ht="12.75" customHeight="1" x14ac:dyDescent="0.25">
      <c r="A719" s="15" t="s">
        <v>3</v>
      </c>
      <c r="B719" s="22" t="s">
        <v>2003</v>
      </c>
      <c r="C719" s="22" t="s">
        <v>1973</v>
      </c>
      <c r="D719" s="14" t="s">
        <v>816</v>
      </c>
      <c r="E719" s="25">
        <v>43346</v>
      </c>
      <c r="F719" s="14">
        <v>4262099</v>
      </c>
      <c r="G719" s="27">
        <v>10248308</v>
      </c>
      <c r="H719" s="26">
        <v>257600</v>
      </c>
    </row>
    <row r="720" spans="1:8" ht="12.75" hidden="1" customHeight="1" x14ac:dyDescent="0.25">
      <c r="A720" s="15" t="s">
        <v>0</v>
      </c>
      <c r="B720" s="22" t="s">
        <v>2003</v>
      </c>
      <c r="C720" s="22" t="s">
        <v>1974</v>
      </c>
      <c r="D720" s="14" t="s">
        <v>1147</v>
      </c>
      <c r="E720" s="25">
        <v>43346</v>
      </c>
      <c r="F720" s="14">
        <v>4262042</v>
      </c>
      <c r="G720" s="27">
        <v>10248483</v>
      </c>
      <c r="H720" s="26">
        <v>160000</v>
      </c>
    </row>
    <row r="721" spans="1:8" ht="12.75" customHeight="1" x14ac:dyDescent="0.25">
      <c r="A721" s="15" t="s">
        <v>3</v>
      </c>
      <c r="B721" s="22" t="s">
        <v>2003</v>
      </c>
      <c r="C721" s="22" t="s">
        <v>1973</v>
      </c>
      <c r="D721" s="14" t="s">
        <v>1777</v>
      </c>
      <c r="E721" s="25">
        <v>43346</v>
      </c>
      <c r="F721" s="14">
        <v>4261813</v>
      </c>
      <c r="G721" s="27">
        <v>10247881</v>
      </c>
      <c r="H721" s="26">
        <v>51200</v>
      </c>
    </row>
    <row r="722" spans="1:8" ht="12.75" hidden="1" customHeight="1" x14ac:dyDescent="0.25">
      <c r="A722" s="15" t="s">
        <v>3</v>
      </c>
      <c r="B722" s="22" t="s">
        <v>2003</v>
      </c>
      <c r="C722" s="22" t="s">
        <v>1974</v>
      </c>
      <c r="D722" s="14" t="s">
        <v>1173</v>
      </c>
      <c r="E722" s="25">
        <v>43345</v>
      </c>
      <c r="F722" s="14">
        <v>4261797</v>
      </c>
      <c r="G722" s="27">
        <v>10248200</v>
      </c>
      <c r="H722" s="26">
        <v>160000</v>
      </c>
    </row>
    <row r="723" spans="1:8" ht="12.75" customHeight="1" x14ac:dyDescent="0.25">
      <c r="A723" s="15" t="s">
        <v>0</v>
      </c>
      <c r="B723" s="22" t="s">
        <v>2003</v>
      </c>
      <c r="C723" s="22" t="s">
        <v>1973</v>
      </c>
      <c r="D723" s="14" t="s">
        <v>1155</v>
      </c>
      <c r="E723" s="25">
        <v>43345</v>
      </c>
      <c r="F723" s="14">
        <v>4261795</v>
      </c>
      <c r="G723" s="27">
        <v>10247939</v>
      </c>
      <c r="H723" s="26">
        <v>160000</v>
      </c>
    </row>
    <row r="724" spans="1:8" ht="12.75" hidden="1" customHeight="1" x14ac:dyDescent="0.25">
      <c r="A724" s="136" t="s">
        <v>3</v>
      </c>
      <c r="B724" s="139" t="s">
        <v>1971</v>
      </c>
      <c r="C724" s="140" t="s">
        <v>1</v>
      </c>
      <c r="D724" s="140" t="s">
        <v>400</v>
      </c>
      <c r="E724" s="144">
        <v>43343</v>
      </c>
      <c r="F724" s="140">
        <v>4261596</v>
      </c>
      <c r="G724" s="140">
        <v>10247890</v>
      </c>
      <c r="H724" s="146">
        <v>80000</v>
      </c>
    </row>
    <row r="725" spans="1:8" ht="12.75" hidden="1" customHeight="1" x14ac:dyDescent="0.25">
      <c r="A725" s="136" t="s">
        <v>3</v>
      </c>
      <c r="B725" s="140" t="s">
        <v>1971</v>
      </c>
      <c r="C725" s="140" t="s">
        <v>2</v>
      </c>
      <c r="D725" s="140" t="s">
        <v>1010</v>
      </c>
      <c r="E725" s="144">
        <v>43342</v>
      </c>
      <c r="F725" s="140">
        <v>4261496</v>
      </c>
      <c r="G725" s="140">
        <v>10248057</v>
      </c>
      <c r="H725" s="146">
        <v>178897</v>
      </c>
    </row>
    <row r="726" spans="1:8" ht="12.75" customHeight="1" x14ac:dyDescent="0.25">
      <c r="A726" s="15" t="s">
        <v>0</v>
      </c>
      <c r="B726" s="22" t="s">
        <v>2003</v>
      </c>
      <c r="C726" s="22" t="s">
        <v>1973</v>
      </c>
      <c r="D726" s="14" t="s">
        <v>717</v>
      </c>
      <c r="E726" s="25">
        <v>43341</v>
      </c>
      <c r="F726" s="14">
        <v>4261450</v>
      </c>
      <c r="G726" s="27">
        <v>10247996</v>
      </c>
      <c r="H726" s="26">
        <v>320000</v>
      </c>
    </row>
    <row r="727" spans="1:8" ht="12.75" hidden="1" customHeight="1" x14ac:dyDescent="0.25">
      <c r="A727" s="136" t="s">
        <v>3</v>
      </c>
      <c r="B727" s="140" t="s">
        <v>1972</v>
      </c>
      <c r="C727" s="140" t="s">
        <v>2</v>
      </c>
      <c r="D727" s="140" t="s">
        <v>608</v>
      </c>
      <c r="E727" s="144">
        <v>43340</v>
      </c>
      <c r="F727" s="140">
        <v>4261214</v>
      </c>
      <c r="G727" s="140" t="s">
        <v>2</v>
      </c>
      <c r="H727" s="146">
        <v>383764</v>
      </c>
    </row>
    <row r="728" spans="1:8" ht="12.75" hidden="1" customHeight="1" x14ac:dyDescent="0.25">
      <c r="A728" s="136" t="s">
        <v>0</v>
      </c>
      <c r="B728" s="141" t="s">
        <v>1972</v>
      </c>
      <c r="C728" s="140" t="s">
        <v>2</v>
      </c>
      <c r="D728" s="140" t="s">
        <v>608</v>
      </c>
      <c r="E728" s="144">
        <v>43340</v>
      </c>
      <c r="F728" s="140">
        <v>4261216</v>
      </c>
      <c r="G728" s="140" t="s">
        <v>2</v>
      </c>
      <c r="H728" s="146">
        <v>368000</v>
      </c>
    </row>
    <row r="729" spans="1:8" ht="12.75" customHeight="1" x14ac:dyDescent="0.25">
      <c r="A729" s="15" t="s">
        <v>0</v>
      </c>
      <c r="B729" s="22" t="s">
        <v>2003</v>
      </c>
      <c r="C729" s="22" t="s">
        <v>1973</v>
      </c>
      <c r="D729" s="14" t="s">
        <v>519</v>
      </c>
      <c r="E729" s="25">
        <v>43340</v>
      </c>
      <c r="F729" s="14">
        <v>4261231</v>
      </c>
      <c r="G729" s="14" t="s">
        <v>2</v>
      </c>
      <c r="H729" s="26">
        <v>480000</v>
      </c>
    </row>
    <row r="730" spans="1:8" ht="12.75" customHeight="1" x14ac:dyDescent="0.25">
      <c r="A730" s="15" t="s">
        <v>3</v>
      </c>
      <c r="B730" s="22" t="s">
        <v>2003</v>
      </c>
      <c r="C730" s="22" t="s">
        <v>1973</v>
      </c>
      <c r="D730" s="14" t="s">
        <v>519</v>
      </c>
      <c r="E730" s="25">
        <v>43340</v>
      </c>
      <c r="F730" s="14">
        <v>4261229</v>
      </c>
      <c r="G730" s="14" t="s">
        <v>2</v>
      </c>
      <c r="H730" s="26">
        <v>256000</v>
      </c>
    </row>
    <row r="731" spans="1:8" ht="12.75" customHeight="1" x14ac:dyDescent="0.25">
      <c r="A731" s="15" t="s">
        <v>0</v>
      </c>
      <c r="B731" s="22" t="s">
        <v>2003</v>
      </c>
      <c r="C731" s="22" t="s">
        <v>1973</v>
      </c>
      <c r="D731" s="14" t="s">
        <v>715</v>
      </c>
      <c r="E731" s="25">
        <v>43338</v>
      </c>
      <c r="F731" s="14">
        <v>4260891</v>
      </c>
      <c r="G731" s="27">
        <v>10246956</v>
      </c>
      <c r="H731" s="26">
        <v>320000</v>
      </c>
    </row>
    <row r="732" spans="1:8" ht="12.75" customHeight="1" x14ac:dyDescent="0.25">
      <c r="A732" s="15" t="s">
        <v>0</v>
      </c>
      <c r="B732" s="22" t="s">
        <v>2003</v>
      </c>
      <c r="C732" s="22" t="s">
        <v>1973</v>
      </c>
      <c r="D732" s="14" t="s">
        <v>1160</v>
      </c>
      <c r="E732" s="25">
        <v>43338</v>
      </c>
      <c r="F732" s="14">
        <v>4260867</v>
      </c>
      <c r="G732" s="27">
        <v>10245840</v>
      </c>
      <c r="H732" s="26">
        <v>160000</v>
      </c>
    </row>
    <row r="733" spans="1:8" ht="12.75" customHeight="1" x14ac:dyDescent="0.25">
      <c r="A733" s="15" t="s">
        <v>3</v>
      </c>
      <c r="B733" s="22" t="s">
        <v>2003</v>
      </c>
      <c r="C733" s="22" t="s">
        <v>1973</v>
      </c>
      <c r="D733" s="14" t="s">
        <v>1174</v>
      </c>
      <c r="E733" s="25">
        <v>43338</v>
      </c>
      <c r="F733" s="14">
        <v>4260865</v>
      </c>
      <c r="G733" s="27">
        <v>10245617</v>
      </c>
      <c r="H733" s="26">
        <v>160000</v>
      </c>
    </row>
    <row r="734" spans="1:8" ht="12.75" customHeight="1" x14ac:dyDescent="0.25">
      <c r="A734" s="15" t="s">
        <v>3</v>
      </c>
      <c r="B734" s="22" t="s">
        <v>2003</v>
      </c>
      <c r="C734" s="22" t="s">
        <v>1973</v>
      </c>
      <c r="D734" s="14" t="s">
        <v>441</v>
      </c>
      <c r="E734" s="25">
        <v>43337</v>
      </c>
      <c r="F734" s="14">
        <v>4260824</v>
      </c>
      <c r="G734" s="27">
        <v>10247440</v>
      </c>
      <c r="H734" s="26">
        <v>281741</v>
      </c>
    </row>
    <row r="735" spans="1:8" ht="12.75" hidden="1" customHeight="1" x14ac:dyDescent="0.25">
      <c r="A735" s="136" t="s">
        <v>0</v>
      </c>
      <c r="B735" s="140" t="s">
        <v>1971</v>
      </c>
      <c r="C735" s="140" t="s">
        <v>1</v>
      </c>
      <c r="D735" s="140" t="s">
        <v>515</v>
      </c>
      <c r="E735" s="144">
        <v>43336</v>
      </c>
      <c r="F735" s="140">
        <v>4260775</v>
      </c>
      <c r="G735" s="140">
        <v>10246933</v>
      </c>
      <c r="H735" s="146">
        <v>480000</v>
      </c>
    </row>
    <row r="736" spans="1:8" ht="12.75" customHeight="1" x14ac:dyDescent="0.25">
      <c r="A736" s="15" t="s">
        <v>0</v>
      </c>
      <c r="B736" s="22" t="s">
        <v>2003</v>
      </c>
      <c r="C736" s="22" t="s">
        <v>1973</v>
      </c>
      <c r="D736" s="14" t="s">
        <v>1161</v>
      </c>
      <c r="E736" s="25">
        <v>43336</v>
      </c>
      <c r="F736" s="14">
        <v>4260725</v>
      </c>
      <c r="G736" s="27">
        <v>10246957</v>
      </c>
      <c r="H736" s="26">
        <v>160000</v>
      </c>
    </row>
    <row r="737" spans="1:8" ht="12.75" customHeight="1" x14ac:dyDescent="0.25">
      <c r="A737" s="15" t="s">
        <v>0</v>
      </c>
      <c r="B737" s="22" t="s">
        <v>2003</v>
      </c>
      <c r="C737" s="22" t="s">
        <v>1973</v>
      </c>
      <c r="D737" s="14" t="s">
        <v>1156</v>
      </c>
      <c r="E737" s="25">
        <v>43336</v>
      </c>
      <c r="F737" s="14">
        <v>4260776</v>
      </c>
      <c r="G737" s="27">
        <v>10246941</v>
      </c>
      <c r="H737" s="26">
        <v>160000</v>
      </c>
    </row>
    <row r="738" spans="1:8" ht="12.75" hidden="1" customHeight="1" x14ac:dyDescent="0.25">
      <c r="A738" s="15" t="s">
        <v>0</v>
      </c>
      <c r="B738" s="22" t="s">
        <v>2003</v>
      </c>
      <c r="C738" s="22" t="s">
        <v>1974</v>
      </c>
      <c r="D738" s="14" t="s">
        <v>1688</v>
      </c>
      <c r="E738" s="25">
        <v>43336</v>
      </c>
      <c r="F738" s="14">
        <v>4260771</v>
      </c>
      <c r="G738" s="14" t="s">
        <v>2</v>
      </c>
      <c r="H738" s="26">
        <v>65870</v>
      </c>
    </row>
    <row r="739" spans="1:8" ht="12.75" customHeight="1" x14ac:dyDescent="0.25">
      <c r="A739" s="15" t="s">
        <v>0</v>
      </c>
      <c r="B739" s="22" t="s">
        <v>2003</v>
      </c>
      <c r="C739" s="22" t="s">
        <v>1973</v>
      </c>
      <c r="D739" s="14" t="s">
        <v>711</v>
      </c>
      <c r="E739" s="25">
        <v>43331</v>
      </c>
      <c r="F739" s="14">
        <v>4260095</v>
      </c>
      <c r="G739" s="27">
        <v>10246948</v>
      </c>
      <c r="H739" s="26">
        <v>320000</v>
      </c>
    </row>
    <row r="740" spans="1:8" ht="12.75" hidden="1" customHeight="1" x14ac:dyDescent="0.25">
      <c r="A740" s="136" t="s">
        <v>3</v>
      </c>
      <c r="B740" s="139" t="s">
        <v>1971</v>
      </c>
      <c r="C740" s="140" t="s">
        <v>1</v>
      </c>
      <c r="D740" s="140" t="s">
        <v>400</v>
      </c>
      <c r="E740" s="144">
        <v>43330</v>
      </c>
      <c r="F740" s="140">
        <v>4259989</v>
      </c>
      <c r="G740" s="140">
        <v>10246437</v>
      </c>
      <c r="H740" s="146">
        <v>640000</v>
      </c>
    </row>
    <row r="741" spans="1:8" ht="12.75" customHeight="1" x14ac:dyDescent="0.25">
      <c r="A741" s="15" t="s">
        <v>0</v>
      </c>
      <c r="B741" s="22" t="s">
        <v>2003</v>
      </c>
      <c r="C741" s="22" t="s">
        <v>1973</v>
      </c>
      <c r="D741" s="14" t="s">
        <v>1162</v>
      </c>
      <c r="E741" s="25">
        <v>43330</v>
      </c>
      <c r="F741" s="14">
        <v>4259949</v>
      </c>
      <c r="G741" s="27">
        <v>10245515</v>
      </c>
      <c r="H741" s="26">
        <v>160000</v>
      </c>
    </row>
    <row r="742" spans="1:8" ht="12.75" customHeight="1" x14ac:dyDescent="0.25">
      <c r="A742" s="15" t="s">
        <v>3</v>
      </c>
      <c r="B742" s="22" t="s">
        <v>2003</v>
      </c>
      <c r="C742" s="22" t="s">
        <v>1973</v>
      </c>
      <c r="D742" s="14" t="s">
        <v>718</v>
      </c>
      <c r="E742" s="25">
        <v>43329</v>
      </c>
      <c r="F742" s="14">
        <v>4259943</v>
      </c>
      <c r="G742" s="27">
        <v>10246872</v>
      </c>
      <c r="H742" s="26">
        <v>320000</v>
      </c>
    </row>
    <row r="743" spans="1:8" ht="12.75" customHeight="1" x14ac:dyDescent="0.25">
      <c r="A743" s="15" t="s">
        <v>3</v>
      </c>
      <c r="B743" s="22" t="s">
        <v>2003</v>
      </c>
      <c r="C743" s="22" t="s">
        <v>1973</v>
      </c>
      <c r="D743" s="14" t="s">
        <v>1622</v>
      </c>
      <c r="E743" s="25">
        <v>43329</v>
      </c>
      <c r="F743" s="14">
        <v>4259946</v>
      </c>
      <c r="G743" s="27">
        <v>10244986</v>
      </c>
      <c r="H743" s="26">
        <v>80000</v>
      </c>
    </row>
    <row r="744" spans="1:8" ht="12.75" customHeight="1" x14ac:dyDescent="0.25">
      <c r="A744" s="15" t="s">
        <v>0</v>
      </c>
      <c r="B744" s="22" t="s">
        <v>2003</v>
      </c>
      <c r="C744" s="22" t="s">
        <v>1973</v>
      </c>
      <c r="D744" s="14" t="s">
        <v>1604</v>
      </c>
      <c r="E744" s="25">
        <v>43328</v>
      </c>
      <c r="F744" s="14">
        <v>4259815</v>
      </c>
      <c r="G744" s="27">
        <v>10245964</v>
      </c>
      <c r="H744" s="26">
        <v>80000</v>
      </c>
    </row>
    <row r="745" spans="1:8" ht="12.75" customHeight="1" x14ac:dyDescent="0.25">
      <c r="A745" s="15" t="s">
        <v>3</v>
      </c>
      <c r="B745" s="22" t="s">
        <v>2003</v>
      </c>
      <c r="C745" s="22" t="s">
        <v>1973</v>
      </c>
      <c r="D745" s="14" t="s">
        <v>788</v>
      </c>
      <c r="E745" s="25">
        <v>43327</v>
      </c>
      <c r="F745" s="14">
        <v>4259678</v>
      </c>
      <c r="G745" s="27">
        <v>10246176</v>
      </c>
      <c r="H745" s="26">
        <v>104000</v>
      </c>
    </row>
    <row r="746" spans="1:8" ht="12.75" customHeight="1" x14ac:dyDescent="0.25">
      <c r="A746" s="15" t="s">
        <v>0</v>
      </c>
      <c r="B746" s="22" t="s">
        <v>2003</v>
      </c>
      <c r="C746" s="22" t="s">
        <v>1973</v>
      </c>
      <c r="D746" s="37" t="s">
        <v>2134</v>
      </c>
      <c r="E746" s="25">
        <v>43326</v>
      </c>
      <c r="F746" s="14">
        <v>4259586</v>
      </c>
      <c r="G746" s="14" t="s">
        <v>2</v>
      </c>
      <c r="H746" s="26">
        <v>2735000</v>
      </c>
    </row>
    <row r="747" spans="1:8" ht="12.75" hidden="1" customHeight="1" x14ac:dyDescent="0.25">
      <c r="A747" s="15" t="s">
        <v>3</v>
      </c>
      <c r="B747" s="22" t="s">
        <v>2003</v>
      </c>
      <c r="C747" s="22" t="s">
        <v>1974</v>
      </c>
      <c r="D747" s="14" t="s">
        <v>1035</v>
      </c>
      <c r="E747" s="25">
        <v>43326</v>
      </c>
      <c r="F747" s="14">
        <v>4259563</v>
      </c>
      <c r="G747" s="14" t="s">
        <v>2</v>
      </c>
      <c r="H747" s="26">
        <v>175933</v>
      </c>
    </row>
    <row r="748" spans="1:8" ht="12.75" customHeight="1" x14ac:dyDescent="0.25">
      <c r="A748" s="15" t="s">
        <v>0</v>
      </c>
      <c r="B748" s="22" t="s">
        <v>2003</v>
      </c>
      <c r="C748" s="22" t="s">
        <v>1973</v>
      </c>
      <c r="D748" s="14" t="s">
        <v>1163</v>
      </c>
      <c r="E748" s="25">
        <v>43326</v>
      </c>
      <c r="F748" s="14">
        <v>4259562</v>
      </c>
      <c r="G748" s="27">
        <v>10246480</v>
      </c>
      <c r="H748" s="26">
        <v>160000</v>
      </c>
    </row>
    <row r="749" spans="1:8" ht="12.75" hidden="1" customHeight="1" x14ac:dyDescent="0.25">
      <c r="A749" s="15" t="s">
        <v>0</v>
      </c>
      <c r="B749" s="22" t="s">
        <v>2003</v>
      </c>
      <c r="C749" s="22" t="s">
        <v>1974</v>
      </c>
      <c r="D749" s="14" t="s">
        <v>1591</v>
      </c>
      <c r="E749" s="25">
        <v>43324</v>
      </c>
      <c r="F749" s="14">
        <v>4259129</v>
      </c>
      <c r="G749" s="27">
        <v>10245801</v>
      </c>
      <c r="H749" s="26">
        <v>80000</v>
      </c>
    </row>
    <row r="750" spans="1:8" ht="12.75" customHeight="1" x14ac:dyDescent="0.25">
      <c r="A750" s="15" t="s">
        <v>3</v>
      </c>
      <c r="B750" s="22" t="s">
        <v>2003</v>
      </c>
      <c r="C750" s="22" t="s">
        <v>1973</v>
      </c>
      <c r="D750" s="14" t="s">
        <v>207</v>
      </c>
      <c r="E750" s="25">
        <v>43323</v>
      </c>
      <c r="F750" s="14">
        <v>4259070</v>
      </c>
      <c r="G750" s="27">
        <v>10245649</v>
      </c>
      <c r="H750" s="26">
        <v>1680000</v>
      </c>
    </row>
    <row r="751" spans="1:8" ht="12.75" hidden="1" customHeight="1" x14ac:dyDescent="0.25">
      <c r="A751" s="136" t="s">
        <v>0</v>
      </c>
      <c r="B751" s="140" t="s">
        <v>42</v>
      </c>
      <c r="C751" s="140" t="s">
        <v>42</v>
      </c>
      <c r="D751" s="140" t="s">
        <v>414</v>
      </c>
      <c r="E751" s="144">
        <v>43323</v>
      </c>
      <c r="F751" s="140">
        <v>4259074</v>
      </c>
      <c r="G751" s="140">
        <v>10245823</v>
      </c>
      <c r="H751" s="146">
        <v>640000</v>
      </c>
    </row>
    <row r="752" spans="1:8" ht="12.75" hidden="1" customHeight="1" x14ac:dyDescent="0.25">
      <c r="A752" s="15" t="s">
        <v>0</v>
      </c>
      <c r="B752" s="22" t="s">
        <v>2003</v>
      </c>
      <c r="C752" s="22" t="s">
        <v>1974</v>
      </c>
      <c r="D752" s="14" t="s">
        <v>466</v>
      </c>
      <c r="E752" s="25">
        <v>43321</v>
      </c>
      <c r="F752" s="14">
        <v>4258915</v>
      </c>
      <c r="G752" s="27">
        <v>10245974</v>
      </c>
      <c r="H752" s="26">
        <v>537394</v>
      </c>
    </row>
    <row r="753" spans="1:8" ht="12.75" customHeight="1" x14ac:dyDescent="0.25">
      <c r="A753" s="15" t="s">
        <v>3</v>
      </c>
      <c r="B753" s="22" t="s">
        <v>2003</v>
      </c>
      <c r="C753" s="22" t="s">
        <v>1973</v>
      </c>
      <c r="D753" s="14" t="s">
        <v>719</v>
      </c>
      <c r="E753" s="25">
        <v>43320</v>
      </c>
      <c r="F753" s="14">
        <v>4258866</v>
      </c>
      <c r="G753" s="27">
        <v>10245404</v>
      </c>
      <c r="H753" s="26">
        <v>320000</v>
      </c>
    </row>
    <row r="754" spans="1:8" ht="12.75" customHeight="1" x14ac:dyDescent="0.25">
      <c r="A754" s="15" t="s">
        <v>3</v>
      </c>
      <c r="B754" s="22" t="s">
        <v>2003</v>
      </c>
      <c r="C754" s="22" t="s">
        <v>1973</v>
      </c>
      <c r="D754" s="14" t="s">
        <v>726</v>
      </c>
      <c r="E754" s="25">
        <v>43319</v>
      </c>
      <c r="F754" s="14">
        <v>4258655</v>
      </c>
      <c r="G754" s="27">
        <v>10245539</v>
      </c>
      <c r="H754" s="26">
        <v>320000</v>
      </c>
    </row>
    <row r="755" spans="1:8" ht="12.75" hidden="1" customHeight="1" x14ac:dyDescent="0.25">
      <c r="A755" s="15" t="s">
        <v>0</v>
      </c>
      <c r="B755" s="22" t="s">
        <v>2003</v>
      </c>
      <c r="C755" s="22" t="s">
        <v>1974</v>
      </c>
      <c r="D755" s="14" t="s">
        <v>922</v>
      </c>
      <c r="E755" s="25">
        <v>43319</v>
      </c>
      <c r="F755" s="14">
        <v>4258622</v>
      </c>
      <c r="G755" s="27">
        <v>10245719</v>
      </c>
      <c r="H755" s="26">
        <v>206135</v>
      </c>
    </row>
    <row r="756" spans="1:8" ht="12.75" customHeight="1" x14ac:dyDescent="0.25">
      <c r="A756" s="15" t="s">
        <v>0</v>
      </c>
      <c r="B756" s="22" t="s">
        <v>2003</v>
      </c>
      <c r="C756" s="22" t="s">
        <v>1973</v>
      </c>
      <c r="D756" s="14" t="s">
        <v>262</v>
      </c>
      <c r="E756" s="25">
        <v>43316</v>
      </c>
      <c r="F756" s="14">
        <v>4258250</v>
      </c>
      <c r="G756" s="27">
        <v>10245384</v>
      </c>
      <c r="H756" s="26">
        <v>1280000</v>
      </c>
    </row>
    <row r="757" spans="1:8" ht="12.75" customHeight="1" x14ac:dyDescent="0.25">
      <c r="A757" s="15" t="s">
        <v>0</v>
      </c>
      <c r="B757" s="22" t="s">
        <v>2003</v>
      </c>
      <c r="C757" s="22" t="s">
        <v>1973</v>
      </c>
      <c r="D757" s="14" t="s">
        <v>1961</v>
      </c>
      <c r="E757" s="25">
        <v>43314</v>
      </c>
      <c r="F757" s="14">
        <v>4258084</v>
      </c>
      <c r="G757" s="14" t="s">
        <v>2</v>
      </c>
      <c r="H757" s="26">
        <v>1829</v>
      </c>
    </row>
    <row r="758" spans="1:8" ht="12.75" hidden="1" customHeight="1" x14ac:dyDescent="0.25">
      <c r="A758" s="15" t="s">
        <v>0</v>
      </c>
      <c r="B758" s="22" t="s">
        <v>2003</v>
      </c>
      <c r="C758" s="22" t="s">
        <v>1974</v>
      </c>
      <c r="D758" s="14" t="s">
        <v>547</v>
      </c>
      <c r="E758" s="25">
        <v>43313</v>
      </c>
      <c r="F758" s="14">
        <v>4258006</v>
      </c>
      <c r="G758" s="27">
        <v>10245300</v>
      </c>
      <c r="H758" s="26">
        <v>447316</v>
      </c>
    </row>
    <row r="759" spans="1:8" ht="12.75" hidden="1" customHeight="1" x14ac:dyDescent="0.25">
      <c r="A759" s="136" t="s">
        <v>3</v>
      </c>
      <c r="B759" s="140" t="str">
        <f>+Tabla1[[#This Row],[Equipo]]</f>
        <v>TENSIONADORA</v>
      </c>
      <c r="C759" s="140" t="s">
        <v>42</v>
      </c>
      <c r="D759" s="140" t="s">
        <v>720</v>
      </c>
      <c r="E759" s="144">
        <v>43313</v>
      </c>
      <c r="F759" s="140">
        <v>4258055</v>
      </c>
      <c r="G759" s="140">
        <v>10245373</v>
      </c>
      <c r="H759" s="146">
        <v>320000</v>
      </c>
    </row>
    <row r="760" spans="1:8" ht="12.75" hidden="1" customHeight="1" x14ac:dyDescent="0.25">
      <c r="A760" s="136" t="s">
        <v>3</v>
      </c>
      <c r="B760" s="139" t="s">
        <v>1971</v>
      </c>
      <c r="C760" s="140" t="s">
        <v>5</v>
      </c>
      <c r="D760" s="140" t="s">
        <v>523</v>
      </c>
      <c r="E760" s="144">
        <v>43311</v>
      </c>
      <c r="F760" s="140">
        <v>4257819</v>
      </c>
      <c r="G760" s="140">
        <v>10245161</v>
      </c>
      <c r="H760" s="146">
        <v>480000</v>
      </c>
    </row>
    <row r="761" spans="1:8" ht="12.75" hidden="1" customHeight="1" x14ac:dyDescent="0.25">
      <c r="A761" s="136" t="s">
        <v>3</v>
      </c>
      <c r="B761" s="139" t="s">
        <v>1971</v>
      </c>
      <c r="C761" s="140" t="s">
        <v>1</v>
      </c>
      <c r="D761" s="140" t="s">
        <v>856</v>
      </c>
      <c r="E761" s="144">
        <v>43311</v>
      </c>
      <c r="F761" s="140">
        <v>4257798</v>
      </c>
      <c r="G761" s="140">
        <v>10245106</v>
      </c>
      <c r="H761" s="146">
        <v>240000</v>
      </c>
    </row>
    <row r="762" spans="1:8" ht="12.75" hidden="1" customHeight="1" x14ac:dyDescent="0.25">
      <c r="A762" s="136" t="s">
        <v>3</v>
      </c>
      <c r="B762" s="139" t="s">
        <v>1971</v>
      </c>
      <c r="C762" s="140" t="s">
        <v>1</v>
      </c>
      <c r="D762" s="140" t="s">
        <v>400</v>
      </c>
      <c r="E762" s="144">
        <v>43310</v>
      </c>
      <c r="F762" s="140">
        <v>4257425</v>
      </c>
      <c r="G762" s="140">
        <v>10244462</v>
      </c>
      <c r="H762" s="146">
        <v>320000</v>
      </c>
    </row>
    <row r="763" spans="1:8" ht="12.75" hidden="1" customHeight="1" x14ac:dyDescent="0.25">
      <c r="A763" s="136" t="s">
        <v>0</v>
      </c>
      <c r="B763" s="140" t="s">
        <v>1971</v>
      </c>
      <c r="C763" s="140" t="s">
        <v>1</v>
      </c>
      <c r="D763" s="140" t="s">
        <v>1144</v>
      </c>
      <c r="E763" s="144">
        <v>43310</v>
      </c>
      <c r="F763" s="140">
        <v>4257431</v>
      </c>
      <c r="G763" s="140">
        <v>10244571</v>
      </c>
      <c r="H763" s="146">
        <v>160000</v>
      </c>
    </row>
    <row r="764" spans="1:8" ht="12.75" customHeight="1" x14ac:dyDescent="0.25">
      <c r="A764" s="15" t="s">
        <v>3</v>
      </c>
      <c r="B764" s="22" t="s">
        <v>2003</v>
      </c>
      <c r="C764" s="22" t="s">
        <v>1973</v>
      </c>
      <c r="D764" s="14" t="s">
        <v>164</v>
      </c>
      <c r="E764" s="25">
        <v>43309</v>
      </c>
      <c r="F764" s="14">
        <v>4257374</v>
      </c>
      <c r="G764" s="27">
        <v>10245018</v>
      </c>
      <c r="H764" s="26">
        <v>2284289</v>
      </c>
    </row>
    <row r="765" spans="1:8" ht="12.75" hidden="1" customHeight="1" x14ac:dyDescent="0.25">
      <c r="A765" s="136" t="s">
        <v>3</v>
      </c>
      <c r="B765" s="140" t="s">
        <v>1972</v>
      </c>
      <c r="C765" s="140" t="s">
        <v>2</v>
      </c>
      <c r="D765" s="140" t="s">
        <v>50</v>
      </c>
      <c r="E765" s="144">
        <v>43305</v>
      </c>
      <c r="F765" s="140">
        <v>4256897</v>
      </c>
      <c r="G765" s="140" t="s">
        <v>2</v>
      </c>
      <c r="H765" s="146">
        <v>6134529</v>
      </c>
    </row>
    <row r="766" spans="1:8" ht="12.75" hidden="1" customHeight="1" x14ac:dyDescent="0.25">
      <c r="A766" s="136" t="s">
        <v>0</v>
      </c>
      <c r="B766" s="141" t="s">
        <v>1972</v>
      </c>
      <c r="C766" s="140" t="s">
        <v>2</v>
      </c>
      <c r="D766" s="140" t="s">
        <v>50</v>
      </c>
      <c r="E766" s="144">
        <v>43305</v>
      </c>
      <c r="F766" s="140">
        <v>4256898</v>
      </c>
      <c r="G766" s="140" t="s">
        <v>2</v>
      </c>
      <c r="H766" s="146">
        <v>1828667</v>
      </c>
    </row>
    <row r="767" spans="1:8" ht="12.75" customHeight="1" x14ac:dyDescent="0.25">
      <c r="A767" s="15" t="s">
        <v>3</v>
      </c>
      <c r="B767" s="22" t="s">
        <v>2003</v>
      </c>
      <c r="C767" s="22" t="s">
        <v>1973</v>
      </c>
      <c r="D767" s="14" t="s">
        <v>366</v>
      </c>
      <c r="E767" s="25">
        <v>43305</v>
      </c>
      <c r="F767" s="14">
        <v>4256906</v>
      </c>
      <c r="G767" s="14" t="s">
        <v>2</v>
      </c>
      <c r="H767" s="26">
        <v>758135</v>
      </c>
    </row>
    <row r="768" spans="1:8" ht="12.75" customHeight="1" x14ac:dyDescent="0.25">
      <c r="A768" s="15" t="s">
        <v>0</v>
      </c>
      <c r="B768" s="22" t="s">
        <v>2003</v>
      </c>
      <c r="C768" s="22" t="s">
        <v>1973</v>
      </c>
      <c r="D768" s="14" t="s">
        <v>366</v>
      </c>
      <c r="E768" s="25">
        <v>43305</v>
      </c>
      <c r="F768" s="14">
        <v>4256907</v>
      </c>
      <c r="G768" s="14" t="s">
        <v>2</v>
      </c>
      <c r="H768" s="26">
        <v>640000</v>
      </c>
    </row>
    <row r="769" spans="1:8" ht="12.75" customHeight="1" x14ac:dyDescent="0.25">
      <c r="A769" s="15" t="s">
        <v>3</v>
      </c>
      <c r="B769" s="22" t="s">
        <v>2003</v>
      </c>
      <c r="C769" s="22" t="s">
        <v>1973</v>
      </c>
      <c r="D769" s="14" t="s">
        <v>142</v>
      </c>
      <c r="E769" s="25">
        <v>43303</v>
      </c>
      <c r="F769" s="14">
        <v>4256587</v>
      </c>
      <c r="G769" s="27">
        <v>10244353</v>
      </c>
      <c r="H769" s="26">
        <v>640000</v>
      </c>
    </row>
    <row r="770" spans="1:8" ht="12.75" hidden="1" customHeight="1" x14ac:dyDescent="0.25">
      <c r="A770" s="15" t="s">
        <v>0</v>
      </c>
      <c r="B770" s="22" t="s">
        <v>2003</v>
      </c>
      <c r="C770" s="22" t="s">
        <v>1974</v>
      </c>
      <c r="D770" s="14" t="s">
        <v>779</v>
      </c>
      <c r="E770" s="25">
        <v>43302</v>
      </c>
      <c r="F770" s="14">
        <v>4256562</v>
      </c>
      <c r="G770" s="27">
        <v>10244377</v>
      </c>
      <c r="H770" s="26">
        <v>284857</v>
      </c>
    </row>
    <row r="771" spans="1:8" ht="12.75" customHeight="1" x14ac:dyDescent="0.25">
      <c r="A771" s="15" t="s">
        <v>0</v>
      </c>
      <c r="B771" s="22" t="s">
        <v>2003</v>
      </c>
      <c r="C771" s="22" t="s">
        <v>1973</v>
      </c>
      <c r="D771" s="14" t="s">
        <v>572</v>
      </c>
      <c r="E771" s="25">
        <v>43299</v>
      </c>
      <c r="F771" s="14">
        <v>4256308</v>
      </c>
      <c r="G771" s="27">
        <v>10244131</v>
      </c>
      <c r="H771" s="26">
        <v>410533</v>
      </c>
    </row>
    <row r="772" spans="1:8" x14ac:dyDescent="0.25">
      <c r="A772" s="15" t="s">
        <v>0</v>
      </c>
      <c r="B772" s="22" t="s">
        <v>2003</v>
      </c>
      <c r="C772" s="22" t="s">
        <v>1973</v>
      </c>
      <c r="D772" s="14" t="s">
        <v>1855</v>
      </c>
      <c r="E772" s="25">
        <v>43296</v>
      </c>
      <c r="F772" s="14">
        <v>4255852</v>
      </c>
      <c r="G772" s="27">
        <v>10243739</v>
      </c>
      <c r="H772" s="26">
        <v>40000</v>
      </c>
    </row>
    <row r="773" spans="1:8" ht="12.75" hidden="1" customHeight="1" x14ac:dyDescent="0.25">
      <c r="A773" s="136" t="s">
        <v>3</v>
      </c>
      <c r="B773" s="139" t="s">
        <v>1971</v>
      </c>
      <c r="C773" s="140" t="s">
        <v>1</v>
      </c>
      <c r="D773" s="140" t="s">
        <v>95</v>
      </c>
      <c r="E773" s="144">
        <v>43294</v>
      </c>
      <c r="F773" s="140">
        <v>4255643</v>
      </c>
      <c r="G773" s="140">
        <v>10243737</v>
      </c>
      <c r="H773" s="146">
        <v>3926067</v>
      </c>
    </row>
    <row r="774" spans="1:8" ht="12.75" customHeight="1" x14ac:dyDescent="0.25">
      <c r="A774" s="15" t="s">
        <v>0</v>
      </c>
      <c r="B774" s="22" t="s">
        <v>2003</v>
      </c>
      <c r="C774" s="22" t="s">
        <v>1973</v>
      </c>
      <c r="D774" s="14" t="s">
        <v>1657</v>
      </c>
      <c r="E774" s="25">
        <v>43294</v>
      </c>
      <c r="F774" s="14">
        <v>4255685</v>
      </c>
      <c r="G774" s="27">
        <v>10242666</v>
      </c>
      <c r="H774" s="26">
        <v>72000</v>
      </c>
    </row>
    <row r="775" spans="1:8" ht="12.75" hidden="1" customHeight="1" x14ac:dyDescent="0.25">
      <c r="A775" s="136" t="s">
        <v>0</v>
      </c>
      <c r="B775" s="140" t="s">
        <v>1971</v>
      </c>
      <c r="C775" s="140" t="s">
        <v>1</v>
      </c>
      <c r="D775" s="140" t="s">
        <v>713</v>
      </c>
      <c r="E775" s="144">
        <v>43293</v>
      </c>
      <c r="F775" s="140">
        <v>4255566</v>
      </c>
      <c r="G775" s="140">
        <v>10243602</v>
      </c>
      <c r="H775" s="146">
        <v>320000</v>
      </c>
    </row>
    <row r="776" spans="1:8" ht="12.75" customHeight="1" x14ac:dyDescent="0.25">
      <c r="A776" s="15" t="s">
        <v>0</v>
      </c>
      <c r="B776" s="22" t="s">
        <v>2003</v>
      </c>
      <c r="C776" s="22" t="s">
        <v>1973</v>
      </c>
      <c r="D776" s="14" t="s">
        <v>1151</v>
      </c>
      <c r="E776" s="25">
        <v>43292</v>
      </c>
      <c r="F776" s="14">
        <v>4255526</v>
      </c>
      <c r="G776" s="27">
        <v>10242617</v>
      </c>
      <c r="H776" s="26">
        <v>160000</v>
      </c>
    </row>
    <row r="777" spans="1:8" ht="12.75" customHeight="1" x14ac:dyDescent="0.25">
      <c r="A777" s="15" t="s">
        <v>3</v>
      </c>
      <c r="B777" s="22" t="s">
        <v>2003</v>
      </c>
      <c r="C777" s="22" t="s">
        <v>1973</v>
      </c>
      <c r="D777" s="14" t="s">
        <v>1185</v>
      </c>
      <c r="E777" s="25">
        <v>43292</v>
      </c>
      <c r="F777" s="14">
        <v>4255525</v>
      </c>
      <c r="G777" s="27">
        <v>10243259</v>
      </c>
      <c r="H777" s="26">
        <v>160000</v>
      </c>
    </row>
    <row r="778" spans="1:8" ht="12.75" customHeight="1" x14ac:dyDescent="0.25">
      <c r="A778" s="15" t="s">
        <v>3</v>
      </c>
      <c r="B778" s="22" t="s">
        <v>2003</v>
      </c>
      <c r="C778" s="22" t="s">
        <v>1973</v>
      </c>
      <c r="D778" s="14" t="s">
        <v>221</v>
      </c>
      <c r="E778" s="25">
        <v>43291</v>
      </c>
      <c r="F778" s="14">
        <v>4255415</v>
      </c>
      <c r="G778" s="27">
        <v>10243204</v>
      </c>
      <c r="H778" s="26">
        <v>320000</v>
      </c>
    </row>
    <row r="779" spans="1:8" ht="12.75" customHeight="1" x14ac:dyDescent="0.25">
      <c r="A779" s="15" t="s">
        <v>3</v>
      </c>
      <c r="B779" s="22" t="s">
        <v>2003</v>
      </c>
      <c r="C779" s="22" t="s">
        <v>1973</v>
      </c>
      <c r="D779" s="14" t="s">
        <v>724</v>
      </c>
      <c r="E779" s="25">
        <v>43289</v>
      </c>
      <c r="F779" s="14">
        <v>4255070</v>
      </c>
      <c r="G779" s="27">
        <v>10243189</v>
      </c>
      <c r="H779" s="26">
        <v>320000</v>
      </c>
    </row>
    <row r="780" spans="1:8" ht="12.75" customHeight="1" x14ac:dyDescent="0.25">
      <c r="A780" s="15" t="s">
        <v>0</v>
      </c>
      <c r="B780" s="22" t="s">
        <v>2003</v>
      </c>
      <c r="C780" s="22" t="s">
        <v>1973</v>
      </c>
      <c r="D780" s="14" t="s">
        <v>1145</v>
      </c>
      <c r="E780" s="25">
        <v>43289</v>
      </c>
      <c r="F780" s="14">
        <v>4255101</v>
      </c>
      <c r="G780" s="27">
        <v>10242911</v>
      </c>
      <c r="H780" s="26">
        <v>160000</v>
      </c>
    </row>
    <row r="781" spans="1:8" ht="12.75" customHeight="1" x14ac:dyDescent="0.25">
      <c r="A781" s="15" t="s">
        <v>0</v>
      </c>
      <c r="B781" s="22" t="s">
        <v>2003</v>
      </c>
      <c r="C781" s="22" t="s">
        <v>1973</v>
      </c>
      <c r="D781" s="14" t="s">
        <v>1589</v>
      </c>
      <c r="E781" s="25">
        <v>43289</v>
      </c>
      <c r="F781" s="14">
        <v>4255097</v>
      </c>
      <c r="G781" s="27">
        <v>10242378</v>
      </c>
      <c r="H781" s="26">
        <v>80000</v>
      </c>
    </row>
    <row r="782" spans="1:8" ht="12.75" hidden="1" customHeight="1" x14ac:dyDescent="0.25">
      <c r="A782" s="136" t="s">
        <v>3</v>
      </c>
      <c r="B782" s="139" t="s">
        <v>1971</v>
      </c>
      <c r="C782" s="140" t="s">
        <v>5</v>
      </c>
      <c r="D782" s="140" t="s">
        <v>1172</v>
      </c>
      <c r="E782" s="144">
        <v>43288</v>
      </c>
      <c r="F782" s="140">
        <v>4255069</v>
      </c>
      <c r="G782" s="140">
        <v>10242873</v>
      </c>
      <c r="H782" s="146">
        <v>160000</v>
      </c>
    </row>
    <row r="783" spans="1:8" ht="12.75" customHeight="1" x14ac:dyDescent="0.25">
      <c r="A783" s="15" t="s">
        <v>3</v>
      </c>
      <c r="B783" s="22" t="s">
        <v>2003</v>
      </c>
      <c r="C783" s="22" t="s">
        <v>1973</v>
      </c>
      <c r="D783" s="14" t="s">
        <v>632</v>
      </c>
      <c r="E783" s="25">
        <v>43288</v>
      </c>
      <c r="F783" s="14">
        <v>4255040</v>
      </c>
      <c r="G783" s="27">
        <v>10243114</v>
      </c>
      <c r="H783" s="26">
        <v>360594</v>
      </c>
    </row>
    <row r="784" spans="1:8" ht="12.75" hidden="1" customHeight="1" x14ac:dyDescent="0.25">
      <c r="A784" s="136" t="s">
        <v>0</v>
      </c>
      <c r="B784" s="141" t="s">
        <v>110</v>
      </c>
      <c r="C784" s="140" t="s">
        <v>110</v>
      </c>
      <c r="D784" s="140" t="s">
        <v>1141</v>
      </c>
      <c r="E784" s="144">
        <v>43288</v>
      </c>
      <c r="F784" s="140">
        <v>4255055</v>
      </c>
      <c r="G784" s="140">
        <v>10242663</v>
      </c>
      <c r="H784" s="146">
        <v>160000</v>
      </c>
    </row>
    <row r="785" spans="1:8" hidden="1" x14ac:dyDescent="0.25">
      <c r="A785" s="136" t="s">
        <v>3</v>
      </c>
      <c r="B785" s="139" t="s">
        <v>1971</v>
      </c>
      <c r="C785" s="140" t="s">
        <v>1</v>
      </c>
      <c r="D785" s="140" t="s">
        <v>1169</v>
      </c>
      <c r="E785" s="144">
        <v>43284</v>
      </c>
      <c r="F785" s="140">
        <v>4254651</v>
      </c>
      <c r="G785" s="140">
        <v>10241584</v>
      </c>
      <c r="H785" s="146">
        <v>160000</v>
      </c>
    </row>
    <row r="786" spans="1:8" ht="12.75" customHeight="1" x14ac:dyDescent="0.25">
      <c r="A786" s="15" t="s">
        <v>3</v>
      </c>
      <c r="B786" s="22" t="s">
        <v>2003</v>
      </c>
      <c r="C786" s="22" t="s">
        <v>1973</v>
      </c>
      <c r="D786" s="14" t="s">
        <v>418</v>
      </c>
      <c r="E786" s="25">
        <v>43284</v>
      </c>
      <c r="F786" s="14">
        <v>4254646</v>
      </c>
      <c r="G786" s="27">
        <v>10240784</v>
      </c>
      <c r="H786" s="26">
        <v>544000</v>
      </c>
    </row>
    <row r="787" spans="1:8" ht="12.75" customHeight="1" x14ac:dyDescent="0.25">
      <c r="A787" s="15" t="s">
        <v>0</v>
      </c>
      <c r="B787" s="22" t="s">
        <v>2003</v>
      </c>
      <c r="C787" s="22" t="s">
        <v>1973</v>
      </c>
      <c r="D787" s="14" t="s">
        <v>656</v>
      </c>
      <c r="E787" s="25">
        <v>43284</v>
      </c>
      <c r="F787" s="14">
        <v>4254732</v>
      </c>
      <c r="G787" s="27">
        <v>10242708</v>
      </c>
      <c r="H787" s="26">
        <v>349673</v>
      </c>
    </row>
    <row r="788" spans="1:8" ht="12.75" customHeight="1" x14ac:dyDescent="0.25">
      <c r="A788" s="15" t="s">
        <v>0</v>
      </c>
      <c r="B788" s="22" t="s">
        <v>2003</v>
      </c>
      <c r="C788" s="22" t="s">
        <v>1973</v>
      </c>
      <c r="D788" s="14" t="s">
        <v>1152</v>
      </c>
      <c r="E788" s="25">
        <v>43284</v>
      </c>
      <c r="F788" s="14">
        <v>4254736</v>
      </c>
      <c r="G788" s="27">
        <v>10242612</v>
      </c>
      <c r="H788" s="26">
        <v>160000</v>
      </c>
    </row>
    <row r="789" spans="1:8" ht="12.75" customHeight="1" x14ac:dyDescent="0.25">
      <c r="A789" s="15" t="s">
        <v>0</v>
      </c>
      <c r="B789" s="22" t="s">
        <v>2003</v>
      </c>
      <c r="C789" s="22" t="s">
        <v>1973</v>
      </c>
      <c r="D789" s="14" t="s">
        <v>1956</v>
      </c>
      <c r="E789" s="25">
        <v>43284</v>
      </c>
      <c r="F789" s="14">
        <v>4254706</v>
      </c>
      <c r="G789" s="27">
        <v>10242535</v>
      </c>
      <c r="H789" s="26">
        <v>5100</v>
      </c>
    </row>
    <row r="790" spans="1:8" ht="12.75" customHeight="1" x14ac:dyDescent="0.25">
      <c r="A790" s="15" t="s">
        <v>0</v>
      </c>
      <c r="B790" s="22" t="s">
        <v>2003</v>
      </c>
      <c r="C790" s="22" t="s">
        <v>1973</v>
      </c>
      <c r="D790" s="14" t="s">
        <v>228</v>
      </c>
      <c r="E790" s="25">
        <v>43283</v>
      </c>
      <c r="F790" s="14">
        <v>4254634</v>
      </c>
      <c r="G790" s="27">
        <v>10242601</v>
      </c>
      <c r="H790" s="26">
        <v>1546000</v>
      </c>
    </row>
    <row r="791" spans="1:8" ht="12.75" customHeight="1" x14ac:dyDescent="0.25">
      <c r="A791" s="15" t="s">
        <v>3</v>
      </c>
      <c r="B791" s="22" t="s">
        <v>2003</v>
      </c>
      <c r="C791" s="22" t="s">
        <v>1973</v>
      </c>
      <c r="D791" s="14" t="s">
        <v>518</v>
      </c>
      <c r="E791" s="25">
        <v>43282</v>
      </c>
      <c r="F791" s="14">
        <v>4254315</v>
      </c>
      <c r="G791" s="27">
        <v>10241957</v>
      </c>
      <c r="H791" s="26">
        <v>480000</v>
      </c>
    </row>
    <row r="792" spans="1:8" ht="12.75" customHeight="1" x14ac:dyDescent="0.25">
      <c r="A792" s="15" t="s">
        <v>0</v>
      </c>
      <c r="B792" s="22" t="s">
        <v>2003</v>
      </c>
      <c r="C792" s="22" t="s">
        <v>1973</v>
      </c>
      <c r="D792" s="14" t="s">
        <v>518</v>
      </c>
      <c r="E792" s="25">
        <v>43282</v>
      </c>
      <c r="F792" s="14">
        <v>4254314</v>
      </c>
      <c r="G792" s="27">
        <v>10241955</v>
      </c>
      <c r="H792" s="26">
        <v>480000</v>
      </c>
    </row>
    <row r="793" spans="1:8" ht="12.75" customHeight="1" x14ac:dyDescent="0.25">
      <c r="A793" s="15" t="s">
        <v>0</v>
      </c>
      <c r="B793" s="22" t="s">
        <v>2003</v>
      </c>
      <c r="C793" s="22" t="s">
        <v>1973</v>
      </c>
      <c r="D793" s="14" t="s">
        <v>714</v>
      </c>
      <c r="E793" s="25">
        <v>43282</v>
      </c>
      <c r="F793" s="14">
        <v>4254322</v>
      </c>
      <c r="G793" s="27">
        <v>10242534</v>
      </c>
      <c r="H793" s="26">
        <v>320000</v>
      </c>
    </row>
    <row r="794" spans="1:8" ht="12.75" customHeight="1" x14ac:dyDescent="0.25">
      <c r="A794" s="15" t="s">
        <v>3</v>
      </c>
      <c r="B794" s="22" t="s">
        <v>2003</v>
      </c>
      <c r="C794" s="22" t="s">
        <v>1973</v>
      </c>
      <c r="D794" s="14" t="s">
        <v>1186</v>
      </c>
      <c r="E794" s="25">
        <v>43282</v>
      </c>
      <c r="F794" s="14">
        <v>4254318</v>
      </c>
      <c r="G794" s="27">
        <v>10242303</v>
      </c>
      <c r="H794" s="26">
        <v>160000</v>
      </c>
    </row>
    <row r="795" spans="1:8" ht="12.75" customHeight="1" x14ac:dyDescent="0.25">
      <c r="A795" s="15" t="s">
        <v>3</v>
      </c>
      <c r="B795" s="22" t="s">
        <v>2003</v>
      </c>
      <c r="C795" s="22" t="s">
        <v>1973</v>
      </c>
      <c r="D795" s="14" t="s">
        <v>1036</v>
      </c>
      <c r="E795" s="25">
        <v>43278</v>
      </c>
      <c r="F795" s="14">
        <v>4254060</v>
      </c>
      <c r="G795" s="27">
        <v>10241596</v>
      </c>
      <c r="H795" s="26">
        <v>175434</v>
      </c>
    </row>
    <row r="796" spans="1:8" ht="12.75" hidden="1" customHeight="1" x14ac:dyDescent="0.25">
      <c r="A796" s="136" t="s">
        <v>3</v>
      </c>
      <c r="B796" s="140" t="s">
        <v>42</v>
      </c>
      <c r="C796" s="140" t="s">
        <v>2</v>
      </c>
      <c r="D796" s="140" t="s">
        <v>248</v>
      </c>
      <c r="E796" s="144">
        <v>43274</v>
      </c>
      <c r="F796" s="140">
        <v>4253619</v>
      </c>
      <c r="G796" s="140">
        <v>10242121</v>
      </c>
      <c r="H796" s="146">
        <v>1401201</v>
      </c>
    </row>
    <row r="797" spans="1:8" ht="12.75" customHeight="1" x14ac:dyDescent="0.25">
      <c r="A797" s="15" t="s">
        <v>0</v>
      </c>
      <c r="B797" s="22" t="s">
        <v>2003</v>
      </c>
      <c r="C797" s="22" t="s">
        <v>1973</v>
      </c>
      <c r="D797" s="14" t="s">
        <v>854</v>
      </c>
      <c r="E797" s="25">
        <v>43272</v>
      </c>
      <c r="F797" s="14">
        <v>4253433</v>
      </c>
      <c r="G797" s="27">
        <v>10241786</v>
      </c>
      <c r="H797" s="26">
        <v>240000</v>
      </c>
    </row>
    <row r="798" spans="1:8" ht="12.75" hidden="1" customHeight="1" x14ac:dyDescent="0.25">
      <c r="A798" s="136" t="s">
        <v>3</v>
      </c>
      <c r="B798" s="139" t="s">
        <v>1971</v>
      </c>
      <c r="C798" s="140" t="s">
        <v>1</v>
      </c>
      <c r="D798" s="140" t="s">
        <v>400</v>
      </c>
      <c r="E798" s="144">
        <v>43269</v>
      </c>
      <c r="F798" s="140">
        <v>4253230</v>
      </c>
      <c r="G798" s="140">
        <v>10240951</v>
      </c>
      <c r="H798" s="146">
        <v>480000</v>
      </c>
    </row>
    <row r="799" spans="1:8" ht="12.75" hidden="1" customHeight="1" x14ac:dyDescent="0.25">
      <c r="A799" s="136" t="s">
        <v>3</v>
      </c>
      <c r="B799" s="139" t="s">
        <v>1971</v>
      </c>
      <c r="C799" s="140" t="s">
        <v>1</v>
      </c>
      <c r="D799" s="140" t="s">
        <v>400</v>
      </c>
      <c r="E799" s="144">
        <v>43269</v>
      </c>
      <c r="F799" s="140">
        <v>4253264</v>
      </c>
      <c r="G799" s="140">
        <v>10240825</v>
      </c>
      <c r="H799" s="146">
        <v>256000</v>
      </c>
    </row>
    <row r="800" spans="1:8" ht="12.75" customHeight="1" x14ac:dyDescent="0.25">
      <c r="A800" s="15" t="s">
        <v>0</v>
      </c>
      <c r="B800" s="22" t="s">
        <v>2003</v>
      </c>
      <c r="C800" s="22" t="s">
        <v>1973</v>
      </c>
      <c r="D800" s="37" t="s">
        <v>2120</v>
      </c>
      <c r="E800" s="25">
        <v>43269</v>
      </c>
      <c r="F800" s="14">
        <v>4253232</v>
      </c>
      <c r="G800" s="14" t="s">
        <v>2</v>
      </c>
      <c r="H800" s="26">
        <v>11039722</v>
      </c>
    </row>
    <row r="801" spans="1:8" ht="12.75" customHeight="1" x14ac:dyDescent="0.25">
      <c r="A801" s="15" t="s">
        <v>3</v>
      </c>
      <c r="B801" s="22" t="s">
        <v>2003</v>
      </c>
      <c r="C801" s="22" t="s">
        <v>1973</v>
      </c>
      <c r="D801" s="14" t="s">
        <v>21</v>
      </c>
      <c r="E801" s="25">
        <v>43269</v>
      </c>
      <c r="F801" s="14">
        <v>4253231</v>
      </c>
      <c r="G801" s="14" t="s">
        <v>2</v>
      </c>
      <c r="H801" s="26">
        <v>3733047</v>
      </c>
    </row>
    <row r="802" spans="1:8" x14ac:dyDescent="0.25">
      <c r="A802" s="15" t="s">
        <v>3</v>
      </c>
      <c r="B802" s="22" t="s">
        <v>2003</v>
      </c>
      <c r="C802" s="22" t="s">
        <v>1973</v>
      </c>
      <c r="D802" s="14" t="s">
        <v>454</v>
      </c>
      <c r="E802" s="25">
        <v>43268</v>
      </c>
      <c r="F802" s="14">
        <v>4252988</v>
      </c>
      <c r="G802" s="27">
        <v>10241608</v>
      </c>
      <c r="H802" s="26">
        <v>560000</v>
      </c>
    </row>
    <row r="803" spans="1:8" ht="12.75" customHeight="1" x14ac:dyDescent="0.25">
      <c r="A803" s="15" t="s">
        <v>3</v>
      </c>
      <c r="B803" s="22" t="s">
        <v>2003</v>
      </c>
      <c r="C803" s="22" t="s">
        <v>1973</v>
      </c>
      <c r="D803" s="14" t="s">
        <v>1187</v>
      </c>
      <c r="E803" s="25">
        <v>43265</v>
      </c>
      <c r="F803" s="14">
        <v>4252771</v>
      </c>
      <c r="G803" s="27">
        <v>10241171</v>
      </c>
      <c r="H803" s="26">
        <v>160000</v>
      </c>
    </row>
    <row r="804" spans="1:8" ht="12.75" customHeight="1" x14ac:dyDescent="0.25">
      <c r="A804" s="15" t="s">
        <v>3</v>
      </c>
      <c r="B804" s="22" t="s">
        <v>2003</v>
      </c>
      <c r="C804" s="22" t="s">
        <v>1973</v>
      </c>
      <c r="D804" s="14" t="s">
        <v>1178</v>
      </c>
      <c r="E804" s="25">
        <v>43265</v>
      </c>
      <c r="F804" s="14">
        <v>4252778</v>
      </c>
      <c r="G804" s="27">
        <v>10241324</v>
      </c>
      <c r="H804" s="26">
        <v>160000</v>
      </c>
    </row>
    <row r="805" spans="1:8" ht="12.75" hidden="1" customHeight="1" x14ac:dyDescent="0.25">
      <c r="A805" s="136" t="s">
        <v>0</v>
      </c>
      <c r="B805" s="140" t="s">
        <v>42</v>
      </c>
      <c r="C805" s="140" t="s">
        <v>42</v>
      </c>
      <c r="D805" s="140" t="s">
        <v>140</v>
      </c>
      <c r="E805" s="144">
        <v>43264</v>
      </c>
      <c r="F805" s="140">
        <v>4252704</v>
      </c>
      <c r="G805" s="140">
        <v>10241372</v>
      </c>
      <c r="H805" s="146">
        <v>2722147</v>
      </c>
    </row>
    <row r="806" spans="1:8" ht="12.75" hidden="1" customHeight="1" x14ac:dyDescent="0.25">
      <c r="A806" s="136" t="s">
        <v>0</v>
      </c>
      <c r="B806" s="140" t="s">
        <v>42</v>
      </c>
      <c r="C806" s="140" t="s">
        <v>42</v>
      </c>
      <c r="D806" s="140" t="s">
        <v>345</v>
      </c>
      <c r="E806" s="144">
        <v>43259</v>
      </c>
      <c r="F806" s="140">
        <v>4252183</v>
      </c>
      <c r="G806" s="140" t="s">
        <v>2</v>
      </c>
      <c r="H806" s="146">
        <v>830000</v>
      </c>
    </row>
    <row r="807" spans="1:8" ht="12.75" hidden="1" customHeight="1" x14ac:dyDescent="0.25">
      <c r="A807" s="136" t="s">
        <v>3</v>
      </c>
      <c r="B807" s="139" t="s">
        <v>1971</v>
      </c>
      <c r="C807" s="140" t="s">
        <v>1</v>
      </c>
      <c r="D807" s="140" t="s">
        <v>244</v>
      </c>
      <c r="E807" s="144">
        <v>43258</v>
      </c>
      <c r="F807" s="140">
        <v>4252067</v>
      </c>
      <c r="G807" s="140" t="s">
        <v>2</v>
      </c>
      <c r="H807" s="146">
        <v>1426365</v>
      </c>
    </row>
    <row r="808" spans="1:8" ht="12.75" customHeight="1" x14ac:dyDescent="0.25">
      <c r="A808" s="15" t="s">
        <v>3</v>
      </c>
      <c r="B808" s="22" t="s">
        <v>2003</v>
      </c>
      <c r="C808" s="22" t="s">
        <v>1973</v>
      </c>
      <c r="D808" s="14" t="s">
        <v>417</v>
      </c>
      <c r="E808" s="25">
        <v>43255</v>
      </c>
      <c r="F808" s="14">
        <v>4251815</v>
      </c>
      <c r="G808" s="27">
        <v>10240780</v>
      </c>
      <c r="H808" s="26">
        <v>640000</v>
      </c>
    </row>
    <row r="809" spans="1:8" ht="12.75" hidden="1" customHeight="1" x14ac:dyDescent="0.25">
      <c r="A809" s="15" t="s">
        <v>3</v>
      </c>
      <c r="B809" s="22" t="s">
        <v>2003</v>
      </c>
      <c r="C809" s="22" t="s">
        <v>1974</v>
      </c>
      <c r="D809" s="14" t="s">
        <v>1175</v>
      </c>
      <c r="E809" s="25">
        <v>43255</v>
      </c>
      <c r="F809" s="14">
        <v>4251811</v>
      </c>
      <c r="G809" s="27">
        <v>10240512</v>
      </c>
      <c r="H809" s="26">
        <v>160000</v>
      </c>
    </row>
    <row r="810" spans="1:8" ht="12.75" hidden="1" customHeight="1" x14ac:dyDescent="0.25">
      <c r="A810" s="136" t="s">
        <v>3</v>
      </c>
      <c r="B810" s="140" t="str">
        <f>+Tabla1[[#This Row],[Equipo]]</f>
        <v>TENSIONADORA</v>
      </c>
      <c r="C810" s="140" t="s">
        <v>42</v>
      </c>
      <c r="D810" s="140" t="s">
        <v>1257</v>
      </c>
      <c r="E810" s="144">
        <v>43249</v>
      </c>
      <c r="F810" s="140">
        <v>4251114</v>
      </c>
      <c r="G810" s="140">
        <v>10240465</v>
      </c>
      <c r="H810" s="146">
        <v>144000</v>
      </c>
    </row>
    <row r="811" spans="1:8" ht="12.75" customHeight="1" x14ac:dyDescent="0.25">
      <c r="A811" s="15" t="s">
        <v>0</v>
      </c>
      <c r="B811" s="22" t="s">
        <v>2003</v>
      </c>
      <c r="C811" s="22" t="s">
        <v>1973</v>
      </c>
      <c r="D811" s="14" t="s">
        <v>1006</v>
      </c>
      <c r="E811" s="25">
        <v>43248</v>
      </c>
      <c r="F811" s="14">
        <v>4251094</v>
      </c>
      <c r="G811" s="27">
        <v>10240441</v>
      </c>
      <c r="H811" s="26">
        <v>180944</v>
      </c>
    </row>
    <row r="812" spans="1:8" ht="12.75" customHeight="1" x14ac:dyDescent="0.25">
      <c r="A812" s="15" t="s">
        <v>0</v>
      </c>
      <c r="B812" s="22" t="s">
        <v>2003</v>
      </c>
      <c r="C812" s="22" t="s">
        <v>1973</v>
      </c>
      <c r="D812" s="14" t="s">
        <v>853</v>
      </c>
      <c r="E812" s="25">
        <v>43247</v>
      </c>
      <c r="F812" s="14">
        <v>4250783</v>
      </c>
      <c r="G812" s="27">
        <v>10240087</v>
      </c>
      <c r="H812" s="26">
        <v>240000</v>
      </c>
    </row>
    <row r="813" spans="1:8" ht="12.75" hidden="1" customHeight="1" x14ac:dyDescent="0.25">
      <c r="A813" s="136" t="s">
        <v>0</v>
      </c>
      <c r="B813" s="141" t="s">
        <v>1972</v>
      </c>
      <c r="C813" s="140" t="s">
        <v>2</v>
      </c>
      <c r="D813" s="140" t="s">
        <v>173</v>
      </c>
      <c r="E813" s="144">
        <v>43242</v>
      </c>
      <c r="F813" s="140">
        <v>4250164</v>
      </c>
      <c r="G813" s="140" t="s">
        <v>2</v>
      </c>
      <c r="H813" s="146">
        <v>1550000</v>
      </c>
    </row>
    <row r="814" spans="1:8" ht="12.75" hidden="1" customHeight="1" x14ac:dyDescent="0.25">
      <c r="A814" s="136" t="s">
        <v>3</v>
      </c>
      <c r="B814" s="140" t="s">
        <v>1972</v>
      </c>
      <c r="C814" s="140" t="s">
        <v>2</v>
      </c>
      <c r="D814" s="140" t="s">
        <v>173</v>
      </c>
      <c r="E814" s="144">
        <v>43242</v>
      </c>
      <c r="F814" s="140">
        <v>4250159</v>
      </c>
      <c r="G814" s="140" t="s">
        <v>2</v>
      </c>
      <c r="H814" s="146">
        <v>32000</v>
      </c>
    </row>
    <row r="815" spans="1:8" ht="12.75" customHeight="1" x14ac:dyDescent="0.25">
      <c r="A815" s="15" t="s">
        <v>0</v>
      </c>
      <c r="B815" s="22" t="s">
        <v>2003</v>
      </c>
      <c r="C815" s="22" t="s">
        <v>1973</v>
      </c>
      <c r="D815" s="14" t="s">
        <v>1164</v>
      </c>
      <c r="E815" s="25">
        <v>43238</v>
      </c>
      <c r="F815" s="14">
        <v>4249582</v>
      </c>
      <c r="G815" s="27">
        <v>10238449</v>
      </c>
      <c r="H815" s="26">
        <v>160000</v>
      </c>
    </row>
    <row r="816" spans="1:8" ht="12.75" customHeight="1" x14ac:dyDescent="0.25">
      <c r="A816" s="15" t="s">
        <v>0</v>
      </c>
      <c r="B816" s="22" t="s">
        <v>2003</v>
      </c>
      <c r="C816" s="22" t="s">
        <v>1973</v>
      </c>
      <c r="D816" s="14" t="s">
        <v>254</v>
      </c>
      <c r="E816" s="25">
        <v>43236</v>
      </c>
      <c r="F816" s="14">
        <v>4249429</v>
      </c>
      <c r="G816" s="27">
        <v>10239302</v>
      </c>
      <c r="H816" s="26">
        <v>1356000</v>
      </c>
    </row>
    <row r="817" spans="1:8" ht="12.75" customHeight="1" x14ac:dyDescent="0.25">
      <c r="A817" s="15" t="s">
        <v>0</v>
      </c>
      <c r="B817" s="22" t="s">
        <v>2003</v>
      </c>
      <c r="C817" s="22" t="s">
        <v>1973</v>
      </c>
      <c r="D817" s="14" t="s">
        <v>298</v>
      </c>
      <c r="E817" s="25">
        <v>43230</v>
      </c>
      <c r="F817" s="14">
        <v>4248839</v>
      </c>
      <c r="G817" s="27">
        <v>10238829</v>
      </c>
      <c r="H817" s="26">
        <v>1063000</v>
      </c>
    </row>
    <row r="818" spans="1:8" ht="12.75" customHeight="1" x14ac:dyDescent="0.25">
      <c r="A818" s="15" t="s">
        <v>0</v>
      </c>
      <c r="B818" s="22" t="s">
        <v>2003</v>
      </c>
      <c r="C818" s="22" t="s">
        <v>1973</v>
      </c>
      <c r="D818" s="14" t="s">
        <v>254</v>
      </c>
      <c r="E818" s="25">
        <v>43230</v>
      </c>
      <c r="F818" s="14">
        <v>4248868</v>
      </c>
      <c r="G818" s="27">
        <v>10238886</v>
      </c>
      <c r="H818" s="26">
        <v>387674</v>
      </c>
    </row>
    <row r="819" spans="1:8" ht="12.75" customHeight="1" x14ac:dyDescent="0.25">
      <c r="A819" s="15" t="s">
        <v>3</v>
      </c>
      <c r="B819" s="22" t="s">
        <v>2003</v>
      </c>
      <c r="C819" s="22" t="s">
        <v>1973</v>
      </c>
      <c r="D819" s="14" t="s">
        <v>1176</v>
      </c>
      <c r="E819" s="25">
        <v>43221</v>
      </c>
      <c r="F819" s="14">
        <v>4247836</v>
      </c>
      <c r="G819" s="27">
        <v>10238020</v>
      </c>
      <c r="H819" s="26">
        <v>160000</v>
      </c>
    </row>
    <row r="820" spans="1:8" ht="12.75" customHeight="1" x14ac:dyDescent="0.25">
      <c r="A820" s="15" t="s">
        <v>0</v>
      </c>
      <c r="B820" s="22" t="s">
        <v>2003</v>
      </c>
      <c r="C820" s="22" t="s">
        <v>1973</v>
      </c>
      <c r="D820" s="14" t="s">
        <v>959</v>
      </c>
      <c r="E820" s="25">
        <v>43220</v>
      </c>
      <c r="F820" s="14">
        <v>4247668</v>
      </c>
      <c r="G820" s="14" t="s">
        <v>2</v>
      </c>
      <c r="H820" s="26">
        <v>200000</v>
      </c>
    </row>
    <row r="821" spans="1:8" ht="12.75" customHeight="1" x14ac:dyDescent="0.25">
      <c r="A821" s="15" t="s">
        <v>3</v>
      </c>
      <c r="B821" s="22" t="s">
        <v>2003</v>
      </c>
      <c r="C821" s="22" t="s">
        <v>1973</v>
      </c>
      <c r="D821" s="14" t="s">
        <v>1179</v>
      </c>
      <c r="E821" s="25">
        <v>43217</v>
      </c>
      <c r="F821" s="14">
        <v>4247193</v>
      </c>
      <c r="G821" s="27">
        <v>10236644</v>
      </c>
      <c r="H821" s="26">
        <v>160000</v>
      </c>
    </row>
    <row r="822" spans="1:8" ht="12.75" hidden="1" customHeight="1" x14ac:dyDescent="0.25">
      <c r="A822" s="15" t="s">
        <v>3</v>
      </c>
      <c r="B822" s="22" t="s">
        <v>2003</v>
      </c>
      <c r="C822" s="22" t="s">
        <v>1974</v>
      </c>
      <c r="D822" s="14" t="s">
        <v>1192</v>
      </c>
      <c r="E822" s="25">
        <v>43214</v>
      </c>
      <c r="F822" s="14">
        <v>4246853</v>
      </c>
      <c r="G822" s="14" t="s">
        <v>2</v>
      </c>
      <c r="H822" s="26">
        <v>160000</v>
      </c>
    </row>
    <row r="823" spans="1:8" ht="12.75" customHeight="1" x14ac:dyDescent="0.25">
      <c r="A823" s="15" t="s">
        <v>3</v>
      </c>
      <c r="B823" s="22" t="s">
        <v>2003</v>
      </c>
      <c r="C823" s="22" t="s">
        <v>1973</v>
      </c>
      <c r="D823" s="14" t="s">
        <v>1188</v>
      </c>
      <c r="E823" s="25">
        <v>43211</v>
      </c>
      <c r="F823" s="14">
        <v>4246415</v>
      </c>
      <c r="G823" s="27">
        <v>10237274</v>
      </c>
      <c r="H823" s="26">
        <v>160000</v>
      </c>
    </row>
    <row r="824" spans="1:8" ht="12.75" customHeight="1" x14ac:dyDescent="0.25">
      <c r="A824" s="15" t="s">
        <v>3</v>
      </c>
      <c r="B824" s="22" t="s">
        <v>2003</v>
      </c>
      <c r="C824" s="22" t="s">
        <v>1973</v>
      </c>
      <c r="D824" s="14" t="s">
        <v>1605</v>
      </c>
      <c r="E824" s="25">
        <v>43211</v>
      </c>
      <c r="F824" s="14">
        <v>4246403</v>
      </c>
      <c r="G824" s="27">
        <v>10237080</v>
      </c>
      <c r="H824" s="26">
        <v>80000</v>
      </c>
    </row>
    <row r="825" spans="1:8" ht="12.75" customHeight="1" x14ac:dyDescent="0.25">
      <c r="A825" s="15" t="s">
        <v>3</v>
      </c>
      <c r="B825" s="22" t="s">
        <v>2003</v>
      </c>
      <c r="C825" s="22" t="s">
        <v>1973</v>
      </c>
      <c r="D825" s="14" t="s">
        <v>1177</v>
      </c>
      <c r="E825" s="25">
        <v>43210</v>
      </c>
      <c r="F825" s="14">
        <v>4246305</v>
      </c>
      <c r="G825" s="27">
        <v>10237100</v>
      </c>
      <c r="H825" s="26">
        <v>160000</v>
      </c>
    </row>
    <row r="826" spans="1:8" ht="12.75" customHeight="1" x14ac:dyDescent="0.25">
      <c r="A826" s="15" t="s">
        <v>3</v>
      </c>
      <c r="B826" s="22" t="s">
        <v>2003</v>
      </c>
      <c r="C826" s="22" t="s">
        <v>1973</v>
      </c>
      <c r="D826" s="14" t="s">
        <v>6</v>
      </c>
      <c r="E826" s="25">
        <v>43208</v>
      </c>
      <c r="F826" s="14">
        <v>4246106</v>
      </c>
      <c r="G826" s="14" t="s">
        <v>2</v>
      </c>
      <c r="H826" s="26">
        <v>23820614</v>
      </c>
    </row>
    <row r="827" spans="1:8" ht="12.75" customHeight="1" x14ac:dyDescent="0.25">
      <c r="A827" s="15" t="s">
        <v>0</v>
      </c>
      <c r="B827" s="22" t="s">
        <v>2003</v>
      </c>
      <c r="C827" s="22" t="s">
        <v>1973</v>
      </c>
      <c r="D827" s="14" t="s">
        <v>30</v>
      </c>
      <c r="E827" s="25">
        <v>43208</v>
      </c>
      <c r="F827" s="14">
        <v>4246109</v>
      </c>
      <c r="G827" s="14" t="s">
        <v>2</v>
      </c>
      <c r="H827" s="26">
        <v>8638713</v>
      </c>
    </row>
    <row r="828" spans="1:8" ht="12.75" customHeight="1" x14ac:dyDescent="0.25">
      <c r="A828" s="15" t="s">
        <v>0</v>
      </c>
      <c r="B828" s="22" t="s">
        <v>2003</v>
      </c>
      <c r="C828" s="22" t="s">
        <v>1973</v>
      </c>
      <c r="D828" s="14" t="s">
        <v>152</v>
      </c>
      <c r="E828" s="25">
        <v>43200</v>
      </c>
      <c r="F828" s="14">
        <v>4245054</v>
      </c>
      <c r="G828" s="27">
        <v>10226572</v>
      </c>
      <c r="H828" s="26">
        <v>2455645</v>
      </c>
    </row>
    <row r="829" spans="1:8" ht="12.75" customHeight="1" x14ac:dyDescent="0.25">
      <c r="A829" s="15" t="s">
        <v>3</v>
      </c>
      <c r="B829" s="22" t="s">
        <v>2003</v>
      </c>
      <c r="C829" s="22" t="s">
        <v>1973</v>
      </c>
      <c r="D829" s="14" t="s">
        <v>142</v>
      </c>
      <c r="E829" s="25">
        <v>43198</v>
      </c>
      <c r="F829" s="14">
        <v>4242689</v>
      </c>
      <c r="G829" s="27">
        <v>10235300</v>
      </c>
      <c r="H829" s="26">
        <v>320000</v>
      </c>
    </row>
    <row r="830" spans="1:8" ht="12.75" customHeight="1" x14ac:dyDescent="0.25">
      <c r="A830" s="15" t="s">
        <v>3</v>
      </c>
      <c r="B830" s="22" t="s">
        <v>2003</v>
      </c>
      <c r="C830" s="22" t="s">
        <v>1973</v>
      </c>
      <c r="D830" s="14" t="s">
        <v>1182</v>
      </c>
      <c r="E830" s="25">
        <v>43198</v>
      </c>
      <c r="F830" s="14">
        <v>4242693</v>
      </c>
      <c r="G830" s="27">
        <v>10235458</v>
      </c>
      <c r="H830" s="26">
        <v>160000</v>
      </c>
    </row>
    <row r="831" spans="1:8" hidden="1" x14ac:dyDescent="0.25">
      <c r="A831" s="136" t="s">
        <v>3</v>
      </c>
      <c r="B831" s="139" t="s">
        <v>1971</v>
      </c>
      <c r="C831" s="140" t="s">
        <v>1</v>
      </c>
      <c r="D831" s="140" t="s">
        <v>8</v>
      </c>
      <c r="E831" s="144">
        <v>43192</v>
      </c>
      <c r="F831" s="140">
        <v>4242119</v>
      </c>
      <c r="G831" s="140" t="s">
        <v>2</v>
      </c>
      <c r="H831" s="146">
        <v>16622376</v>
      </c>
    </row>
    <row r="832" spans="1:8" ht="12.75" customHeight="1" x14ac:dyDescent="0.25">
      <c r="A832" s="15" t="s">
        <v>3</v>
      </c>
      <c r="B832" s="22" t="s">
        <v>2003</v>
      </c>
      <c r="C832" s="22" t="s">
        <v>1973</v>
      </c>
      <c r="D832" s="14" t="s">
        <v>1128</v>
      </c>
      <c r="E832" s="25">
        <v>43190</v>
      </c>
      <c r="F832" s="14">
        <v>4241819</v>
      </c>
      <c r="G832" s="27">
        <v>10235250</v>
      </c>
      <c r="H832" s="26">
        <v>166111</v>
      </c>
    </row>
    <row r="833" spans="1:8" ht="12.75" customHeight="1" x14ac:dyDescent="0.25">
      <c r="A833" s="15" t="s">
        <v>3</v>
      </c>
      <c r="B833" s="22" t="s">
        <v>2003</v>
      </c>
      <c r="C833" s="22" t="s">
        <v>1973</v>
      </c>
      <c r="D833" s="14" t="s">
        <v>722</v>
      </c>
      <c r="E833" s="25">
        <v>43188</v>
      </c>
      <c r="F833" s="14">
        <v>4241759</v>
      </c>
      <c r="G833" s="27">
        <v>10234550</v>
      </c>
      <c r="H833" s="26">
        <v>320000</v>
      </c>
    </row>
    <row r="834" spans="1:8" ht="12.75" customHeight="1" x14ac:dyDescent="0.25">
      <c r="A834" s="15" t="s">
        <v>3</v>
      </c>
      <c r="B834" s="22" t="s">
        <v>2003</v>
      </c>
      <c r="C834" s="22" t="s">
        <v>1973</v>
      </c>
      <c r="D834" s="14" t="s">
        <v>723</v>
      </c>
      <c r="E834" s="25">
        <v>43186</v>
      </c>
      <c r="F834" s="14">
        <v>4241507</v>
      </c>
      <c r="G834" s="27">
        <v>10234819</v>
      </c>
      <c r="H834" s="26">
        <v>320000</v>
      </c>
    </row>
    <row r="835" spans="1:8" ht="12.75" customHeight="1" x14ac:dyDescent="0.25">
      <c r="A835" s="15" t="s">
        <v>3</v>
      </c>
      <c r="B835" s="22" t="s">
        <v>2003</v>
      </c>
      <c r="C835" s="22" t="s">
        <v>1973</v>
      </c>
      <c r="D835" s="14" t="s">
        <v>318</v>
      </c>
      <c r="E835" s="25">
        <v>43185</v>
      </c>
      <c r="F835" s="14">
        <v>4241461</v>
      </c>
      <c r="G835" s="14" t="s">
        <v>2</v>
      </c>
      <c r="H835" s="26">
        <v>960000</v>
      </c>
    </row>
    <row r="836" spans="1:8" ht="12.75" hidden="1" customHeight="1" x14ac:dyDescent="0.25">
      <c r="A836" s="136" t="s">
        <v>3</v>
      </c>
      <c r="B836" s="139" t="s">
        <v>1971</v>
      </c>
      <c r="C836" s="140" t="s">
        <v>1</v>
      </c>
      <c r="D836" s="140" t="s">
        <v>497</v>
      </c>
      <c r="E836" s="144">
        <v>43178</v>
      </c>
      <c r="F836" s="140">
        <v>4240231</v>
      </c>
      <c r="G836" s="140">
        <v>10233218</v>
      </c>
      <c r="H836" s="146">
        <v>283200</v>
      </c>
    </row>
    <row r="837" spans="1:8" ht="12.75" customHeight="1" x14ac:dyDescent="0.25">
      <c r="A837" s="15" t="s">
        <v>3</v>
      </c>
      <c r="B837" s="22" t="s">
        <v>2003</v>
      </c>
      <c r="C837" s="22" t="s">
        <v>1973</v>
      </c>
      <c r="D837" s="14" t="s">
        <v>347</v>
      </c>
      <c r="E837" s="25">
        <v>43173</v>
      </c>
      <c r="F837" s="14">
        <v>4239840</v>
      </c>
      <c r="G837" s="14" t="s">
        <v>2</v>
      </c>
      <c r="H837" s="26">
        <v>821434</v>
      </c>
    </row>
    <row r="838" spans="1:8" ht="12.75" hidden="1" customHeight="1" x14ac:dyDescent="0.25">
      <c r="A838" s="136" t="s">
        <v>3</v>
      </c>
      <c r="B838" s="139" t="s">
        <v>1971</v>
      </c>
      <c r="C838" s="140" t="s">
        <v>1</v>
      </c>
      <c r="D838" s="140" t="s">
        <v>1001</v>
      </c>
      <c r="E838" s="144">
        <v>43172</v>
      </c>
      <c r="F838" s="140">
        <v>4239741</v>
      </c>
      <c r="G838" s="140">
        <v>10233310</v>
      </c>
      <c r="H838" s="146">
        <v>184571</v>
      </c>
    </row>
    <row r="839" spans="1:8" ht="12.75" customHeight="1" x14ac:dyDescent="0.25">
      <c r="A839" s="15" t="s">
        <v>3</v>
      </c>
      <c r="B839" s="22" t="s">
        <v>2003</v>
      </c>
      <c r="C839" s="22" t="s">
        <v>1973</v>
      </c>
      <c r="D839" s="14" t="s">
        <v>52</v>
      </c>
      <c r="E839" s="25">
        <v>43172</v>
      </c>
      <c r="F839" s="14">
        <v>4239658</v>
      </c>
      <c r="G839" s="14" t="s">
        <v>2</v>
      </c>
      <c r="H839" s="26">
        <v>616800</v>
      </c>
    </row>
    <row r="840" spans="1:8" ht="12.75" customHeight="1" x14ac:dyDescent="0.25">
      <c r="A840" s="15" t="s">
        <v>0</v>
      </c>
      <c r="B840" s="22" t="s">
        <v>2003</v>
      </c>
      <c r="C840" s="22" t="s">
        <v>1973</v>
      </c>
      <c r="D840" s="14" t="s">
        <v>52</v>
      </c>
      <c r="E840" s="25">
        <v>43172</v>
      </c>
      <c r="F840" s="14">
        <v>4239656</v>
      </c>
      <c r="G840" s="14" t="s">
        <v>2</v>
      </c>
      <c r="H840" s="26">
        <v>447634</v>
      </c>
    </row>
    <row r="841" spans="1:8" ht="12.75" hidden="1" customHeight="1" x14ac:dyDescent="0.25">
      <c r="A841" s="136" t="s">
        <v>3</v>
      </c>
      <c r="B841" s="139" t="s">
        <v>1971</v>
      </c>
      <c r="C841" s="140" t="s">
        <v>1</v>
      </c>
      <c r="D841" s="140" t="s">
        <v>400</v>
      </c>
      <c r="E841" s="144">
        <v>43170</v>
      </c>
      <c r="F841" s="140">
        <v>4239364</v>
      </c>
      <c r="G841" s="140">
        <v>10231446</v>
      </c>
      <c r="H841" s="146">
        <v>240000</v>
      </c>
    </row>
    <row r="842" spans="1:8" ht="12.75" hidden="1" customHeight="1" x14ac:dyDescent="0.25">
      <c r="A842" s="136" t="s">
        <v>3</v>
      </c>
      <c r="B842" s="139" t="s">
        <v>1971</v>
      </c>
      <c r="C842" s="140" t="s">
        <v>1</v>
      </c>
      <c r="D842" s="140" t="s">
        <v>400</v>
      </c>
      <c r="E842" s="144">
        <v>43170</v>
      </c>
      <c r="F842" s="140">
        <v>4239360</v>
      </c>
      <c r="G842" s="140">
        <v>10231590</v>
      </c>
      <c r="H842" s="146">
        <v>240000</v>
      </c>
    </row>
    <row r="843" spans="1:8" ht="12.75" hidden="1" customHeight="1" x14ac:dyDescent="0.25">
      <c r="A843" s="136" t="s">
        <v>0</v>
      </c>
      <c r="B843" s="140" t="s">
        <v>1971</v>
      </c>
      <c r="C843" s="140" t="s">
        <v>1</v>
      </c>
      <c r="D843" s="140" t="s">
        <v>516</v>
      </c>
      <c r="E843" s="144">
        <v>43167</v>
      </c>
      <c r="F843" s="140">
        <v>4239072</v>
      </c>
      <c r="G843" s="140">
        <v>10232369</v>
      </c>
      <c r="H843" s="146">
        <v>480000</v>
      </c>
    </row>
    <row r="844" spans="1:8" ht="12.75" hidden="1" customHeight="1" x14ac:dyDescent="0.25">
      <c r="A844" s="136" t="s">
        <v>3</v>
      </c>
      <c r="B844" s="139" t="s">
        <v>1971</v>
      </c>
      <c r="C844" s="140" t="s">
        <v>1</v>
      </c>
      <c r="D844" s="140" t="s">
        <v>1170</v>
      </c>
      <c r="E844" s="144">
        <v>43167</v>
      </c>
      <c r="F844" s="140">
        <v>4239078</v>
      </c>
      <c r="G844" s="140">
        <v>10232896</v>
      </c>
      <c r="H844" s="146">
        <v>160000</v>
      </c>
    </row>
    <row r="845" spans="1:8" ht="12.75" hidden="1" customHeight="1" x14ac:dyDescent="0.25">
      <c r="A845" s="136" t="s">
        <v>0</v>
      </c>
      <c r="B845" s="140" t="s">
        <v>1971</v>
      </c>
      <c r="C845" s="140" t="s">
        <v>1</v>
      </c>
      <c r="D845" s="140" t="s">
        <v>183</v>
      </c>
      <c r="E845" s="144">
        <v>43165</v>
      </c>
      <c r="F845" s="140">
        <v>4238908</v>
      </c>
      <c r="G845" s="140" t="s">
        <v>2</v>
      </c>
      <c r="H845" s="146">
        <v>2000000</v>
      </c>
    </row>
    <row r="846" spans="1:8" ht="12.75" customHeight="1" x14ac:dyDescent="0.25">
      <c r="A846" s="15" t="s">
        <v>0</v>
      </c>
      <c r="B846" s="22" t="s">
        <v>2003</v>
      </c>
      <c r="C846" s="22" t="s">
        <v>1973</v>
      </c>
      <c r="D846" s="37" t="s">
        <v>2129</v>
      </c>
      <c r="E846" s="25">
        <v>43157</v>
      </c>
      <c r="F846" s="14">
        <v>4237658</v>
      </c>
      <c r="G846" s="27">
        <v>10231591</v>
      </c>
      <c r="H846" s="26">
        <v>4005347</v>
      </c>
    </row>
    <row r="847" spans="1:8" ht="12.75" customHeight="1" x14ac:dyDescent="0.25">
      <c r="A847" s="15" t="s">
        <v>3</v>
      </c>
      <c r="B847" s="22" t="s">
        <v>2003</v>
      </c>
      <c r="C847" s="22" t="s">
        <v>1973</v>
      </c>
      <c r="D847" s="14" t="s">
        <v>1189</v>
      </c>
      <c r="E847" s="25">
        <v>43156</v>
      </c>
      <c r="F847" s="14">
        <v>4237649</v>
      </c>
      <c r="G847" s="27">
        <v>10231224</v>
      </c>
      <c r="H847" s="26">
        <v>160000</v>
      </c>
    </row>
    <row r="848" spans="1:8" ht="12.75" hidden="1" customHeight="1" x14ac:dyDescent="0.25">
      <c r="A848" s="136" t="s">
        <v>0</v>
      </c>
      <c r="B848" s="140" t="s">
        <v>1971</v>
      </c>
      <c r="C848" s="140" t="s">
        <v>1</v>
      </c>
      <c r="D848" s="140" t="s">
        <v>1379</v>
      </c>
      <c r="E848" s="144">
        <v>43151</v>
      </c>
      <c r="F848" s="140">
        <v>4237192</v>
      </c>
      <c r="G848" s="140" t="s">
        <v>2</v>
      </c>
      <c r="H848" s="146">
        <v>111000</v>
      </c>
    </row>
    <row r="849" spans="1:8" ht="12.75" customHeight="1" x14ac:dyDescent="0.25">
      <c r="A849" s="15" t="s">
        <v>3</v>
      </c>
      <c r="B849" s="22" t="s">
        <v>2003</v>
      </c>
      <c r="C849" s="22" t="s">
        <v>1973</v>
      </c>
      <c r="D849" s="14" t="s">
        <v>54</v>
      </c>
      <c r="E849" s="25">
        <v>43151</v>
      </c>
      <c r="F849" s="14">
        <v>4237057</v>
      </c>
      <c r="G849" s="14" t="s">
        <v>2</v>
      </c>
      <c r="H849" s="26">
        <v>5970302</v>
      </c>
    </row>
    <row r="850" spans="1:8" ht="12.75" customHeight="1" x14ac:dyDescent="0.25">
      <c r="A850" s="15" t="s">
        <v>0</v>
      </c>
      <c r="B850" s="22" t="s">
        <v>2003</v>
      </c>
      <c r="C850" s="22" t="s">
        <v>1973</v>
      </c>
      <c r="D850" s="37" t="s">
        <v>2149</v>
      </c>
      <c r="E850" s="25">
        <v>43151</v>
      </c>
      <c r="F850" s="14">
        <v>4237058</v>
      </c>
      <c r="G850" s="14" t="s">
        <v>2</v>
      </c>
      <c r="H850" s="26">
        <v>1120000</v>
      </c>
    </row>
    <row r="851" spans="1:8" ht="12.75" customHeight="1" x14ac:dyDescent="0.25">
      <c r="A851" s="15" t="s">
        <v>3</v>
      </c>
      <c r="B851" s="22" t="s">
        <v>2003</v>
      </c>
      <c r="C851" s="22" t="s">
        <v>1973</v>
      </c>
      <c r="D851" s="14" t="s">
        <v>1180</v>
      </c>
      <c r="E851" s="25">
        <v>43151</v>
      </c>
      <c r="F851" s="14">
        <v>4237207</v>
      </c>
      <c r="G851" s="27">
        <v>10230188</v>
      </c>
      <c r="H851" s="26">
        <v>160000</v>
      </c>
    </row>
    <row r="852" spans="1:8" ht="12.75" hidden="1" customHeight="1" x14ac:dyDescent="0.25">
      <c r="A852" s="136" t="s">
        <v>3</v>
      </c>
      <c r="B852" s="140" t="str">
        <f>+Tabla1[[#This Row],[Equipo]]</f>
        <v>TENSIONADORA</v>
      </c>
      <c r="C852" s="140" t="s">
        <v>42</v>
      </c>
      <c r="D852" s="140" t="s">
        <v>1165</v>
      </c>
      <c r="E852" s="144">
        <v>43138</v>
      </c>
      <c r="F852" s="140">
        <v>4235550</v>
      </c>
      <c r="G852" s="140">
        <v>10229694</v>
      </c>
      <c r="H852" s="146">
        <v>160000</v>
      </c>
    </row>
    <row r="853" spans="1:8" ht="12.75" hidden="1" customHeight="1" x14ac:dyDescent="0.25">
      <c r="A853" s="15" t="s">
        <v>0</v>
      </c>
      <c r="B853" s="22" t="s">
        <v>2003</v>
      </c>
      <c r="C853" s="22" t="s">
        <v>1974</v>
      </c>
      <c r="D853" s="14" t="s">
        <v>1149</v>
      </c>
      <c r="E853" s="25">
        <v>43137</v>
      </c>
      <c r="F853" s="14">
        <v>4235325</v>
      </c>
      <c r="G853" s="27">
        <v>10229309</v>
      </c>
      <c r="H853" s="26">
        <v>160000</v>
      </c>
    </row>
    <row r="854" spans="1:8" ht="12.75" hidden="1" customHeight="1" x14ac:dyDescent="0.25">
      <c r="A854" s="136" t="s">
        <v>0</v>
      </c>
      <c r="B854" s="140" t="s">
        <v>1971</v>
      </c>
      <c r="C854" s="140" t="s">
        <v>1</v>
      </c>
      <c r="D854" s="140" t="s">
        <v>9</v>
      </c>
      <c r="E854" s="144">
        <v>43132</v>
      </c>
      <c r="F854" s="140">
        <v>4234796</v>
      </c>
      <c r="G854" s="140" t="s">
        <v>2</v>
      </c>
      <c r="H854" s="146">
        <v>16370204</v>
      </c>
    </row>
    <row r="855" spans="1:8" ht="12.75" hidden="1" customHeight="1" x14ac:dyDescent="0.25">
      <c r="A855" s="136" t="s">
        <v>3</v>
      </c>
      <c r="B855" s="139" t="s">
        <v>1971</v>
      </c>
      <c r="C855" s="140" t="s">
        <v>1</v>
      </c>
      <c r="D855" s="140" t="s">
        <v>497</v>
      </c>
      <c r="E855" s="144">
        <v>43127</v>
      </c>
      <c r="F855" s="140">
        <v>4234212</v>
      </c>
      <c r="G855" s="140">
        <v>10227117</v>
      </c>
      <c r="H855" s="146">
        <v>160000</v>
      </c>
    </row>
    <row r="856" spans="1:8" ht="12.75" hidden="1" customHeight="1" x14ac:dyDescent="0.25">
      <c r="A856" s="136" t="s">
        <v>0</v>
      </c>
      <c r="B856" s="141" t="s">
        <v>1971</v>
      </c>
      <c r="C856" s="140" t="s">
        <v>2</v>
      </c>
      <c r="D856" s="140" t="s">
        <v>829</v>
      </c>
      <c r="E856" s="144">
        <v>43126</v>
      </c>
      <c r="F856" s="140">
        <v>4234103</v>
      </c>
      <c r="G856" s="140" t="s">
        <v>2</v>
      </c>
      <c r="H856" s="146">
        <v>254000</v>
      </c>
    </row>
    <row r="857" spans="1:8" ht="12.75" hidden="1" customHeight="1" x14ac:dyDescent="0.25">
      <c r="A857" s="136" t="s">
        <v>3</v>
      </c>
      <c r="B857" s="139" t="s">
        <v>1971</v>
      </c>
      <c r="C857" s="140" t="s">
        <v>1</v>
      </c>
      <c r="D857" s="140" t="s">
        <v>1171</v>
      </c>
      <c r="E857" s="144">
        <v>43126</v>
      </c>
      <c r="F857" s="140">
        <v>4234141</v>
      </c>
      <c r="G857" s="140">
        <v>10227741</v>
      </c>
      <c r="H857" s="146">
        <v>160000</v>
      </c>
    </row>
    <row r="858" spans="1:8" ht="12.75" customHeight="1" x14ac:dyDescent="0.25">
      <c r="A858" s="15" t="s">
        <v>3</v>
      </c>
      <c r="B858" s="22" t="s">
        <v>2003</v>
      </c>
      <c r="C858" s="22" t="s">
        <v>1973</v>
      </c>
      <c r="D858" s="14" t="s">
        <v>829</v>
      </c>
      <c r="E858" s="25">
        <v>43126</v>
      </c>
      <c r="F858" s="14">
        <v>4234102</v>
      </c>
      <c r="G858" s="14" t="s">
        <v>2</v>
      </c>
      <c r="H858" s="26">
        <v>254000</v>
      </c>
    </row>
    <row r="859" spans="1:8" ht="12.75" hidden="1" customHeight="1" x14ac:dyDescent="0.25">
      <c r="A859" s="136" t="s">
        <v>3</v>
      </c>
      <c r="B859" s="139" t="s">
        <v>1971</v>
      </c>
      <c r="C859" s="140" t="s">
        <v>1</v>
      </c>
      <c r="D859" s="140" t="s">
        <v>522</v>
      </c>
      <c r="E859" s="144">
        <v>43124</v>
      </c>
      <c r="F859" s="140">
        <v>4233816</v>
      </c>
      <c r="G859" s="140">
        <v>10228218</v>
      </c>
      <c r="H859" s="146">
        <v>480000</v>
      </c>
    </row>
    <row r="860" spans="1:8" ht="12.75" hidden="1" customHeight="1" x14ac:dyDescent="0.25">
      <c r="A860" s="136" t="s">
        <v>0</v>
      </c>
      <c r="B860" s="140" t="s">
        <v>1971</v>
      </c>
      <c r="C860" s="140" t="s">
        <v>1</v>
      </c>
      <c r="D860" s="140" t="s">
        <v>134</v>
      </c>
      <c r="E860" s="144">
        <v>43123</v>
      </c>
      <c r="F860" s="140">
        <v>4233722</v>
      </c>
      <c r="G860" s="140" t="s">
        <v>2</v>
      </c>
      <c r="H860" s="146">
        <v>2815000</v>
      </c>
    </row>
    <row r="861" spans="1:8" ht="12.75" hidden="1" customHeight="1" x14ac:dyDescent="0.25">
      <c r="A861" s="136" t="s">
        <v>3</v>
      </c>
      <c r="B861" s="139" t="s">
        <v>1971</v>
      </c>
      <c r="C861" s="140" t="s">
        <v>2</v>
      </c>
      <c r="D861" s="140" t="s">
        <v>400</v>
      </c>
      <c r="E861" s="144">
        <v>43123</v>
      </c>
      <c r="F861" s="140">
        <v>4233733</v>
      </c>
      <c r="G861" s="140">
        <v>10227985</v>
      </c>
      <c r="H861" s="146">
        <v>99794</v>
      </c>
    </row>
    <row r="862" spans="1:8" ht="12.75" customHeight="1" x14ac:dyDescent="0.25">
      <c r="A862" s="15" t="s">
        <v>0</v>
      </c>
      <c r="B862" s="22" t="s">
        <v>2003</v>
      </c>
      <c r="C862" s="22" t="s">
        <v>1973</v>
      </c>
      <c r="D862" s="14" t="s">
        <v>259</v>
      </c>
      <c r="E862" s="25">
        <v>43123</v>
      </c>
      <c r="F862" s="14">
        <v>4233738</v>
      </c>
      <c r="G862" s="27">
        <v>10227988</v>
      </c>
      <c r="H862" s="26">
        <v>1292067</v>
      </c>
    </row>
    <row r="863" spans="1:8" ht="12.75" hidden="1" customHeight="1" x14ac:dyDescent="0.25">
      <c r="A863" s="136" t="s">
        <v>3</v>
      </c>
      <c r="B863" s="139" t="s">
        <v>1971</v>
      </c>
      <c r="C863" s="140" t="s">
        <v>5</v>
      </c>
      <c r="D863" s="140" t="s">
        <v>1615</v>
      </c>
      <c r="E863" s="144">
        <v>43119</v>
      </c>
      <c r="F863" s="140">
        <v>4233220</v>
      </c>
      <c r="G863" s="140">
        <v>10225921</v>
      </c>
      <c r="H863" s="146">
        <v>80000</v>
      </c>
    </row>
    <row r="864" spans="1:8" ht="12.75" hidden="1" customHeight="1" x14ac:dyDescent="0.25">
      <c r="A864" s="136" t="s">
        <v>0</v>
      </c>
      <c r="B864" s="140" t="s">
        <v>1971</v>
      </c>
      <c r="C864" s="140" t="s">
        <v>1</v>
      </c>
      <c r="D864" s="140" t="s">
        <v>1587</v>
      </c>
      <c r="E864" s="144">
        <v>43118</v>
      </c>
      <c r="F864" s="140">
        <v>4233036</v>
      </c>
      <c r="G864" s="140">
        <v>10223953</v>
      </c>
      <c r="H864" s="146">
        <v>80000</v>
      </c>
    </row>
    <row r="865" spans="1:8" ht="12.75" customHeight="1" x14ac:dyDescent="0.25">
      <c r="A865" s="15" t="s">
        <v>0</v>
      </c>
      <c r="B865" s="22" t="s">
        <v>2003</v>
      </c>
      <c r="C865" s="22" t="s">
        <v>1973</v>
      </c>
      <c r="D865" s="14" t="s">
        <v>1157</v>
      </c>
      <c r="E865" s="25">
        <v>43118</v>
      </c>
      <c r="F865" s="14">
        <v>4233040</v>
      </c>
      <c r="G865" s="27">
        <v>10224345</v>
      </c>
      <c r="H865" s="26">
        <v>160000</v>
      </c>
    </row>
    <row r="866" spans="1:8" ht="12.75" customHeight="1" x14ac:dyDescent="0.25">
      <c r="A866" s="15" t="s">
        <v>3</v>
      </c>
      <c r="B866" s="22" t="s">
        <v>2003</v>
      </c>
      <c r="C866" s="22" t="s">
        <v>1973</v>
      </c>
      <c r="D866" s="14" t="s">
        <v>633</v>
      </c>
      <c r="E866" s="25">
        <v>43113</v>
      </c>
      <c r="F866" s="14">
        <v>4232324</v>
      </c>
      <c r="G866" s="27">
        <v>10227066</v>
      </c>
      <c r="H866" s="26">
        <v>360000</v>
      </c>
    </row>
    <row r="867" spans="1:8" ht="12.75" customHeight="1" x14ac:dyDescent="0.25">
      <c r="A867" s="15" t="s">
        <v>3</v>
      </c>
      <c r="B867" s="22" t="s">
        <v>2003</v>
      </c>
      <c r="C867" s="22" t="s">
        <v>1973</v>
      </c>
      <c r="D867" s="14" t="s">
        <v>98</v>
      </c>
      <c r="E867" s="25">
        <v>43111</v>
      </c>
      <c r="F867" s="14">
        <v>4232216</v>
      </c>
      <c r="G867" s="14" t="s">
        <v>2</v>
      </c>
      <c r="H867" s="26">
        <v>3839138</v>
      </c>
    </row>
    <row r="868" spans="1:8" hidden="1" x14ac:dyDescent="0.25">
      <c r="A868" s="136" t="s">
        <v>0</v>
      </c>
      <c r="B868" s="140" t="s">
        <v>42</v>
      </c>
      <c r="C868" s="140" t="s">
        <v>42</v>
      </c>
      <c r="D868" s="140" t="s">
        <v>235</v>
      </c>
      <c r="E868" s="144">
        <v>43111</v>
      </c>
      <c r="F868" s="140">
        <v>4232267</v>
      </c>
      <c r="G868" s="140">
        <v>10225893</v>
      </c>
      <c r="H868" s="146">
        <v>1480000</v>
      </c>
    </row>
    <row r="869" spans="1:8" ht="12.75" hidden="1" customHeight="1" x14ac:dyDescent="0.25">
      <c r="A869" s="136" t="s">
        <v>3</v>
      </c>
      <c r="B869" s="140" t="str">
        <f>+Tabla1[[#This Row],[Equipo]]</f>
        <v>TENSIONADORA</v>
      </c>
      <c r="C869" s="140" t="s">
        <v>42</v>
      </c>
      <c r="D869" s="140" t="s">
        <v>1166</v>
      </c>
      <c r="E869" s="144">
        <v>43108</v>
      </c>
      <c r="F869" s="140">
        <v>4231910</v>
      </c>
      <c r="G869" s="140">
        <v>10225550</v>
      </c>
      <c r="H869" s="146">
        <v>160000</v>
      </c>
    </row>
    <row r="870" spans="1:8" ht="12.75" customHeight="1" x14ac:dyDescent="0.25">
      <c r="A870" s="15" t="s">
        <v>3</v>
      </c>
      <c r="B870" s="22" t="s">
        <v>2003</v>
      </c>
      <c r="C870" s="22" t="s">
        <v>1973</v>
      </c>
      <c r="D870" s="14" t="s">
        <v>1301</v>
      </c>
      <c r="E870" s="25">
        <v>43105</v>
      </c>
      <c r="F870" s="14">
        <v>4231631</v>
      </c>
      <c r="G870" s="27">
        <v>10226481</v>
      </c>
      <c r="H870" s="26">
        <v>128000</v>
      </c>
    </row>
    <row r="871" spans="1:8" ht="12.75" hidden="1" customHeight="1" x14ac:dyDescent="0.25">
      <c r="A871" s="136" t="s">
        <v>3</v>
      </c>
      <c r="B871" s="140" t="str">
        <f>+Tabla1[[#This Row],[Equipo]]</f>
        <v>TENSIONADORA</v>
      </c>
      <c r="C871" s="140" t="s">
        <v>42</v>
      </c>
      <c r="D871" s="140" t="s">
        <v>1167</v>
      </c>
      <c r="E871" s="144">
        <v>43104</v>
      </c>
      <c r="F871" s="140">
        <v>4231566</v>
      </c>
      <c r="G871" s="140">
        <v>10226479</v>
      </c>
      <c r="H871" s="146">
        <v>160000</v>
      </c>
    </row>
    <row r="872" spans="1:8" ht="12.75" hidden="1" customHeight="1" x14ac:dyDescent="0.25">
      <c r="A872" s="136" t="s">
        <v>3</v>
      </c>
      <c r="B872" s="139" t="s">
        <v>1971</v>
      </c>
      <c r="C872" s="140" t="s">
        <v>1</v>
      </c>
      <c r="D872" s="140" t="s">
        <v>497</v>
      </c>
      <c r="E872" s="144">
        <v>43098</v>
      </c>
      <c r="F872" s="140">
        <v>4230894</v>
      </c>
      <c r="G872" s="140">
        <v>10226110</v>
      </c>
      <c r="H872" s="146">
        <v>263020</v>
      </c>
    </row>
    <row r="873" spans="1:8" ht="12.75" hidden="1" customHeight="1" x14ac:dyDescent="0.25">
      <c r="A873" s="136" t="s">
        <v>3</v>
      </c>
      <c r="B873" s="139" t="s">
        <v>1971</v>
      </c>
      <c r="C873" s="140" t="s">
        <v>1</v>
      </c>
      <c r="D873" s="140" t="s">
        <v>1227</v>
      </c>
      <c r="E873" s="144">
        <v>43098</v>
      </c>
      <c r="F873" s="140">
        <v>4230896</v>
      </c>
      <c r="G873" s="140">
        <v>10225895</v>
      </c>
      <c r="H873" s="146">
        <v>150297</v>
      </c>
    </row>
    <row r="874" spans="1:8" ht="12.75" hidden="1" customHeight="1" x14ac:dyDescent="0.25">
      <c r="A874" s="136" t="s">
        <v>0</v>
      </c>
      <c r="B874" s="140" t="s">
        <v>1971</v>
      </c>
      <c r="C874" s="140" t="s">
        <v>1</v>
      </c>
      <c r="D874" s="140" t="s">
        <v>1643</v>
      </c>
      <c r="E874" s="144">
        <v>43091</v>
      </c>
      <c r="F874" s="140">
        <v>4230357</v>
      </c>
      <c r="G874" s="140">
        <v>10225367</v>
      </c>
      <c r="H874" s="146">
        <v>75149</v>
      </c>
    </row>
    <row r="875" spans="1:8" ht="12.75" hidden="1" customHeight="1" x14ac:dyDescent="0.25">
      <c r="A875" s="136" t="s">
        <v>3</v>
      </c>
      <c r="B875" s="139" t="s">
        <v>1971</v>
      </c>
      <c r="C875" s="140" t="s">
        <v>1</v>
      </c>
      <c r="D875" s="140" t="s">
        <v>878</v>
      </c>
      <c r="E875" s="144">
        <v>43090</v>
      </c>
      <c r="F875" s="140">
        <v>4230248</v>
      </c>
      <c r="G875" s="140">
        <v>10224396</v>
      </c>
      <c r="H875" s="146">
        <v>225446</v>
      </c>
    </row>
    <row r="876" spans="1:8" ht="12.75" hidden="1" customHeight="1" x14ac:dyDescent="0.25">
      <c r="A876" s="136" t="s">
        <v>0</v>
      </c>
      <c r="B876" s="141" t="s">
        <v>1971</v>
      </c>
      <c r="C876" s="140" t="s">
        <v>2</v>
      </c>
      <c r="D876" s="140" t="s">
        <v>216</v>
      </c>
      <c r="E876" s="144">
        <v>43083</v>
      </c>
      <c r="F876" s="140">
        <v>4229498</v>
      </c>
      <c r="G876" s="140" t="s">
        <v>2</v>
      </c>
      <c r="H876" s="146">
        <v>1600000</v>
      </c>
    </row>
    <row r="877" spans="1:8" ht="12.75" customHeight="1" x14ac:dyDescent="0.25">
      <c r="A877" s="15" t="s">
        <v>0</v>
      </c>
      <c r="B877" s="22" t="s">
        <v>2003</v>
      </c>
      <c r="C877" s="22" t="s">
        <v>1973</v>
      </c>
      <c r="D877" s="14" t="s">
        <v>62</v>
      </c>
      <c r="E877" s="25">
        <v>43081</v>
      </c>
      <c r="F877" s="14">
        <v>4229245</v>
      </c>
      <c r="G877" s="14" t="s">
        <v>2</v>
      </c>
      <c r="H877" s="26">
        <v>5392201</v>
      </c>
    </row>
    <row r="878" spans="1:8" ht="12.75" customHeight="1" x14ac:dyDescent="0.25">
      <c r="A878" s="15" t="s">
        <v>3</v>
      </c>
      <c r="B878" s="22" t="s">
        <v>2003</v>
      </c>
      <c r="C878" s="22" t="s">
        <v>1973</v>
      </c>
      <c r="D878" s="14" t="s">
        <v>62</v>
      </c>
      <c r="E878" s="25">
        <v>43081</v>
      </c>
      <c r="F878" s="14">
        <v>4229244</v>
      </c>
      <c r="G878" s="14" t="s">
        <v>2</v>
      </c>
      <c r="H878" s="26">
        <v>3200000</v>
      </c>
    </row>
    <row r="879" spans="1:8" ht="12.75" customHeight="1" x14ac:dyDescent="0.25">
      <c r="A879" s="15" t="s">
        <v>3</v>
      </c>
      <c r="B879" s="22" t="s">
        <v>2003</v>
      </c>
      <c r="C879" s="22" t="s">
        <v>1973</v>
      </c>
      <c r="D879" s="14" t="s">
        <v>226</v>
      </c>
      <c r="E879" s="25">
        <v>43080</v>
      </c>
      <c r="F879" s="14">
        <v>4229061</v>
      </c>
      <c r="G879" s="14" t="s">
        <v>2</v>
      </c>
      <c r="H879" s="26">
        <v>1550594</v>
      </c>
    </row>
    <row r="880" spans="1:8" ht="12.75" customHeight="1" x14ac:dyDescent="0.25">
      <c r="A880" s="15" t="s">
        <v>3</v>
      </c>
      <c r="B880" s="22" t="s">
        <v>2003</v>
      </c>
      <c r="C880" s="22" t="s">
        <v>1973</v>
      </c>
      <c r="D880" s="14" t="s">
        <v>1647</v>
      </c>
      <c r="E880" s="25">
        <v>43079</v>
      </c>
      <c r="F880" s="14">
        <v>4228815</v>
      </c>
      <c r="G880" s="27">
        <v>10223655</v>
      </c>
      <c r="H880" s="26">
        <v>75149</v>
      </c>
    </row>
    <row r="881" spans="1:8" ht="12.75" customHeight="1" x14ac:dyDescent="0.25">
      <c r="A881" s="15" t="s">
        <v>3</v>
      </c>
      <c r="B881" s="22" t="s">
        <v>2003</v>
      </c>
      <c r="C881" s="22" t="s">
        <v>1973</v>
      </c>
      <c r="D881" s="14" t="s">
        <v>1648</v>
      </c>
      <c r="E881" s="25">
        <v>43079</v>
      </c>
      <c r="F881" s="14">
        <v>4228797</v>
      </c>
      <c r="G881" s="27">
        <v>10223507</v>
      </c>
      <c r="H881" s="26">
        <v>75149</v>
      </c>
    </row>
    <row r="882" spans="1:8" ht="12.75" hidden="1" customHeight="1" x14ac:dyDescent="0.25">
      <c r="A882" s="136" t="s">
        <v>3</v>
      </c>
      <c r="B882" s="139" t="s">
        <v>1971</v>
      </c>
      <c r="C882" s="140" t="s">
        <v>2</v>
      </c>
      <c r="D882" s="140" t="s">
        <v>497</v>
      </c>
      <c r="E882" s="144">
        <v>43078</v>
      </c>
      <c r="F882" s="140">
        <v>4228775</v>
      </c>
      <c r="G882" s="140">
        <v>10224252</v>
      </c>
      <c r="H882" s="146">
        <v>330502</v>
      </c>
    </row>
    <row r="883" spans="1:8" ht="12.75" customHeight="1" x14ac:dyDescent="0.25">
      <c r="A883" s="15" t="s">
        <v>0</v>
      </c>
      <c r="B883" s="22" t="s">
        <v>2003</v>
      </c>
      <c r="C883" s="22" t="s">
        <v>1973</v>
      </c>
      <c r="D883" s="14" t="s">
        <v>336</v>
      </c>
      <c r="E883" s="25">
        <v>43078</v>
      </c>
      <c r="F883" s="14">
        <v>4228748</v>
      </c>
      <c r="G883" s="27">
        <v>10224133</v>
      </c>
      <c r="H883" s="26">
        <v>864208</v>
      </c>
    </row>
    <row r="884" spans="1:8" ht="12.75" hidden="1" customHeight="1" x14ac:dyDescent="0.25">
      <c r="A884" s="136" t="s">
        <v>3</v>
      </c>
      <c r="B884" s="140" t="str">
        <f>+Tabla1[[#This Row],[Equipo]]</f>
        <v>TENSIONADORA</v>
      </c>
      <c r="C884" s="140" t="s">
        <v>42</v>
      </c>
      <c r="D884" s="140" t="s">
        <v>352</v>
      </c>
      <c r="E884" s="144">
        <v>43076</v>
      </c>
      <c r="F884" s="140">
        <v>4228660</v>
      </c>
      <c r="G884" s="140">
        <v>10224248</v>
      </c>
      <c r="H884" s="146">
        <v>809200</v>
      </c>
    </row>
    <row r="885" spans="1:8" ht="12.75" hidden="1" customHeight="1" x14ac:dyDescent="0.25">
      <c r="A885" s="136" t="s">
        <v>0</v>
      </c>
      <c r="B885" s="141" t="s">
        <v>42</v>
      </c>
      <c r="C885" s="140" t="s">
        <v>2</v>
      </c>
      <c r="D885" s="140" t="s">
        <v>1474</v>
      </c>
      <c r="E885" s="144">
        <v>43076</v>
      </c>
      <c r="F885" s="140">
        <v>4228678</v>
      </c>
      <c r="G885" s="140">
        <v>10224299</v>
      </c>
      <c r="H885" s="146">
        <v>89195</v>
      </c>
    </row>
    <row r="886" spans="1:8" hidden="1" x14ac:dyDescent="0.25">
      <c r="A886" s="136" t="s">
        <v>3</v>
      </c>
      <c r="B886" s="140" t="s">
        <v>42</v>
      </c>
      <c r="C886" s="140" t="s">
        <v>2</v>
      </c>
      <c r="D886" s="140" t="s">
        <v>230</v>
      </c>
      <c r="E886" s="144">
        <v>43071</v>
      </c>
      <c r="F886" s="140">
        <v>4227765</v>
      </c>
      <c r="G886" s="140">
        <v>10223977</v>
      </c>
      <c r="H886" s="146">
        <v>1507228</v>
      </c>
    </row>
    <row r="887" spans="1:8" ht="12.75" hidden="1" customHeight="1" x14ac:dyDescent="0.25">
      <c r="A887" s="136" t="s">
        <v>3</v>
      </c>
      <c r="B887" s="139" t="s">
        <v>1971</v>
      </c>
      <c r="C887" s="140" t="s">
        <v>1</v>
      </c>
      <c r="D887" s="140" t="s">
        <v>1228</v>
      </c>
      <c r="E887" s="144">
        <v>43070</v>
      </c>
      <c r="F887" s="140">
        <v>4227743</v>
      </c>
      <c r="G887" s="140">
        <v>10223980</v>
      </c>
      <c r="H887" s="146">
        <v>150297</v>
      </c>
    </row>
    <row r="888" spans="1:8" ht="12.75" hidden="1" customHeight="1" x14ac:dyDescent="0.25">
      <c r="A888" s="136" t="s">
        <v>0</v>
      </c>
      <c r="B888" s="140" t="s">
        <v>1971</v>
      </c>
      <c r="C888" s="140" t="s">
        <v>1</v>
      </c>
      <c r="D888" s="140" t="s">
        <v>135</v>
      </c>
      <c r="E888" s="144">
        <v>43053</v>
      </c>
      <c r="F888" s="140">
        <v>4225584</v>
      </c>
      <c r="G888" s="140" t="s">
        <v>2</v>
      </c>
      <c r="H888" s="146">
        <v>2800000</v>
      </c>
    </row>
    <row r="889" spans="1:8" ht="12.75" hidden="1" customHeight="1" x14ac:dyDescent="0.25">
      <c r="A889" s="136" t="s">
        <v>3</v>
      </c>
      <c r="B889" s="139" t="s">
        <v>1971</v>
      </c>
      <c r="C889" s="140" t="s">
        <v>1</v>
      </c>
      <c r="D889" s="140" t="s">
        <v>925</v>
      </c>
      <c r="E889" s="144">
        <v>43053</v>
      </c>
      <c r="F889" s="140">
        <v>4225549</v>
      </c>
      <c r="G889" s="140">
        <v>10222532</v>
      </c>
      <c r="H889" s="146">
        <v>202901</v>
      </c>
    </row>
    <row r="890" spans="1:8" ht="12.75" hidden="1" customHeight="1" x14ac:dyDescent="0.25">
      <c r="A890" s="136" t="s">
        <v>3</v>
      </c>
      <c r="B890" s="139" t="s">
        <v>1971</v>
      </c>
      <c r="C890" s="140" t="s">
        <v>1</v>
      </c>
      <c r="D890" s="140" t="s">
        <v>750</v>
      </c>
      <c r="E890" s="144">
        <v>43052</v>
      </c>
      <c r="F890" s="140">
        <v>4225486</v>
      </c>
      <c r="G890" s="140">
        <v>10221522</v>
      </c>
      <c r="H890" s="146">
        <v>300594</v>
      </c>
    </row>
    <row r="891" spans="1:8" ht="12.75" customHeight="1" x14ac:dyDescent="0.25">
      <c r="A891" s="15" t="s">
        <v>3</v>
      </c>
      <c r="B891" s="22" t="s">
        <v>2003</v>
      </c>
      <c r="C891" s="22" t="s">
        <v>1973</v>
      </c>
      <c r="D891" s="14" t="s">
        <v>626</v>
      </c>
      <c r="E891" s="25">
        <v>43048</v>
      </c>
      <c r="F891" s="14">
        <v>4225145</v>
      </c>
      <c r="G891" s="14" t="s">
        <v>2</v>
      </c>
      <c r="H891" s="26">
        <v>369446</v>
      </c>
    </row>
    <row r="892" spans="1:8" ht="12.75" customHeight="1" x14ac:dyDescent="0.25">
      <c r="A892" s="15" t="s">
        <v>0</v>
      </c>
      <c r="B892" s="22" t="s">
        <v>2003</v>
      </c>
      <c r="C892" s="22" t="s">
        <v>1973</v>
      </c>
      <c r="D892" s="14" t="s">
        <v>1223</v>
      </c>
      <c r="E892" s="25">
        <v>43048</v>
      </c>
      <c r="F892" s="14">
        <v>4225148</v>
      </c>
      <c r="G892" s="14" t="s">
        <v>2</v>
      </c>
      <c r="H892" s="26">
        <v>150297</v>
      </c>
    </row>
    <row r="893" spans="1:8" ht="12.75" hidden="1" customHeight="1" x14ac:dyDescent="0.25">
      <c r="A893" s="136" t="s">
        <v>0</v>
      </c>
      <c r="B893" s="140" t="s">
        <v>1971</v>
      </c>
      <c r="C893" s="140" t="s">
        <v>1</v>
      </c>
      <c r="D893" s="140" t="s">
        <v>369</v>
      </c>
      <c r="E893" s="144">
        <v>43041</v>
      </c>
      <c r="F893" s="140">
        <v>4224078</v>
      </c>
      <c r="G893" s="140" t="s">
        <v>2</v>
      </c>
      <c r="H893" s="146">
        <v>750000</v>
      </c>
    </row>
    <row r="894" spans="1:8" ht="12.75" hidden="1" customHeight="1" x14ac:dyDescent="0.25">
      <c r="A894" s="136" t="s">
        <v>3</v>
      </c>
      <c r="B894" s="139" t="s">
        <v>1971</v>
      </c>
      <c r="C894" s="140" t="s">
        <v>1</v>
      </c>
      <c r="D894" s="140" t="s">
        <v>1229</v>
      </c>
      <c r="E894" s="144">
        <v>43037</v>
      </c>
      <c r="F894" s="140">
        <v>4223519</v>
      </c>
      <c r="G894" s="140">
        <v>10221464</v>
      </c>
      <c r="H894" s="146">
        <v>150297</v>
      </c>
    </row>
    <row r="895" spans="1:8" ht="12.75" hidden="1" customHeight="1" x14ac:dyDescent="0.25">
      <c r="A895" s="136" t="s">
        <v>0</v>
      </c>
      <c r="B895" s="140" t="s">
        <v>1971</v>
      </c>
      <c r="C895" s="140" t="s">
        <v>1</v>
      </c>
      <c r="D895" s="140" t="s">
        <v>1219</v>
      </c>
      <c r="E895" s="144">
        <v>43034</v>
      </c>
      <c r="F895" s="140">
        <v>4223262</v>
      </c>
      <c r="G895" s="140">
        <v>10219766</v>
      </c>
      <c r="H895" s="146">
        <v>150297</v>
      </c>
    </row>
    <row r="896" spans="1:8" ht="12.75" hidden="1" customHeight="1" x14ac:dyDescent="0.25">
      <c r="A896" s="136" t="s">
        <v>3</v>
      </c>
      <c r="B896" s="139" t="s">
        <v>1971</v>
      </c>
      <c r="C896" s="140" t="s">
        <v>1</v>
      </c>
      <c r="D896" s="140" t="s">
        <v>143</v>
      </c>
      <c r="E896" s="144">
        <v>43033</v>
      </c>
      <c r="F896" s="140">
        <v>4223126</v>
      </c>
      <c r="G896" s="140" t="s">
        <v>2</v>
      </c>
      <c r="H896" s="146">
        <v>2640000</v>
      </c>
    </row>
    <row r="897" spans="1:8" ht="12.75" hidden="1" customHeight="1" x14ac:dyDescent="0.25">
      <c r="A897" s="136" t="s">
        <v>3</v>
      </c>
      <c r="B897" s="139" t="s">
        <v>1971</v>
      </c>
      <c r="C897" s="140" t="s">
        <v>1</v>
      </c>
      <c r="D897" s="140" t="s">
        <v>310</v>
      </c>
      <c r="E897" s="144">
        <v>43033</v>
      </c>
      <c r="F897" s="140">
        <v>4223132</v>
      </c>
      <c r="G897" s="140" t="s">
        <v>2</v>
      </c>
      <c r="H897" s="146">
        <v>1000000</v>
      </c>
    </row>
    <row r="898" spans="1:8" ht="12.75" hidden="1" customHeight="1" x14ac:dyDescent="0.25">
      <c r="A898" s="136" t="s">
        <v>0</v>
      </c>
      <c r="B898" s="141" t="s">
        <v>1971</v>
      </c>
      <c r="C898" s="140" t="s">
        <v>2</v>
      </c>
      <c r="D898" s="140" t="s">
        <v>143</v>
      </c>
      <c r="E898" s="144">
        <v>43033</v>
      </c>
      <c r="F898" s="140">
        <v>4223125</v>
      </c>
      <c r="G898" s="140" t="s">
        <v>2</v>
      </c>
      <c r="H898" s="146">
        <v>1000000</v>
      </c>
    </row>
    <row r="899" spans="1:8" ht="12.75" hidden="1" customHeight="1" x14ac:dyDescent="0.25">
      <c r="A899" s="15" t="s">
        <v>3</v>
      </c>
      <c r="B899" s="22" t="s">
        <v>2003</v>
      </c>
      <c r="C899" s="22" t="s">
        <v>1974</v>
      </c>
      <c r="D899" s="14" t="s">
        <v>994</v>
      </c>
      <c r="E899" s="25">
        <v>43033</v>
      </c>
      <c r="F899" s="14">
        <v>4223238</v>
      </c>
      <c r="G899" s="27">
        <v>10220837</v>
      </c>
      <c r="H899" s="26">
        <v>187871</v>
      </c>
    </row>
    <row r="900" spans="1:8" ht="12.75" hidden="1" customHeight="1" x14ac:dyDescent="0.25">
      <c r="A900" s="136" t="s">
        <v>3</v>
      </c>
      <c r="B900" s="140" t="s">
        <v>1972</v>
      </c>
      <c r="C900" s="140" t="s">
        <v>2</v>
      </c>
      <c r="D900" s="140" t="s">
        <v>46</v>
      </c>
      <c r="E900" s="144">
        <v>43031</v>
      </c>
      <c r="F900" s="140">
        <v>4222957</v>
      </c>
      <c r="G900" s="140" t="s">
        <v>2</v>
      </c>
      <c r="H900" s="146">
        <v>6476841</v>
      </c>
    </row>
    <row r="901" spans="1:8" ht="12.75" hidden="1" customHeight="1" x14ac:dyDescent="0.25">
      <c r="A901" s="136" t="s">
        <v>0</v>
      </c>
      <c r="B901" s="141" t="s">
        <v>1972</v>
      </c>
      <c r="C901" s="140" t="s">
        <v>2</v>
      </c>
      <c r="D901" s="140" t="s">
        <v>47</v>
      </c>
      <c r="E901" s="144">
        <v>43031</v>
      </c>
      <c r="F901" s="140">
        <v>4222958</v>
      </c>
      <c r="G901" s="140" t="s">
        <v>2</v>
      </c>
      <c r="H901" s="146">
        <v>6401693</v>
      </c>
    </row>
    <row r="902" spans="1:8" ht="12.75" customHeight="1" x14ac:dyDescent="0.25">
      <c r="A902" s="15" t="s">
        <v>0</v>
      </c>
      <c r="B902" s="22" t="s">
        <v>2003</v>
      </c>
      <c r="C902" s="22" t="s">
        <v>1973</v>
      </c>
      <c r="D902" s="14" t="s">
        <v>1644</v>
      </c>
      <c r="E902" s="25">
        <v>43022</v>
      </c>
      <c r="F902" s="14">
        <v>4221666</v>
      </c>
      <c r="G902" s="27">
        <v>10217748</v>
      </c>
      <c r="H902" s="26">
        <v>75149</v>
      </c>
    </row>
    <row r="903" spans="1:8" ht="12.75" hidden="1" customHeight="1" x14ac:dyDescent="0.25">
      <c r="A903" s="136" t="s">
        <v>0</v>
      </c>
      <c r="B903" s="140" t="s">
        <v>1971</v>
      </c>
      <c r="C903" s="140" t="s">
        <v>1</v>
      </c>
      <c r="D903" s="140" t="s">
        <v>373</v>
      </c>
      <c r="E903" s="144">
        <v>43012</v>
      </c>
      <c r="F903" s="140">
        <v>4220346</v>
      </c>
      <c r="G903" s="140">
        <v>10218877</v>
      </c>
      <c r="H903" s="146">
        <v>734502</v>
      </c>
    </row>
    <row r="904" spans="1:8" ht="12.75" hidden="1" customHeight="1" x14ac:dyDescent="0.25">
      <c r="A904" s="136" t="s">
        <v>3</v>
      </c>
      <c r="B904" s="139" t="s">
        <v>1971</v>
      </c>
      <c r="C904" s="140" t="s">
        <v>1</v>
      </c>
      <c r="D904" s="140" t="s">
        <v>1230</v>
      </c>
      <c r="E904" s="144">
        <v>43011</v>
      </c>
      <c r="F904" s="140">
        <v>4220236</v>
      </c>
      <c r="G904" s="140">
        <v>10218684</v>
      </c>
      <c r="H904" s="146">
        <v>150297</v>
      </c>
    </row>
    <row r="905" spans="1:8" ht="12.75" customHeight="1" x14ac:dyDescent="0.25">
      <c r="A905" s="15" t="s">
        <v>3</v>
      </c>
      <c r="B905" s="22" t="s">
        <v>2003</v>
      </c>
      <c r="C905" s="22" t="s">
        <v>1973</v>
      </c>
      <c r="D905" s="14" t="s">
        <v>1244</v>
      </c>
      <c r="E905" s="25">
        <v>43011</v>
      </c>
      <c r="F905" s="14">
        <v>4220279</v>
      </c>
      <c r="G905" s="14" t="s">
        <v>2</v>
      </c>
      <c r="H905" s="26">
        <v>150297</v>
      </c>
    </row>
    <row r="906" spans="1:8" ht="12.75" customHeight="1" x14ac:dyDescent="0.25">
      <c r="A906" s="15" t="s">
        <v>0</v>
      </c>
      <c r="B906" s="22" t="s">
        <v>2003</v>
      </c>
      <c r="C906" s="22" t="s">
        <v>1973</v>
      </c>
      <c r="D906" s="14" t="s">
        <v>1224</v>
      </c>
      <c r="E906" s="25">
        <v>43011</v>
      </c>
      <c r="F906" s="14">
        <v>4220280</v>
      </c>
      <c r="G906" s="14" t="s">
        <v>2</v>
      </c>
      <c r="H906" s="26">
        <v>150297</v>
      </c>
    </row>
    <row r="907" spans="1:8" ht="12.75" customHeight="1" x14ac:dyDescent="0.25">
      <c r="A907" s="15" t="s">
        <v>0</v>
      </c>
      <c r="B907" s="22" t="s">
        <v>2003</v>
      </c>
      <c r="C907" s="22" t="s">
        <v>1973</v>
      </c>
      <c r="D907" s="14" t="s">
        <v>876</v>
      </c>
      <c r="E907" s="25">
        <v>43010</v>
      </c>
      <c r="F907" s="14">
        <v>4219965</v>
      </c>
      <c r="G907" s="27">
        <v>10217759</v>
      </c>
      <c r="H907" s="26">
        <v>225446</v>
      </c>
    </row>
    <row r="908" spans="1:8" ht="12.75" hidden="1" customHeight="1" x14ac:dyDescent="0.25">
      <c r="A908" s="136" t="s">
        <v>3</v>
      </c>
      <c r="B908" s="139" t="s">
        <v>1971</v>
      </c>
      <c r="C908" s="140" t="s">
        <v>1</v>
      </c>
      <c r="D908" s="140" t="s">
        <v>1231</v>
      </c>
      <c r="E908" s="144">
        <v>43009</v>
      </c>
      <c r="F908" s="140">
        <v>4219962</v>
      </c>
      <c r="G908" s="140">
        <v>10217438</v>
      </c>
      <c r="H908" s="146">
        <v>150297</v>
      </c>
    </row>
    <row r="909" spans="1:8" ht="12.75" hidden="1" customHeight="1" x14ac:dyDescent="0.25">
      <c r="A909" s="136" t="s">
        <v>3</v>
      </c>
      <c r="B909" s="139" t="s">
        <v>1971</v>
      </c>
      <c r="C909" s="140" t="s">
        <v>1</v>
      </c>
      <c r="D909" s="140" t="s">
        <v>1274</v>
      </c>
      <c r="E909" s="144">
        <v>43009</v>
      </c>
      <c r="F909" s="140">
        <v>4219956</v>
      </c>
      <c r="G909" s="140">
        <v>10218683</v>
      </c>
      <c r="H909" s="146">
        <v>135267</v>
      </c>
    </row>
    <row r="910" spans="1:8" ht="12.75" hidden="1" customHeight="1" x14ac:dyDescent="0.25">
      <c r="A910" s="136" t="s">
        <v>3</v>
      </c>
      <c r="B910" s="139" t="s">
        <v>1971</v>
      </c>
      <c r="C910" s="140" t="s">
        <v>1</v>
      </c>
      <c r="D910" s="140" t="s">
        <v>1708</v>
      </c>
      <c r="E910" s="144">
        <v>43009</v>
      </c>
      <c r="F910" s="140">
        <v>4219955</v>
      </c>
      <c r="G910" s="140">
        <v>10218625</v>
      </c>
      <c r="H910" s="146">
        <v>60119</v>
      </c>
    </row>
    <row r="911" spans="1:8" ht="12.75" customHeight="1" x14ac:dyDescent="0.25">
      <c r="A911" s="15" t="s">
        <v>0</v>
      </c>
      <c r="B911" s="22" t="s">
        <v>2003</v>
      </c>
      <c r="C911" s="22" t="s">
        <v>1973</v>
      </c>
      <c r="D911" s="14" t="s">
        <v>747</v>
      </c>
      <c r="E911" s="25">
        <v>43009</v>
      </c>
      <c r="F911" s="14">
        <v>4219961</v>
      </c>
      <c r="G911" s="27">
        <v>10217412</v>
      </c>
      <c r="H911" s="26">
        <v>300594</v>
      </c>
    </row>
    <row r="912" spans="1:8" ht="12.75" customHeight="1" x14ac:dyDescent="0.25">
      <c r="A912" s="15" t="s">
        <v>3</v>
      </c>
      <c r="B912" s="22" t="s">
        <v>2003</v>
      </c>
      <c r="C912" s="22" t="s">
        <v>1973</v>
      </c>
      <c r="D912" s="14" t="s">
        <v>1226</v>
      </c>
      <c r="E912" s="25">
        <v>43008</v>
      </c>
      <c r="F912" s="14">
        <v>4219885</v>
      </c>
      <c r="G912" s="27">
        <v>10218548</v>
      </c>
      <c r="H912" s="26">
        <v>150297</v>
      </c>
    </row>
    <row r="913" spans="1:8" ht="12.75" hidden="1" customHeight="1" x14ac:dyDescent="0.25">
      <c r="A913" s="136" t="s">
        <v>3</v>
      </c>
      <c r="B913" s="139" t="s">
        <v>1971</v>
      </c>
      <c r="C913" s="140" t="s">
        <v>1</v>
      </c>
      <c r="D913" s="140" t="s">
        <v>1009</v>
      </c>
      <c r="E913" s="144">
        <v>43007</v>
      </c>
      <c r="F913" s="140">
        <v>4219707</v>
      </c>
      <c r="G913" s="140">
        <v>10218399</v>
      </c>
      <c r="H913" s="146">
        <v>179988</v>
      </c>
    </row>
    <row r="914" spans="1:8" ht="12.75" customHeight="1" x14ac:dyDescent="0.25">
      <c r="A914" s="15" t="s">
        <v>0</v>
      </c>
      <c r="B914" s="22" t="s">
        <v>2003</v>
      </c>
      <c r="C914" s="22" t="s">
        <v>1973</v>
      </c>
      <c r="D914" s="14" t="s">
        <v>524</v>
      </c>
      <c r="E914" s="25">
        <v>43003</v>
      </c>
      <c r="F914" s="14">
        <v>4219076</v>
      </c>
      <c r="G914" s="27">
        <v>10217767</v>
      </c>
      <c r="H914" s="26">
        <v>477944</v>
      </c>
    </row>
    <row r="915" spans="1:8" ht="12.75" hidden="1" customHeight="1" x14ac:dyDescent="0.25">
      <c r="A915" s="136" t="s">
        <v>3</v>
      </c>
      <c r="B915" s="139" t="s">
        <v>1971</v>
      </c>
      <c r="C915" s="140" t="s">
        <v>1</v>
      </c>
      <c r="D915" s="140" t="s">
        <v>713</v>
      </c>
      <c r="E915" s="144">
        <v>42997</v>
      </c>
      <c r="F915" s="140">
        <v>4218457</v>
      </c>
      <c r="G915" s="140">
        <v>10217362</v>
      </c>
      <c r="H915" s="146">
        <v>225446</v>
      </c>
    </row>
    <row r="916" spans="1:8" ht="12.75" hidden="1" customHeight="1" x14ac:dyDescent="0.25">
      <c r="A916" s="136" t="s">
        <v>0</v>
      </c>
      <c r="B916" s="140" t="s">
        <v>1971</v>
      </c>
      <c r="C916" s="140" t="s">
        <v>1</v>
      </c>
      <c r="D916" s="140" t="s">
        <v>743</v>
      </c>
      <c r="E916" s="144">
        <v>42994</v>
      </c>
      <c r="F916" s="140">
        <v>4218121</v>
      </c>
      <c r="G916" s="140">
        <v>10216747</v>
      </c>
      <c r="H916" s="146">
        <v>300594</v>
      </c>
    </row>
    <row r="917" spans="1:8" ht="12.75" hidden="1" customHeight="1" x14ac:dyDescent="0.25">
      <c r="A917" s="136" t="s">
        <v>3</v>
      </c>
      <c r="B917" s="140" t="s">
        <v>42</v>
      </c>
      <c r="C917" s="140" t="s">
        <v>2</v>
      </c>
      <c r="D917" s="140" t="s">
        <v>1965</v>
      </c>
      <c r="E917" s="144">
        <v>42994</v>
      </c>
      <c r="F917" s="140">
        <v>4218083</v>
      </c>
      <c r="G917" s="140">
        <v>10217124</v>
      </c>
      <c r="H917" s="146">
        <v>406</v>
      </c>
    </row>
    <row r="918" spans="1:8" ht="12.75" customHeight="1" x14ac:dyDescent="0.25">
      <c r="A918" s="15" t="s">
        <v>3</v>
      </c>
      <c r="B918" s="22" t="s">
        <v>2003</v>
      </c>
      <c r="C918" s="22" t="s">
        <v>1973</v>
      </c>
      <c r="D918" s="14" t="s">
        <v>1947</v>
      </c>
      <c r="E918" s="25">
        <v>42990</v>
      </c>
      <c r="F918" s="14">
        <v>4217653</v>
      </c>
      <c r="G918" s="27">
        <v>10216745</v>
      </c>
      <c r="H918" s="26">
        <v>12831</v>
      </c>
    </row>
    <row r="919" spans="1:8" ht="12.75" hidden="1" customHeight="1" x14ac:dyDescent="0.25">
      <c r="A919" s="136" t="s">
        <v>3</v>
      </c>
      <c r="B919" s="139" t="s">
        <v>1971</v>
      </c>
      <c r="C919" s="140" t="s">
        <v>1</v>
      </c>
      <c r="D919" s="140" t="s">
        <v>751</v>
      </c>
      <c r="E919" s="144">
        <v>42988</v>
      </c>
      <c r="F919" s="140">
        <v>4217243</v>
      </c>
      <c r="G919" s="140">
        <v>10216578</v>
      </c>
      <c r="H919" s="146">
        <v>300594</v>
      </c>
    </row>
    <row r="920" spans="1:8" ht="12.75" customHeight="1" x14ac:dyDescent="0.25">
      <c r="A920" s="15" t="s">
        <v>0</v>
      </c>
      <c r="B920" s="22" t="s">
        <v>2003</v>
      </c>
      <c r="C920" s="22" t="s">
        <v>1973</v>
      </c>
      <c r="D920" s="14" t="s">
        <v>254</v>
      </c>
      <c r="E920" s="25">
        <v>42987</v>
      </c>
      <c r="F920" s="14">
        <v>4217140</v>
      </c>
      <c r="G920" s="27">
        <v>10215096</v>
      </c>
      <c r="H920" s="26">
        <v>150297</v>
      </c>
    </row>
    <row r="921" spans="1:8" ht="12.75" hidden="1" customHeight="1" x14ac:dyDescent="0.25">
      <c r="A921" s="136" t="s">
        <v>0</v>
      </c>
      <c r="B921" s="140" t="s">
        <v>1971</v>
      </c>
      <c r="C921" s="140" t="s">
        <v>1</v>
      </c>
      <c r="D921" s="140" t="s">
        <v>744</v>
      </c>
      <c r="E921" s="144">
        <v>42979</v>
      </c>
      <c r="F921" s="140">
        <v>4216129</v>
      </c>
      <c r="G921" s="140">
        <v>10215565</v>
      </c>
      <c r="H921" s="146">
        <v>300594</v>
      </c>
    </row>
    <row r="922" spans="1:8" ht="12.75" hidden="1" customHeight="1" x14ac:dyDescent="0.25">
      <c r="A922" s="136" t="s">
        <v>3</v>
      </c>
      <c r="B922" s="140" t="s">
        <v>1972</v>
      </c>
      <c r="C922" s="140" t="s">
        <v>2</v>
      </c>
      <c r="D922" s="140" t="s">
        <v>50</v>
      </c>
      <c r="E922" s="144">
        <v>42976</v>
      </c>
      <c r="F922" s="140">
        <v>4215773</v>
      </c>
      <c r="G922" s="140" t="s">
        <v>2</v>
      </c>
      <c r="H922" s="146">
        <v>1737670</v>
      </c>
    </row>
    <row r="923" spans="1:8" hidden="1" x14ac:dyDescent="0.25">
      <c r="A923" s="136" t="s">
        <v>0</v>
      </c>
      <c r="B923" s="141" t="s">
        <v>1972</v>
      </c>
      <c r="C923" s="140" t="s">
        <v>2</v>
      </c>
      <c r="D923" s="140" t="s">
        <v>50</v>
      </c>
      <c r="E923" s="144">
        <v>42976</v>
      </c>
      <c r="F923" s="140">
        <v>4215775</v>
      </c>
      <c r="G923" s="140" t="s">
        <v>2</v>
      </c>
      <c r="H923" s="146">
        <v>1550594</v>
      </c>
    </row>
    <row r="924" spans="1:8" ht="12.75" customHeight="1" x14ac:dyDescent="0.25">
      <c r="A924" s="15" t="s">
        <v>3</v>
      </c>
      <c r="B924" s="22" t="s">
        <v>2003</v>
      </c>
      <c r="C924" s="22" t="s">
        <v>1973</v>
      </c>
      <c r="D924" s="14" t="s">
        <v>619</v>
      </c>
      <c r="E924" s="25">
        <v>42976</v>
      </c>
      <c r="F924" s="14">
        <v>4215774</v>
      </c>
      <c r="G924" s="14" t="s">
        <v>2</v>
      </c>
      <c r="H924" s="26">
        <v>375743</v>
      </c>
    </row>
    <row r="925" spans="1:8" ht="12.75" customHeight="1" x14ac:dyDescent="0.25">
      <c r="A925" s="15" t="s">
        <v>0</v>
      </c>
      <c r="B925" s="22" t="s">
        <v>2003</v>
      </c>
      <c r="C925" s="22" t="s">
        <v>1973</v>
      </c>
      <c r="D925" s="14" t="s">
        <v>619</v>
      </c>
      <c r="E925" s="25">
        <v>42976</v>
      </c>
      <c r="F925" s="14">
        <v>4215776</v>
      </c>
      <c r="G925" s="14" t="s">
        <v>2</v>
      </c>
      <c r="H925" s="26">
        <v>300594</v>
      </c>
    </row>
    <row r="926" spans="1:8" ht="12.75" customHeight="1" x14ac:dyDescent="0.25">
      <c r="A926" s="15" t="s">
        <v>3</v>
      </c>
      <c r="B926" s="22" t="s">
        <v>2003</v>
      </c>
      <c r="C926" s="22" t="s">
        <v>1973</v>
      </c>
      <c r="D926" s="14" t="s">
        <v>614</v>
      </c>
      <c r="E926" s="25">
        <v>42971</v>
      </c>
      <c r="F926" s="14">
        <v>4215117</v>
      </c>
      <c r="G926" s="27">
        <v>10214783</v>
      </c>
      <c r="H926" s="26">
        <v>378963</v>
      </c>
    </row>
    <row r="927" spans="1:8" ht="12.75" hidden="1" customHeight="1" x14ac:dyDescent="0.25">
      <c r="A927" s="136" t="s">
        <v>3</v>
      </c>
      <c r="B927" s="139" t="s">
        <v>1971</v>
      </c>
      <c r="C927" s="140" t="s">
        <v>1</v>
      </c>
      <c r="D927" s="140" t="s">
        <v>1232</v>
      </c>
      <c r="E927" s="144">
        <v>42969</v>
      </c>
      <c r="F927" s="140">
        <v>4214982</v>
      </c>
      <c r="G927" s="140">
        <v>10214316</v>
      </c>
      <c r="H927" s="146">
        <v>150297</v>
      </c>
    </row>
    <row r="928" spans="1:8" ht="12.75" customHeight="1" x14ac:dyDescent="0.25">
      <c r="A928" s="15" t="s">
        <v>0</v>
      </c>
      <c r="B928" s="22" t="s">
        <v>2003</v>
      </c>
      <c r="C928" s="22" t="s">
        <v>1973</v>
      </c>
      <c r="D928" s="14" t="s">
        <v>431</v>
      </c>
      <c r="E928" s="25">
        <v>42969</v>
      </c>
      <c r="F928" s="14">
        <v>4214977</v>
      </c>
      <c r="G928" s="27">
        <v>10214310</v>
      </c>
      <c r="H928" s="26">
        <v>601188</v>
      </c>
    </row>
    <row r="929" spans="1:8" ht="12.75" hidden="1" customHeight="1" x14ac:dyDescent="0.25">
      <c r="A929" s="136" t="s">
        <v>3</v>
      </c>
      <c r="B929" s="139" t="s">
        <v>1971</v>
      </c>
      <c r="C929" s="140" t="s">
        <v>1</v>
      </c>
      <c r="D929" s="140" t="s">
        <v>1233</v>
      </c>
      <c r="E929" s="144">
        <v>42968</v>
      </c>
      <c r="F929" s="140">
        <v>4214720</v>
      </c>
      <c r="G929" s="140">
        <v>10212486</v>
      </c>
      <c r="H929" s="146">
        <v>150297</v>
      </c>
    </row>
    <row r="930" spans="1:8" ht="12.75" customHeight="1" x14ac:dyDescent="0.25">
      <c r="A930" s="15" t="s">
        <v>0</v>
      </c>
      <c r="B930" s="22" t="s">
        <v>2003</v>
      </c>
      <c r="C930" s="22" t="s">
        <v>1973</v>
      </c>
      <c r="D930" s="14" t="s">
        <v>877</v>
      </c>
      <c r="E930" s="25">
        <v>42968</v>
      </c>
      <c r="F930" s="14">
        <v>4214876</v>
      </c>
      <c r="G930" s="27">
        <v>10213829</v>
      </c>
      <c r="H930" s="26">
        <v>225446</v>
      </c>
    </row>
    <row r="931" spans="1:8" ht="12.75" hidden="1" customHeight="1" x14ac:dyDescent="0.25">
      <c r="A931" s="136" t="s">
        <v>0</v>
      </c>
      <c r="B931" s="140" t="s">
        <v>42</v>
      </c>
      <c r="C931" s="140" t="s">
        <v>42</v>
      </c>
      <c r="D931" s="140" t="s">
        <v>1218</v>
      </c>
      <c r="E931" s="144">
        <v>42968</v>
      </c>
      <c r="F931" s="140">
        <v>4214697</v>
      </c>
      <c r="G931" s="140">
        <v>10213128</v>
      </c>
      <c r="H931" s="146">
        <v>150297</v>
      </c>
    </row>
    <row r="932" spans="1:8" ht="12.75" customHeight="1" x14ac:dyDescent="0.25">
      <c r="A932" s="15" t="s">
        <v>0</v>
      </c>
      <c r="B932" s="22" t="s">
        <v>2003</v>
      </c>
      <c r="C932" s="22" t="s">
        <v>1973</v>
      </c>
      <c r="D932" s="14" t="s">
        <v>1440</v>
      </c>
      <c r="E932" s="25">
        <v>42965</v>
      </c>
      <c r="F932" s="14">
        <v>4214561</v>
      </c>
      <c r="G932" s="14" t="s">
        <v>2</v>
      </c>
      <c r="H932" s="26">
        <v>95852</v>
      </c>
    </row>
    <row r="933" spans="1:8" ht="12.75" hidden="1" customHeight="1" x14ac:dyDescent="0.25">
      <c r="A933" s="136" t="s">
        <v>0</v>
      </c>
      <c r="B933" s="140" t="s">
        <v>1971</v>
      </c>
      <c r="C933" s="140" t="s">
        <v>1</v>
      </c>
      <c r="D933" s="140" t="s">
        <v>96</v>
      </c>
      <c r="E933" s="144">
        <v>42964</v>
      </c>
      <c r="F933" s="140">
        <v>4214392</v>
      </c>
      <c r="G933" s="140" t="s">
        <v>2</v>
      </c>
      <c r="H933" s="146">
        <v>3925000</v>
      </c>
    </row>
    <row r="934" spans="1:8" ht="12.75" customHeight="1" x14ac:dyDescent="0.25">
      <c r="A934" s="15" t="s">
        <v>0</v>
      </c>
      <c r="B934" s="22" t="s">
        <v>2003</v>
      </c>
      <c r="C934" s="22" t="s">
        <v>1973</v>
      </c>
      <c r="D934" s="14" t="s">
        <v>1222</v>
      </c>
      <c r="E934" s="25">
        <v>42963</v>
      </c>
      <c r="F934" s="14">
        <v>4214240</v>
      </c>
      <c r="G934" s="27">
        <v>10212428</v>
      </c>
      <c r="H934" s="26">
        <v>150297</v>
      </c>
    </row>
    <row r="935" spans="1:8" ht="12.75" customHeight="1" x14ac:dyDescent="0.25">
      <c r="A935" s="15" t="s">
        <v>3</v>
      </c>
      <c r="B935" s="22" t="s">
        <v>2003</v>
      </c>
      <c r="C935" s="22" t="s">
        <v>1973</v>
      </c>
      <c r="D935" s="14" t="s">
        <v>739</v>
      </c>
      <c r="E935" s="25">
        <v>42961</v>
      </c>
      <c r="F935" s="14">
        <v>4214110</v>
      </c>
      <c r="G935" s="27">
        <v>10213642</v>
      </c>
      <c r="H935" s="26">
        <v>303352</v>
      </c>
    </row>
    <row r="936" spans="1:8" ht="12.75" customHeight="1" x14ac:dyDescent="0.25">
      <c r="A936" s="15" t="s">
        <v>0</v>
      </c>
      <c r="B936" s="22" t="s">
        <v>2003</v>
      </c>
      <c r="C936" s="22" t="s">
        <v>1973</v>
      </c>
      <c r="D936" s="14" t="s">
        <v>686</v>
      </c>
      <c r="E936" s="25">
        <v>42961</v>
      </c>
      <c r="F936" s="14">
        <v>4214150</v>
      </c>
      <c r="G936" s="27">
        <v>10213807</v>
      </c>
      <c r="H936" s="26">
        <v>200297</v>
      </c>
    </row>
    <row r="937" spans="1:8" ht="12.75" customHeight="1" x14ac:dyDescent="0.25">
      <c r="A937" s="15" t="s">
        <v>3</v>
      </c>
      <c r="B937" s="22" t="s">
        <v>2003</v>
      </c>
      <c r="C937" s="22" t="s">
        <v>1973</v>
      </c>
      <c r="D937" s="14" t="s">
        <v>1240</v>
      </c>
      <c r="E937" s="25">
        <v>42960</v>
      </c>
      <c r="F937" s="14">
        <v>4213826</v>
      </c>
      <c r="G937" s="27">
        <v>10213653</v>
      </c>
      <c r="H937" s="26">
        <v>150297</v>
      </c>
    </row>
    <row r="938" spans="1:8" ht="12.75" customHeight="1" x14ac:dyDescent="0.25">
      <c r="A938" s="15" t="s">
        <v>3</v>
      </c>
      <c r="B938" s="22" t="s">
        <v>2003</v>
      </c>
      <c r="C938" s="22" t="s">
        <v>1973</v>
      </c>
      <c r="D938" s="14" t="s">
        <v>389</v>
      </c>
      <c r="E938" s="25">
        <v>42958</v>
      </c>
      <c r="F938" s="14">
        <v>4213730</v>
      </c>
      <c r="G938" s="27">
        <v>10213524</v>
      </c>
      <c r="H938" s="26">
        <v>687364</v>
      </c>
    </row>
    <row r="939" spans="1:8" ht="12.75" hidden="1" customHeight="1" x14ac:dyDescent="0.25">
      <c r="A939" s="136" t="s">
        <v>3</v>
      </c>
      <c r="B939" s="139" t="s">
        <v>1971</v>
      </c>
      <c r="C939" s="140" t="s">
        <v>2</v>
      </c>
      <c r="D939" s="140" t="s">
        <v>1135</v>
      </c>
      <c r="E939" s="144">
        <v>42956</v>
      </c>
      <c r="F939" s="140">
        <v>4213343</v>
      </c>
      <c r="G939" s="140">
        <v>10213223</v>
      </c>
      <c r="H939" s="146">
        <v>161746</v>
      </c>
    </row>
    <row r="940" spans="1:8" ht="12.75" customHeight="1" x14ac:dyDescent="0.25">
      <c r="A940" s="15" t="s">
        <v>3</v>
      </c>
      <c r="B940" s="22" t="s">
        <v>2003</v>
      </c>
      <c r="C940" s="22" t="s">
        <v>1973</v>
      </c>
      <c r="D940" s="14" t="s">
        <v>1131</v>
      </c>
      <c r="E940" s="25">
        <v>42955</v>
      </c>
      <c r="F940" s="14">
        <v>4213196</v>
      </c>
      <c r="G940" s="27">
        <v>10213099</v>
      </c>
      <c r="H940" s="26">
        <v>164562</v>
      </c>
    </row>
    <row r="941" spans="1:8" ht="12.75" hidden="1" customHeight="1" x14ac:dyDescent="0.25">
      <c r="A941" s="136" t="s">
        <v>3</v>
      </c>
      <c r="B941" s="139" t="s">
        <v>1971</v>
      </c>
      <c r="C941" s="140" t="s">
        <v>1</v>
      </c>
      <c r="D941" s="140" t="s">
        <v>1234</v>
      </c>
      <c r="E941" s="144">
        <v>42954</v>
      </c>
      <c r="F941" s="140">
        <v>4212859</v>
      </c>
      <c r="G941" s="140">
        <v>10213056</v>
      </c>
      <c r="H941" s="146">
        <v>150297</v>
      </c>
    </row>
    <row r="942" spans="1:8" ht="12.75" hidden="1" customHeight="1" x14ac:dyDescent="0.25">
      <c r="A942" s="136" t="s">
        <v>0</v>
      </c>
      <c r="B942" s="140" t="s">
        <v>1971</v>
      </c>
      <c r="C942" s="140" t="s">
        <v>1</v>
      </c>
      <c r="D942" s="140" t="s">
        <v>618</v>
      </c>
      <c r="E942" s="144">
        <v>42953</v>
      </c>
      <c r="F942" s="140">
        <v>4212823</v>
      </c>
      <c r="G942" s="140">
        <v>10213040</v>
      </c>
      <c r="H942" s="146">
        <v>375743</v>
      </c>
    </row>
    <row r="943" spans="1:8" ht="12.75" hidden="1" customHeight="1" x14ac:dyDescent="0.25">
      <c r="A943" s="136" t="s">
        <v>3</v>
      </c>
      <c r="B943" s="139" t="s">
        <v>1971</v>
      </c>
      <c r="C943" s="140" t="s">
        <v>1</v>
      </c>
      <c r="D943" s="140" t="s">
        <v>1328</v>
      </c>
      <c r="E943" s="144">
        <v>42951</v>
      </c>
      <c r="F943" s="140">
        <v>4212723</v>
      </c>
      <c r="G943" s="140">
        <v>10212940</v>
      </c>
      <c r="H943" s="146">
        <v>120238</v>
      </c>
    </row>
    <row r="944" spans="1:8" ht="12.75" customHeight="1" x14ac:dyDescent="0.25">
      <c r="A944" s="15" t="s">
        <v>0</v>
      </c>
      <c r="B944" s="22" t="s">
        <v>2003</v>
      </c>
      <c r="C944" s="22" t="s">
        <v>1973</v>
      </c>
      <c r="D944" s="14" t="s">
        <v>148</v>
      </c>
      <c r="E944" s="25">
        <v>42943</v>
      </c>
      <c r="F944" s="14">
        <v>4211842</v>
      </c>
      <c r="G944" s="27">
        <v>10212081</v>
      </c>
      <c r="H944" s="26">
        <v>2520007</v>
      </c>
    </row>
    <row r="945" spans="1:8" ht="12.75" customHeight="1" x14ac:dyDescent="0.25">
      <c r="A945" s="15" t="s">
        <v>3</v>
      </c>
      <c r="B945" s="22" t="s">
        <v>2003</v>
      </c>
      <c r="C945" s="22" t="s">
        <v>1973</v>
      </c>
      <c r="D945" s="14" t="s">
        <v>1963</v>
      </c>
      <c r="E945" s="25">
        <v>42939</v>
      </c>
      <c r="F945" s="14">
        <v>4211385</v>
      </c>
      <c r="G945" s="27">
        <v>10210533</v>
      </c>
      <c r="H945" s="26">
        <v>1202</v>
      </c>
    </row>
    <row r="946" spans="1:8" ht="12.75" hidden="1" customHeight="1" x14ac:dyDescent="0.25">
      <c r="A946" s="136" t="s">
        <v>0</v>
      </c>
      <c r="B946" s="141" t="s">
        <v>110</v>
      </c>
      <c r="C946" s="140" t="s">
        <v>2</v>
      </c>
      <c r="D946" s="140" t="s">
        <v>1007</v>
      </c>
      <c r="E946" s="144">
        <v>42937</v>
      </c>
      <c r="F946" s="140">
        <v>4211283</v>
      </c>
      <c r="G946" s="140">
        <v>10211596</v>
      </c>
      <c r="H946" s="146">
        <v>180315</v>
      </c>
    </row>
    <row r="947" spans="1:8" ht="12.75" hidden="1" customHeight="1" x14ac:dyDescent="0.25">
      <c r="A947" s="136" t="s">
        <v>3</v>
      </c>
      <c r="B947" s="139" t="s">
        <v>1971</v>
      </c>
      <c r="C947" s="140" t="s">
        <v>2</v>
      </c>
      <c r="D947" s="140" t="s">
        <v>260</v>
      </c>
      <c r="E947" s="144">
        <v>42933</v>
      </c>
      <c r="F947" s="140">
        <v>4210715</v>
      </c>
      <c r="G947" s="140">
        <v>10211374</v>
      </c>
      <c r="H947" s="146">
        <v>1284971</v>
      </c>
    </row>
    <row r="948" spans="1:8" ht="12.75" hidden="1" customHeight="1" x14ac:dyDescent="0.25">
      <c r="A948" s="136" t="s">
        <v>3</v>
      </c>
      <c r="B948" s="139" t="s">
        <v>1971</v>
      </c>
      <c r="C948" s="140" t="s">
        <v>1</v>
      </c>
      <c r="D948" s="140" t="s">
        <v>879</v>
      </c>
      <c r="E948" s="144">
        <v>42932</v>
      </c>
      <c r="F948" s="140">
        <v>4210605</v>
      </c>
      <c r="G948" s="140">
        <v>10211293</v>
      </c>
      <c r="H948" s="146">
        <v>225446</v>
      </c>
    </row>
    <row r="949" spans="1:8" ht="12.75" hidden="1" customHeight="1" x14ac:dyDescent="0.25">
      <c r="A949" s="136" t="s">
        <v>3</v>
      </c>
      <c r="B949" s="139" t="s">
        <v>1971</v>
      </c>
      <c r="C949" s="140" t="s">
        <v>1</v>
      </c>
      <c r="D949" s="140" t="s">
        <v>1234</v>
      </c>
      <c r="E949" s="144">
        <v>42932</v>
      </c>
      <c r="F949" s="140">
        <v>4210700</v>
      </c>
      <c r="G949" s="140">
        <v>10211315</v>
      </c>
      <c r="H949" s="146">
        <v>150297</v>
      </c>
    </row>
    <row r="950" spans="1:8" ht="12.75" hidden="1" customHeight="1" x14ac:dyDescent="0.25">
      <c r="A950" s="136" t="s">
        <v>3</v>
      </c>
      <c r="B950" s="139" t="s">
        <v>1971</v>
      </c>
      <c r="C950" s="140" t="s">
        <v>1</v>
      </c>
      <c r="D950" s="140" t="s">
        <v>1235</v>
      </c>
      <c r="E950" s="144">
        <v>42931</v>
      </c>
      <c r="F950" s="140">
        <v>4210524</v>
      </c>
      <c r="G950" s="140">
        <v>10211104</v>
      </c>
      <c r="H950" s="146">
        <v>150297</v>
      </c>
    </row>
    <row r="951" spans="1:8" ht="12.75" customHeight="1" x14ac:dyDescent="0.25">
      <c r="A951" s="15" t="s">
        <v>0</v>
      </c>
      <c r="B951" s="22" t="s">
        <v>2003</v>
      </c>
      <c r="C951" s="22" t="s">
        <v>1973</v>
      </c>
      <c r="D951" s="37" t="s">
        <v>2127</v>
      </c>
      <c r="E951" s="25">
        <v>42929</v>
      </c>
      <c r="F951" s="14">
        <v>4210382</v>
      </c>
      <c r="G951" s="14" t="s">
        <v>2</v>
      </c>
      <c r="H951" s="26">
        <v>5310603</v>
      </c>
    </row>
    <row r="952" spans="1:8" ht="12.75" hidden="1" customHeight="1" x14ac:dyDescent="0.25">
      <c r="A952" s="136" t="s">
        <v>3</v>
      </c>
      <c r="B952" s="139" t="s">
        <v>1971</v>
      </c>
      <c r="C952" s="140" t="s">
        <v>2</v>
      </c>
      <c r="D952" s="140" t="s">
        <v>1879</v>
      </c>
      <c r="E952" s="144">
        <v>42928</v>
      </c>
      <c r="F952" s="140">
        <v>4210300</v>
      </c>
      <c r="G952" s="140">
        <v>10210893</v>
      </c>
      <c r="H952" s="146">
        <v>35445</v>
      </c>
    </row>
    <row r="953" spans="1:8" ht="12.75" customHeight="1" x14ac:dyDescent="0.25">
      <c r="A953" s="15" t="s">
        <v>3</v>
      </c>
      <c r="B953" s="22" t="s">
        <v>2003</v>
      </c>
      <c r="C953" s="22" t="s">
        <v>1973</v>
      </c>
      <c r="D953" s="14" t="s">
        <v>754</v>
      </c>
      <c r="E953" s="25">
        <v>42926</v>
      </c>
      <c r="F953" s="14">
        <v>4210085</v>
      </c>
      <c r="G953" s="27">
        <v>10210688</v>
      </c>
      <c r="H953" s="26">
        <v>300594</v>
      </c>
    </row>
    <row r="954" spans="1:8" ht="12.75" customHeight="1" x14ac:dyDescent="0.25">
      <c r="A954" s="15" t="s">
        <v>3</v>
      </c>
      <c r="B954" s="22" t="s">
        <v>2003</v>
      </c>
      <c r="C954" s="22" t="s">
        <v>1973</v>
      </c>
      <c r="D954" s="14" t="s">
        <v>221</v>
      </c>
      <c r="E954" s="25">
        <v>42926</v>
      </c>
      <c r="F954" s="14">
        <v>4210084</v>
      </c>
      <c r="G954" s="27">
        <v>10209069</v>
      </c>
      <c r="H954" s="26">
        <v>150297</v>
      </c>
    </row>
    <row r="955" spans="1:8" ht="12.75" customHeight="1" x14ac:dyDescent="0.25">
      <c r="A955" s="15" t="s">
        <v>0</v>
      </c>
      <c r="B955" s="22" t="s">
        <v>2003</v>
      </c>
      <c r="C955" s="22" t="s">
        <v>1973</v>
      </c>
      <c r="D955" s="14" t="s">
        <v>1439</v>
      </c>
      <c r="E955" s="25">
        <v>42926</v>
      </c>
      <c r="F955" s="14">
        <v>4209912</v>
      </c>
      <c r="G955" s="27">
        <v>10208318</v>
      </c>
      <c r="H955" s="26">
        <v>96190</v>
      </c>
    </row>
    <row r="956" spans="1:8" ht="12.75" customHeight="1" x14ac:dyDescent="0.25">
      <c r="A956" s="15" t="s">
        <v>0</v>
      </c>
      <c r="B956" s="22" t="s">
        <v>2003</v>
      </c>
      <c r="C956" s="22" t="s">
        <v>1973</v>
      </c>
      <c r="D956" s="14" t="s">
        <v>1217</v>
      </c>
      <c r="E956" s="25">
        <v>42925</v>
      </c>
      <c r="F956" s="14">
        <v>4209896</v>
      </c>
      <c r="G956" s="27">
        <v>10210549</v>
      </c>
      <c r="H956" s="26">
        <v>150297</v>
      </c>
    </row>
    <row r="957" spans="1:8" ht="12.75" hidden="1" customHeight="1" x14ac:dyDescent="0.25">
      <c r="A957" s="136" t="s">
        <v>3</v>
      </c>
      <c r="B957" s="139" t="s">
        <v>1971</v>
      </c>
      <c r="C957" s="140" t="s">
        <v>1</v>
      </c>
      <c r="D957" s="140" t="s">
        <v>497</v>
      </c>
      <c r="E957" s="144">
        <v>42924</v>
      </c>
      <c r="F957" s="140">
        <v>4209799</v>
      </c>
      <c r="G957" s="140">
        <v>10207578</v>
      </c>
      <c r="H957" s="146">
        <v>300594</v>
      </c>
    </row>
    <row r="958" spans="1:8" ht="12.75" hidden="1" customHeight="1" x14ac:dyDescent="0.25">
      <c r="A958" s="136" t="s">
        <v>3</v>
      </c>
      <c r="B958" s="139" t="s">
        <v>1971</v>
      </c>
      <c r="C958" s="140" t="s">
        <v>1</v>
      </c>
      <c r="D958" s="140" t="s">
        <v>880</v>
      </c>
      <c r="E958" s="144">
        <v>42924</v>
      </c>
      <c r="F958" s="140">
        <v>4209784</v>
      </c>
      <c r="G958" s="140">
        <v>10206520</v>
      </c>
      <c r="H958" s="146">
        <v>225446</v>
      </c>
    </row>
    <row r="959" spans="1:8" ht="12.75" hidden="1" customHeight="1" x14ac:dyDescent="0.25">
      <c r="A959" s="136" t="s">
        <v>3</v>
      </c>
      <c r="B959" s="139" t="s">
        <v>1971</v>
      </c>
      <c r="C959" s="140" t="s">
        <v>1</v>
      </c>
      <c r="D959" s="140" t="s">
        <v>1236</v>
      </c>
      <c r="E959" s="144">
        <v>42924</v>
      </c>
      <c r="F959" s="140">
        <v>4209867</v>
      </c>
      <c r="G959" s="140">
        <v>10210378</v>
      </c>
      <c r="H959" s="146">
        <v>150297</v>
      </c>
    </row>
    <row r="960" spans="1:8" ht="12.75" customHeight="1" x14ac:dyDescent="0.25">
      <c r="A960" s="15" t="s">
        <v>3</v>
      </c>
      <c r="B960" s="22" t="s">
        <v>2003</v>
      </c>
      <c r="C960" s="22" t="s">
        <v>1973</v>
      </c>
      <c r="D960" s="14" t="s">
        <v>266</v>
      </c>
      <c r="E960" s="25">
        <v>42924</v>
      </c>
      <c r="F960" s="14">
        <v>4209808</v>
      </c>
      <c r="G960" s="14" t="s">
        <v>2</v>
      </c>
      <c r="H960" s="26">
        <v>1252593</v>
      </c>
    </row>
    <row r="961" spans="1:8" ht="12.75" customHeight="1" x14ac:dyDescent="0.25">
      <c r="A961" s="15" t="s">
        <v>0</v>
      </c>
      <c r="B961" s="22" t="s">
        <v>2003</v>
      </c>
      <c r="C961" s="22" t="s">
        <v>1973</v>
      </c>
      <c r="D961" s="14" t="s">
        <v>667</v>
      </c>
      <c r="E961" s="25">
        <v>42924</v>
      </c>
      <c r="F961" s="14">
        <v>4209792</v>
      </c>
      <c r="G961" s="27">
        <v>10207309</v>
      </c>
      <c r="H961" s="26">
        <v>150297</v>
      </c>
    </row>
    <row r="962" spans="1:8" ht="12.75" hidden="1" customHeight="1" x14ac:dyDescent="0.25">
      <c r="A962" s="15" t="s">
        <v>0</v>
      </c>
      <c r="B962" s="22" t="s">
        <v>2003</v>
      </c>
      <c r="C962" s="22" t="s">
        <v>1974</v>
      </c>
      <c r="D962" s="14" t="s">
        <v>1221</v>
      </c>
      <c r="E962" s="25">
        <v>42923</v>
      </c>
      <c r="F962" s="14">
        <v>4209776</v>
      </c>
      <c r="G962" s="27">
        <v>10210247</v>
      </c>
      <c r="H962" s="26">
        <v>150297</v>
      </c>
    </row>
    <row r="963" spans="1:8" ht="12.75" hidden="1" customHeight="1" x14ac:dyDescent="0.25">
      <c r="A963" s="136" t="s">
        <v>3</v>
      </c>
      <c r="B963" s="139" t="s">
        <v>1971</v>
      </c>
      <c r="C963" s="140" t="s">
        <v>1</v>
      </c>
      <c r="D963" s="140" t="s">
        <v>970</v>
      </c>
      <c r="E963" s="144">
        <v>42921</v>
      </c>
      <c r="F963" s="140">
        <v>4209574</v>
      </c>
      <c r="G963" s="140">
        <v>10210285</v>
      </c>
      <c r="H963" s="146">
        <v>195376</v>
      </c>
    </row>
    <row r="964" spans="1:8" ht="12.75" customHeight="1" x14ac:dyDescent="0.25">
      <c r="A964" s="15" t="s">
        <v>0</v>
      </c>
      <c r="B964" s="22" t="s">
        <v>2003</v>
      </c>
      <c r="C964" s="22" t="s">
        <v>1973</v>
      </c>
      <c r="D964" s="14" t="s">
        <v>1195</v>
      </c>
      <c r="E964" s="25">
        <v>42920</v>
      </c>
      <c r="F964" s="14">
        <v>4209451</v>
      </c>
      <c r="G964" s="27">
        <v>10210193</v>
      </c>
      <c r="H964" s="26">
        <v>157571</v>
      </c>
    </row>
    <row r="965" spans="1:8" ht="12.75" hidden="1" customHeight="1" x14ac:dyDescent="0.25">
      <c r="A965" s="136" t="s">
        <v>0</v>
      </c>
      <c r="B965" s="140" t="s">
        <v>1971</v>
      </c>
      <c r="C965" s="140" t="s">
        <v>1</v>
      </c>
      <c r="D965" s="140" t="s">
        <v>1438</v>
      </c>
      <c r="E965" s="144">
        <v>42917</v>
      </c>
      <c r="F965" s="140">
        <v>4209237</v>
      </c>
      <c r="G965" s="140" t="s">
        <v>2</v>
      </c>
      <c r="H965" s="146">
        <v>96344</v>
      </c>
    </row>
    <row r="966" spans="1:8" ht="12.75" hidden="1" customHeight="1" x14ac:dyDescent="0.25">
      <c r="A966" s="136" t="s">
        <v>3</v>
      </c>
      <c r="B966" s="139" t="s">
        <v>1971</v>
      </c>
      <c r="C966" s="140" t="s">
        <v>1</v>
      </c>
      <c r="D966" s="140" t="s">
        <v>497</v>
      </c>
      <c r="E966" s="144">
        <v>42916</v>
      </c>
      <c r="F966" s="140">
        <v>4209219</v>
      </c>
      <c r="G966" s="140">
        <v>10205803</v>
      </c>
      <c r="H966" s="146">
        <v>300594</v>
      </c>
    </row>
    <row r="967" spans="1:8" ht="12.75" customHeight="1" x14ac:dyDescent="0.25">
      <c r="A967" s="15" t="s">
        <v>0</v>
      </c>
      <c r="B967" s="22" t="s">
        <v>2003</v>
      </c>
      <c r="C967" s="22" t="s">
        <v>1973</v>
      </c>
      <c r="D967" s="14" t="s">
        <v>1129</v>
      </c>
      <c r="E967" s="25">
        <v>42913</v>
      </c>
      <c r="F967" s="14">
        <v>4208912</v>
      </c>
      <c r="G967" s="27">
        <v>10209080</v>
      </c>
      <c r="H967" s="26">
        <v>166066</v>
      </c>
    </row>
    <row r="968" spans="1:8" ht="12.75" customHeight="1" x14ac:dyDescent="0.25">
      <c r="A968" s="15" t="s">
        <v>3</v>
      </c>
      <c r="B968" s="22" t="s">
        <v>2003</v>
      </c>
      <c r="C968" s="22" t="s">
        <v>1973</v>
      </c>
      <c r="D968" s="14" t="s">
        <v>1242</v>
      </c>
      <c r="E968" s="25">
        <v>42912</v>
      </c>
      <c r="F968" s="14">
        <v>4208800</v>
      </c>
      <c r="G968" s="27">
        <v>10207944</v>
      </c>
      <c r="H968" s="26">
        <v>150297</v>
      </c>
    </row>
    <row r="969" spans="1:8" ht="12.75" customHeight="1" x14ac:dyDescent="0.25">
      <c r="A969" s="15" t="s">
        <v>3</v>
      </c>
      <c r="B969" s="22" t="s">
        <v>2003</v>
      </c>
      <c r="C969" s="22" t="s">
        <v>1973</v>
      </c>
      <c r="D969" s="14" t="s">
        <v>882</v>
      </c>
      <c r="E969" s="25">
        <v>42905</v>
      </c>
      <c r="F969" s="14">
        <v>4208236</v>
      </c>
      <c r="G969" s="27">
        <v>10209144</v>
      </c>
      <c r="H969" s="26">
        <v>225446</v>
      </c>
    </row>
    <row r="970" spans="1:8" ht="12.75" customHeight="1" x14ac:dyDescent="0.25">
      <c r="A970" s="15" t="s">
        <v>0</v>
      </c>
      <c r="B970" s="22" t="s">
        <v>2003</v>
      </c>
      <c r="C970" s="22" t="s">
        <v>1973</v>
      </c>
      <c r="D970" s="14" t="s">
        <v>993</v>
      </c>
      <c r="E970" s="25">
        <v>42901</v>
      </c>
      <c r="F970" s="14">
        <v>4207810</v>
      </c>
      <c r="G970" s="27">
        <v>10208650</v>
      </c>
      <c r="H970" s="26">
        <v>187871</v>
      </c>
    </row>
    <row r="971" spans="1:8" ht="12.75" hidden="1" customHeight="1" x14ac:dyDescent="0.25">
      <c r="A971" s="136" t="s">
        <v>0</v>
      </c>
      <c r="B971" s="140" t="s">
        <v>1971</v>
      </c>
      <c r="C971" s="140" t="s">
        <v>1</v>
      </c>
      <c r="D971" s="140" t="s">
        <v>1013</v>
      </c>
      <c r="E971" s="144">
        <v>42897</v>
      </c>
      <c r="F971" s="140">
        <v>4207454</v>
      </c>
      <c r="G971" s="140">
        <v>10208567</v>
      </c>
      <c r="H971" s="146">
        <v>177350</v>
      </c>
    </row>
    <row r="972" spans="1:8" ht="12.75" customHeight="1" x14ac:dyDescent="0.25">
      <c r="A972" s="15" t="s">
        <v>3</v>
      </c>
      <c r="B972" s="22" t="s">
        <v>2003</v>
      </c>
      <c r="C972" s="22" t="s">
        <v>1973</v>
      </c>
      <c r="D972" s="14" t="s">
        <v>1243</v>
      </c>
      <c r="E972" s="25">
        <v>42897</v>
      </c>
      <c r="F972" s="14">
        <v>4207428</v>
      </c>
      <c r="G972" s="27">
        <v>10208047</v>
      </c>
      <c r="H972" s="26">
        <v>150297</v>
      </c>
    </row>
    <row r="973" spans="1:8" x14ac:dyDescent="0.25">
      <c r="A973" s="15" t="s">
        <v>3</v>
      </c>
      <c r="B973" s="22" t="s">
        <v>2003</v>
      </c>
      <c r="C973" s="22" t="s">
        <v>1973</v>
      </c>
      <c r="D973" s="14" t="s">
        <v>187</v>
      </c>
      <c r="E973" s="25">
        <v>42896</v>
      </c>
      <c r="F973" s="14">
        <v>4207388</v>
      </c>
      <c r="G973" s="27">
        <v>10208510</v>
      </c>
      <c r="H973" s="26">
        <v>1961721</v>
      </c>
    </row>
    <row r="974" spans="1:8" ht="12.75" customHeight="1" x14ac:dyDescent="0.25">
      <c r="A974" s="15" t="s">
        <v>0</v>
      </c>
      <c r="B974" s="22" t="s">
        <v>2003</v>
      </c>
      <c r="C974" s="22" t="s">
        <v>1973</v>
      </c>
      <c r="D974" s="14" t="s">
        <v>625</v>
      </c>
      <c r="E974" s="25">
        <v>42895</v>
      </c>
      <c r="F974" s="14">
        <v>4207362</v>
      </c>
      <c r="G974" s="27">
        <v>10208240</v>
      </c>
      <c r="H974" s="26">
        <v>371234</v>
      </c>
    </row>
    <row r="975" spans="1:8" ht="12.75" hidden="1" customHeight="1" x14ac:dyDescent="0.25">
      <c r="A975" s="136" t="s">
        <v>3</v>
      </c>
      <c r="B975" s="139" t="s">
        <v>1971</v>
      </c>
      <c r="C975" s="140" t="s">
        <v>1</v>
      </c>
      <c r="D975" s="140" t="s">
        <v>24</v>
      </c>
      <c r="E975" s="144">
        <v>42893</v>
      </c>
      <c r="F975" s="140">
        <v>4207130</v>
      </c>
      <c r="G975" s="140" t="s">
        <v>2</v>
      </c>
      <c r="H975" s="146">
        <v>10701560</v>
      </c>
    </row>
    <row r="976" spans="1:8" ht="12.75" hidden="1" customHeight="1" x14ac:dyDescent="0.25">
      <c r="A976" s="136" t="s">
        <v>0</v>
      </c>
      <c r="B976" s="140" t="s">
        <v>1971</v>
      </c>
      <c r="C976" s="140" t="s">
        <v>1</v>
      </c>
      <c r="D976" s="140" t="s">
        <v>329</v>
      </c>
      <c r="E976" s="144">
        <v>42893</v>
      </c>
      <c r="F976" s="140">
        <v>4207132</v>
      </c>
      <c r="G976" s="140" t="s">
        <v>2</v>
      </c>
      <c r="H976" s="146">
        <v>902500</v>
      </c>
    </row>
    <row r="977" spans="1:8" ht="12.75" hidden="1" customHeight="1" x14ac:dyDescent="0.25">
      <c r="A977" s="15" t="s">
        <v>3</v>
      </c>
      <c r="B977" s="22" t="s">
        <v>2003</v>
      </c>
      <c r="C977" s="22" t="s">
        <v>1974</v>
      </c>
      <c r="D977" s="14" t="s">
        <v>883</v>
      </c>
      <c r="E977" s="25">
        <v>42892</v>
      </c>
      <c r="F977" s="14">
        <v>4207016</v>
      </c>
      <c r="G977" s="27">
        <v>10207056</v>
      </c>
      <c r="H977" s="26">
        <v>225446</v>
      </c>
    </row>
    <row r="978" spans="1:8" ht="12.75" customHeight="1" x14ac:dyDescent="0.25">
      <c r="A978" s="15" t="s">
        <v>0</v>
      </c>
      <c r="B978" s="22" t="s">
        <v>2003</v>
      </c>
      <c r="C978" s="22" t="s">
        <v>1973</v>
      </c>
      <c r="D978" s="14" t="s">
        <v>996</v>
      </c>
      <c r="E978" s="25">
        <v>42891</v>
      </c>
      <c r="F978" s="14">
        <v>4206949</v>
      </c>
      <c r="G978" s="27">
        <v>10207993</v>
      </c>
      <c r="H978" s="26">
        <v>187343</v>
      </c>
    </row>
    <row r="979" spans="1:8" ht="12.75" hidden="1" customHeight="1" x14ac:dyDescent="0.25">
      <c r="A979" s="136" t="s">
        <v>3</v>
      </c>
      <c r="B979" s="139" t="s">
        <v>1971</v>
      </c>
      <c r="C979" s="140" t="s">
        <v>1</v>
      </c>
      <c r="D979" s="140" t="s">
        <v>289</v>
      </c>
      <c r="E979" s="144">
        <v>42889</v>
      </c>
      <c r="F979" s="140">
        <v>4206666</v>
      </c>
      <c r="G979" s="140">
        <v>10207997</v>
      </c>
      <c r="H979" s="146">
        <v>1114524</v>
      </c>
    </row>
    <row r="980" spans="1:8" ht="12.75" customHeight="1" x14ac:dyDescent="0.25">
      <c r="A980" s="15" t="s">
        <v>0</v>
      </c>
      <c r="B980" s="22" t="s">
        <v>2003</v>
      </c>
      <c r="C980" s="22" t="s">
        <v>1973</v>
      </c>
      <c r="D980" s="14" t="s">
        <v>330</v>
      </c>
      <c r="E980" s="25">
        <v>42887</v>
      </c>
      <c r="F980" s="14">
        <v>4206564</v>
      </c>
      <c r="G980" s="14" t="s">
        <v>2</v>
      </c>
      <c r="H980" s="26">
        <v>901783</v>
      </c>
    </row>
    <row r="981" spans="1:8" ht="12.75" hidden="1" customHeight="1" x14ac:dyDescent="0.25">
      <c r="A981" s="15" t="s">
        <v>3</v>
      </c>
      <c r="B981" s="22" t="s">
        <v>2003</v>
      </c>
      <c r="C981" s="22" t="s">
        <v>1974</v>
      </c>
      <c r="D981" s="14" t="s">
        <v>542</v>
      </c>
      <c r="E981" s="25">
        <v>42887</v>
      </c>
      <c r="F981" s="14">
        <v>4206563</v>
      </c>
      <c r="G981" s="14" t="s">
        <v>2</v>
      </c>
      <c r="H981" s="26">
        <v>450891</v>
      </c>
    </row>
    <row r="982" spans="1:8" ht="12.75" hidden="1" customHeight="1" x14ac:dyDescent="0.25">
      <c r="A982" s="15" t="s">
        <v>3</v>
      </c>
      <c r="B982" s="22" t="s">
        <v>2003</v>
      </c>
      <c r="C982" s="22" t="s">
        <v>1974</v>
      </c>
      <c r="D982" s="14" t="s">
        <v>542</v>
      </c>
      <c r="E982" s="25">
        <v>42887</v>
      </c>
      <c r="F982" s="14">
        <v>4206562</v>
      </c>
      <c r="G982" s="14" t="s">
        <v>2</v>
      </c>
      <c r="H982" s="26">
        <v>263020</v>
      </c>
    </row>
    <row r="983" spans="1:8" ht="12.75" customHeight="1" x14ac:dyDescent="0.25">
      <c r="A983" s="15" t="s">
        <v>0</v>
      </c>
      <c r="B983" s="22" t="s">
        <v>2003</v>
      </c>
      <c r="C983" s="22" t="s">
        <v>1973</v>
      </c>
      <c r="D983" s="14" t="s">
        <v>1471</v>
      </c>
      <c r="E983" s="25">
        <v>42887</v>
      </c>
      <c r="F983" s="14">
        <v>4206584</v>
      </c>
      <c r="G983" s="27">
        <v>10207910</v>
      </c>
      <c r="H983" s="26">
        <v>90178</v>
      </c>
    </row>
    <row r="984" spans="1:8" x14ac:dyDescent="0.25">
      <c r="A984" s="15" t="s">
        <v>3</v>
      </c>
      <c r="B984" s="22" t="s">
        <v>2003</v>
      </c>
      <c r="C984" s="22" t="s">
        <v>1973</v>
      </c>
      <c r="D984" s="14" t="s">
        <v>178</v>
      </c>
      <c r="E984" s="25">
        <v>42878</v>
      </c>
      <c r="F984" s="14">
        <v>4205781</v>
      </c>
      <c r="G984" s="27">
        <v>10207079</v>
      </c>
      <c r="H984" s="26">
        <v>2062991</v>
      </c>
    </row>
    <row r="985" spans="1:8" ht="12.75" hidden="1" customHeight="1" x14ac:dyDescent="0.25">
      <c r="A985" s="15" t="s">
        <v>3</v>
      </c>
      <c r="B985" s="22" t="s">
        <v>2003</v>
      </c>
      <c r="C985" s="22" t="s">
        <v>1974</v>
      </c>
      <c r="D985" s="14" t="s">
        <v>613</v>
      </c>
      <c r="E985" s="25">
        <v>42878</v>
      </c>
      <c r="F985" s="14">
        <v>4205752</v>
      </c>
      <c r="G985" s="27">
        <v>10207045</v>
      </c>
      <c r="H985" s="26">
        <v>379343</v>
      </c>
    </row>
    <row r="986" spans="1:8" ht="12.75" hidden="1" customHeight="1" x14ac:dyDescent="0.25">
      <c r="A986" s="136" t="s">
        <v>3</v>
      </c>
      <c r="B986" s="139" t="s">
        <v>1971</v>
      </c>
      <c r="C986" s="140" t="s">
        <v>1</v>
      </c>
      <c r="D986" s="140" t="s">
        <v>713</v>
      </c>
      <c r="E986" s="144">
        <v>42871</v>
      </c>
      <c r="F986" s="140">
        <v>4204996</v>
      </c>
      <c r="G986" s="140">
        <v>10206380</v>
      </c>
      <c r="H986" s="146">
        <v>150297</v>
      </c>
    </row>
    <row r="987" spans="1:8" ht="12.75" customHeight="1" x14ac:dyDescent="0.25">
      <c r="A987" s="15" t="s">
        <v>3</v>
      </c>
      <c r="B987" s="22" t="s">
        <v>2003</v>
      </c>
      <c r="C987" s="22" t="s">
        <v>1973</v>
      </c>
      <c r="D987" s="14" t="s">
        <v>212</v>
      </c>
      <c r="E987" s="25">
        <v>42870</v>
      </c>
      <c r="F987" s="14">
        <v>4204965</v>
      </c>
      <c r="G987" s="14" t="s">
        <v>2</v>
      </c>
      <c r="H987" s="26">
        <v>1650000</v>
      </c>
    </row>
    <row r="988" spans="1:8" ht="12.75" hidden="1" customHeight="1" x14ac:dyDescent="0.25">
      <c r="A988" s="15" t="s">
        <v>3</v>
      </c>
      <c r="B988" s="22" t="s">
        <v>2003</v>
      </c>
      <c r="C988" s="22" t="s">
        <v>1974</v>
      </c>
      <c r="D988" s="14" t="s">
        <v>212</v>
      </c>
      <c r="E988" s="25">
        <v>42870</v>
      </c>
      <c r="F988" s="14">
        <v>4204970</v>
      </c>
      <c r="G988" s="14" t="s">
        <v>2</v>
      </c>
      <c r="H988" s="26">
        <v>963222</v>
      </c>
    </row>
    <row r="989" spans="1:8" ht="12.75" hidden="1" customHeight="1" x14ac:dyDescent="0.25">
      <c r="A989" s="15" t="s">
        <v>0</v>
      </c>
      <c r="B989" s="22" t="s">
        <v>2003</v>
      </c>
      <c r="C989" s="22" t="s">
        <v>1974</v>
      </c>
      <c r="D989" s="14" t="s">
        <v>1225</v>
      </c>
      <c r="E989" s="25">
        <v>42869</v>
      </c>
      <c r="F989" s="14">
        <v>4204759</v>
      </c>
      <c r="G989" s="27">
        <v>10206274</v>
      </c>
      <c r="H989" s="26">
        <v>150297</v>
      </c>
    </row>
    <row r="990" spans="1:8" ht="12.75" hidden="1" customHeight="1" x14ac:dyDescent="0.25">
      <c r="A990" s="136" t="s">
        <v>3</v>
      </c>
      <c r="B990" s="139" t="s">
        <v>1971</v>
      </c>
      <c r="C990" s="140" t="s">
        <v>1</v>
      </c>
      <c r="D990" s="140" t="s">
        <v>878</v>
      </c>
      <c r="E990" s="144">
        <v>42865</v>
      </c>
      <c r="F990" s="140">
        <v>4204402</v>
      </c>
      <c r="G990" s="140">
        <v>10204788</v>
      </c>
      <c r="H990" s="146">
        <v>225446</v>
      </c>
    </row>
    <row r="991" spans="1:8" ht="12.75" hidden="1" customHeight="1" x14ac:dyDescent="0.25">
      <c r="A991" s="136" t="s">
        <v>3</v>
      </c>
      <c r="B991" s="139" t="s">
        <v>1971</v>
      </c>
      <c r="C991" s="140" t="s">
        <v>1</v>
      </c>
      <c r="D991" s="140" t="s">
        <v>1237</v>
      </c>
      <c r="E991" s="144">
        <v>42864</v>
      </c>
      <c r="F991" s="140">
        <v>4204316</v>
      </c>
      <c r="G991" s="140">
        <v>10203967</v>
      </c>
      <c r="H991" s="146">
        <v>150297</v>
      </c>
    </row>
    <row r="992" spans="1:8" ht="12.75" customHeight="1" x14ac:dyDescent="0.25">
      <c r="A992" s="15" t="s">
        <v>3</v>
      </c>
      <c r="B992" s="22" t="s">
        <v>2003</v>
      </c>
      <c r="C992" s="22" t="s">
        <v>1973</v>
      </c>
      <c r="D992" s="14" t="s">
        <v>753</v>
      </c>
      <c r="E992" s="25">
        <v>42864</v>
      </c>
      <c r="F992" s="14">
        <v>4204303</v>
      </c>
      <c r="G992" s="27">
        <v>10203222</v>
      </c>
      <c r="H992" s="26">
        <v>300594</v>
      </c>
    </row>
    <row r="993" spans="1:8" ht="12.75" customHeight="1" x14ac:dyDescent="0.25">
      <c r="A993" s="15" t="s">
        <v>3</v>
      </c>
      <c r="B993" s="22" t="s">
        <v>2003</v>
      </c>
      <c r="C993" s="22" t="s">
        <v>1973</v>
      </c>
      <c r="D993" s="14" t="s">
        <v>881</v>
      </c>
      <c r="E993" s="25">
        <v>42864</v>
      </c>
      <c r="F993" s="14">
        <v>4204378</v>
      </c>
      <c r="G993" s="27">
        <v>10205677</v>
      </c>
      <c r="H993" s="26">
        <v>225446</v>
      </c>
    </row>
    <row r="994" spans="1:8" ht="12.75" customHeight="1" x14ac:dyDescent="0.25">
      <c r="A994" s="15" t="s">
        <v>0</v>
      </c>
      <c r="B994" s="22" t="s">
        <v>2003</v>
      </c>
      <c r="C994" s="22" t="s">
        <v>1973</v>
      </c>
      <c r="D994" s="14" t="s">
        <v>748</v>
      </c>
      <c r="E994" s="25">
        <v>42860</v>
      </c>
      <c r="F994" s="14">
        <v>4203820</v>
      </c>
      <c r="G994" s="27">
        <v>10204954</v>
      </c>
      <c r="H994" s="26">
        <v>300594</v>
      </c>
    </row>
    <row r="995" spans="1:8" ht="12.75" hidden="1" customHeight="1" x14ac:dyDescent="0.25">
      <c r="A995" s="15" t="s">
        <v>0</v>
      </c>
      <c r="B995" s="22" t="s">
        <v>2003</v>
      </c>
      <c r="C995" s="22" t="s">
        <v>1974</v>
      </c>
      <c r="D995" s="14" t="s">
        <v>1220</v>
      </c>
      <c r="E995" s="25">
        <v>42857</v>
      </c>
      <c r="F995" s="14">
        <v>4203520</v>
      </c>
      <c r="G995" s="27">
        <v>10203323</v>
      </c>
      <c r="H995" s="26">
        <v>150297</v>
      </c>
    </row>
    <row r="996" spans="1:8" ht="12.75" customHeight="1" x14ac:dyDescent="0.25">
      <c r="A996" s="15" t="s">
        <v>3</v>
      </c>
      <c r="B996" s="22" t="s">
        <v>2003</v>
      </c>
      <c r="C996" s="22" t="s">
        <v>1973</v>
      </c>
      <c r="D996" s="14" t="s">
        <v>1649</v>
      </c>
      <c r="E996" s="25">
        <v>42857</v>
      </c>
      <c r="F996" s="14">
        <v>4203530</v>
      </c>
      <c r="G996" s="27">
        <v>10203754</v>
      </c>
      <c r="H996" s="26">
        <v>75149</v>
      </c>
    </row>
    <row r="997" spans="1:8" x14ac:dyDescent="0.25">
      <c r="A997" s="15" t="s">
        <v>0</v>
      </c>
      <c r="B997" s="22" t="s">
        <v>2003</v>
      </c>
      <c r="C997" s="22" t="s">
        <v>1973</v>
      </c>
      <c r="D997" s="14" t="s">
        <v>1645</v>
      </c>
      <c r="E997" s="25">
        <v>42856</v>
      </c>
      <c r="F997" s="14">
        <v>4203419</v>
      </c>
      <c r="G997" s="27">
        <v>10204578</v>
      </c>
      <c r="H997" s="26">
        <v>75149</v>
      </c>
    </row>
    <row r="998" spans="1:8" ht="12.75" customHeight="1" x14ac:dyDescent="0.25">
      <c r="A998" s="15" t="s">
        <v>0</v>
      </c>
      <c r="B998" s="22" t="s">
        <v>2003</v>
      </c>
      <c r="C998" s="22" t="s">
        <v>1973</v>
      </c>
      <c r="D998" s="14" t="s">
        <v>317</v>
      </c>
      <c r="E998" s="25">
        <v>42850</v>
      </c>
      <c r="F998" s="14">
        <v>4202773</v>
      </c>
      <c r="G998" s="27">
        <v>10204395</v>
      </c>
      <c r="H998" s="26">
        <v>966696</v>
      </c>
    </row>
    <row r="999" spans="1:8" ht="12.75" hidden="1" customHeight="1" x14ac:dyDescent="0.25">
      <c r="A999" s="136" t="s">
        <v>3</v>
      </c>
      <c r="B999" s="139" t="s">
        <v>1971</v>
      </c>
      <c r="C999" s="140" t="s">
        <v>1</v>
      </c>
      <c r="D999" s="140" t="s">
        <v>400</v>
      </c>
      <c r="E999" s="144">
        <v>42849</v>
      </c>
      <c r="F999" s="140">
        <v>4202690</v>
      </c>
      <c r="G999" s="140">
        <v>10204302</v>
      </c>
      <c r="H999" s="146">
        <v>244984</v>
      </c>
    </row>
    <row r="1000" spans="1:8" ht="12.75" customHeight="1" x14ac:dyDescent="0.25">
      <c r="A1000" s="15" t="s">
        <v>0</v>
      </c>
      <c r="B1000" s="22" t="s">
        <v>2003</v>
      </c>
      <c r="C1000" s="22" t="s">
        <v>1973</v>
      </c>
      <c r="D1000" s="14" t="s">
        <v>394</v>
      </c>
      <c r="E1000" s="25">
        <v>42849</v>
      </c>
      <c r="F1000" s="14">
        <v>4202464</v>
      </c>
      <c r="G1000" s="27">
        <v>10204243</v>
      </c>
      <c r="H1000" s="26">
        <v>676337</v>
      </c>
    </row>
    <row r="1001" spans="1:8" ht="12.75" customHeight="1" x14ac:dyDescent="0.25">
      <c r="A1001" s="15" t="s">
        <v>3</v>
      </c>
      <c r="B1001" s="22" t="s">
        <v>2003</v>
      </c>
      <c r="C1001" s="22" t="s">
        <v>1973</v>
      </c>
      <c r="D1001" s="14" t="s">
        <v>705</v>
      </c>
      <c r="E1001" s="25">
        <v>42849</v>
      </c>
      <c r="F1001" s="14">
        <v>4202698</v>
      </c>
      <c r="G1001" s="27">
        <v>10204334</v>
      </c>
      <c r="H1001" s="26">
        <v>331852</v>
      </c>
    </row>
    <row r="1002" spans="1:8" ht="12.75" customHeight="1" x14ac:dyDescent="0.25">
      <c r="A1002" s="15" t="s">
        <v>0</v>
      </c>
      <c r="B1002" s="22" t="s">
        <v>2003</v>
      </c>
      <c r="C1002" s="22" t="s">
        <v>1973</v>
      </c>
      <c r="D1002" s="14" t="s">
        <v>195</v>
      </c>
      <c r="E1002" s="25">
        <v>42848</v>
      </c>
      <c r="F1002" s="14">
        <v>4202427</v>
      </c>
      <c r="G1002" s="27">
        <v>10204238</v>
      </c>
      <c r="H1002" s="26">
        <v>1866047</v>
      </c>
    </row>
    <row r="1003" spans="1:8" ht="12.75" hidden="1" customHeight="1" x14ac:dyDescent="0.25">
      <c r="A1003" s="136" t="s">
        <v>3</v>
      </c>
      <c r="B1003" s="140" t="s">
        <v>1972</v>
      </c>
      <c r="C1003" s="140" t="s">
        <v>2</v>
      </c>
      <c r="D1003" s="140" t="s">
        <v>15</v>
      </c>
      <c r="E1003" s="144">
        <v>42846</v>
      </c>
      <c r="F1003" s="140">
        <v>4202342</v>
      </c>
      <c r="G1003" s="140" t="s">
        <v>2</v>
      </c>
      <c r="H1003" s="146">
        <v>2308078</v>
      </c>
    </row>
    <row r="1004" spans="1:8" ht="12.75" hidden="1" customHeight="1" x14ac:dyDescent="0.25">
      <c r="A1004" s="15" t="s">
        <v>0</v>
      </c>
      <c r="B1004" s="22" t="s">
        <v>2003</v>
      </c>
      <c r="C1004" s="22" t="s">
        <v>1974</v>
      </c>
      <c r="D1004" s="14" t="s">
        <v>875</v>
      </c>
      <c r="E1004" s="25">
        <v>42842</v>
      </c>
      <c r="F1004" s="14">
        <v>4201897</v>
      </c>
      <c r="G1004" s="27">
        <v>10203727</v>
      </c>
      <c r="H1004" s="26">
        <v>225446</v>
      </c>
    </row>
    <row r="1005" spans="1:8" ht="12.75" hidden="1" customHeight="1" x14ac:dyDescent="0.25">
      <c r="A1005" s="136" t="s">
        <v>0</v>
      </c>
      <c r="B1005" s="140" t="s">
        <v>42</v>
      </c>
      <c r="C1005" s="140" t="s">
        <v>42</v>
      </c>
      <c r="D1005" s="140" t="s">
        <v>43</v>
      </c>
      <c r="E1005" s="144">
        <v>42838</v>
      </c>
      <c r="F1005" s="140">
        <v>4201629</v>
      </c>
      <c r="G1005" s="140">
        <v>10203537</v>
      </c>
      <c r="H1005" s="146">
        <v>6967438</v>
      </c>
    </row>
    <row r="1006" spans="1:8" ht="12.75" hidden="1" customHeight="1" x14ac:dyDescent="0.25">
      <c r="A1006" s="15" t="s">
        <v>3</v>
      </c>
      <c r="B1006" s="22" t="s">
        <v>2003</v>
      </c>
      <c r="C1006" s="22" t="s">
        <v>1974</v>
      </c>
      <c r="D1006" s="14" t="s">
        <v>1239</v>
      </c>
      <c r="E1006" s="25">
        <v>42834</v>
      </c>
      <c r="F1006" s="14">
        <v>4201179</v>
      </c>
      <c r="G1006" s="27">
        <v>10202011</v>
      </c>
      <c r="H1006" s="26">
        <v>150297</v>
      </c>
    </row>
    <row r="1007" spans="1:8" ht="12.75" hidden="1" customHeight="1" x14ac:dyDescent="0.25">
      <c r="A1007" s="136" t="s">
        <v>0</v>
      </c>
      <c r="B1007" s="140" t="s">
        <v>42</v>
      </c>
      <c r="C1007" s="140" t="s">
        <v>42</v>
      </c>
      <c r="D1007" s="140" t="s">
        <v>1642</v>
      </c>
      <c r="E1007" s="144">
        <v>42834</v>
      </c>
      <c r="F1007" s="140">
        <v>4201131</v>
      </c>
      <c r="G1007" s="140">
        <v>10202903</v>
      </c>
      <c r="H1007" s="146">
        <v>75149</v>
      </c>
    </row>
    <row r="1008" spans="1:8" ht="12.75" customHeight="1" x14ac:dyDescent="0.25">
      <c r="A1008" s="15" t="s">
        <v>3</v>
      </c>
      <c r="B1008" s="22" t="s">
        <v>2003</v>
      </c>
      <c r="C1008" s="22" t="s">
        <v>1973</v>
      </c>
      <c r="D1008" s="14" t="s">
        <v>1698</v>
      </c>
      <c r="E1008" s="25">
        <v>42832</v>
      </c>
      <c r="F1008" s="14">
        <v>4201026</v>
      </c>
      <c r="G1008" s="14" t="s">
        <v>2</v>
      </c>
      <c r="H1008" s="26">
        <v>63012</v>
      </c>
    </row>
    <row r="1009" spans="1:8" ht="12.75" customHeight="1" x14ac:dyDescent="0.25">
      <c r="A1009" s="15" t="s">
        <v>0</v>
      </c>
      <c r="B1009" s="22" t="s">
        <v>2003</v>
      </c>
      <c r="C1009" s="22" t="s">
        <v>1973</v>
      </c>
      <c r="D1009" s="14" t="s">
        <v>1698</v>
      </c>
      <c r="E1009" s="25">
        <v>42832</v>
      </c>
      <c r="F1009" s="14">
        <v>4201029</v>
      </c>
      <c r="G1009" s="14" t="s">
        <v>2</v>
      </c>
      <c r="H1009" s="26">
        <v>62000</v>
      </c>
    </row>
    <row r="1010" spans="1:8" ht="12.75" hidden="1" customHeight="1" x14ac:dyDescent="0.25">
      <c r="A1010" s="136" t="s">
        <v>0</v>
      </c>
      <c r="B1010" s="140" t="s">
        <v>42</v>
      </c>
      <c r="C1010" s="140" t="s">
        <v>42</v>
      </c>
      <c r="D1010" s="140" t="s">
        <v>874</v>
      </c>
      <c r="E1010" s="144">
        <v>42832</v>
      </c>
      <c r="F1010" s="140">
        <v>4200996</v>
      </c>
      <c r="G1010" s="140">
        <v>10203042</v>
      </c>
      <c r="H1010" s="146">
        <v>225446</v>
      </c>
    </row>
    <row r="1011" spans="1:8" ht="12.75" hidden="1" customHeight="1" x14ac:dyDescent="0.25">
      <c r="A1011" s="136" t="s">
        <v>3</v>
      </c>
      <c r="B1011" s="139" t="s">
        <v>1971</v>
      </c>
      <c r="C1011" s="140" t="s">
        <v>1</v>
      </c>
      <c r="D1011" s="140" t="s">
        <v>752</v>
      </c>
      <c r="E1011" s="144">
        <v>42828</v>
      </c>
      <c r="F1011" s="140">
        <v>4200456</v>
      </c>
      <c r="G1011" s="140">
        <v>10202592</v>
      </c>
      <c r="H1011" s="146">
        <v>300594</v>
      </c>
    </row>
    <row r="1012" spans="1:8" ht="12.75" hidden="1" customHeight="1" x14ac:dyDescent="0.25">
      <c r="A1012" s="136" t="s">
        <v>0</v>
      </c>
      <c r="B1012" s="140" t="s">
        <v>1971</v>
      </c>
      <c r="C1012" s="140" t="s">
        <v>1</v>
      </c>
      <c r="D1012" s="140" t="s">
        <v>677</v>
      </c>
      <c r="E1012" s="144">
        <v>42824</v>
      </c>
      <c r="F1012" s="140">
        <v>4200258</v>
      </c>
      <c r="G1012" s="140">
        <v>10202194</v>
      </c>
      <c r="H1012" s="146">
        <v>338168</v>
      </c>
    </row>
    <row r="1013" spans="1:8" ht="12.75" customHeight="1" x14ac:dyDescent="0.25">
      <c r="A1013" s="15" t="s">
        <v>3</v>
      </c>
      <c r="B1013" s="22" t="s">
        <v>2003</v>
      </c>
      <c r="C1013" s="22" t="s">
        <v>1973</v>
      </c>
      <c r="D1013" s="14" t="s">
        <v>190</v>
      </c>
      <c r="E1013" s="25">
        <v>42823</v>
      </c>
      <c r="F1013" s="14">
        <v>4200098</v>
      </c>
      <c r="G1013" s="14" t="s">
        <v>2</v>
      </c>
      <c r="H1013" s="26">
        <v>1932783</v>
      </c>
    </row>
    <row r="1014" spans="1:8" ht="12.75" hidden="1" customHeight="1" x14ac:dyDescent="0.25">
      <c r="A1014" s="136" t="s">
        <v>3</v>
      </c>
      <c r="B1014" s="139" t="s">
        <v>1971</v>
      </c>
      <c r="C1014" s="140" t="s">
        <v>2</v>
      </c>
      <c r="D1014" s="140" t="s">
        <v>1886</v>
      </c>
      <c r="E1014" s="144">
        <v>42821</v>
      </c>
      <c r="F1014" s="140">
        <v>4199987</v>
      </c>
      <c r="G1014" s="140">
        <v>10201961</v>
      </c>
      <c r="H1014" s="146">
        <v>32053</v>
      </c>
    </row>
    <row r="1015" spans="1:8" ht="12.75" hidden="1" customHeight="1" x14ac:dyDescent="0.25">
      <c r="A1015" s="136" t="s">
        <v>3</v>
      </c>
      <c r="B1015" s="139" t="s">
        <v>1971</v>
      </c>
      <c r="C1015" s="140" t="s">
        <v>1</v>
      </c>
      <c r="D1015" s="140" t="s">
        <v>1238</v>
      </c>
      <c r="E1015" s="144">
        <v>42820</v>
      </c>
      <c r="F1015" s="140">
        <v>4199602</v>
      </c>
      <c r="G1015" s="140">
        <v>10201704</v>
      </c>
      <c r="H1015" s="146">
        <v>150297</v>
      </c>
    </row>
    <row r="1016" spans="1:8" ht="12.75" customHeight="1" x14ac:dyDescent="0.25">
      <c r="A1016" s="15" t="s">
        <v>3</v>
      </c>
      <c r="B1016" s="22" t="s">
        <v>2003</v>
      </c>
      <c r="C1016" s="22" t="s">
        <v>1973</v>
      </c>
      <c r="D1016" s="14" t="s">
        <v>1252</v>
      </c>
      <c r="E1016" s="25">
        <v>42820</v>
      </c>
      <c r="F1016" s="14">
        <v>4199666</v>
      </c>
      <c r="G1016" s="27">
        <v>10200753</v>
      </c>
      <c r="H1016" s="26">
        <v>145788</v>
      </c>
    </row>
    <row r="1017" spans="1:8" ht="12.75" hidden="1" customHeight="1" x14ac:dyDescent="0.25">
      <c r="A1017" s="136" t="s">
        <v>3</v>
      </c>
      <c r="B1017" s="140" t="s">
        <v>160</v>
      </c>
      <c r="C1017" s="140" t="s">
        <v>2</v>
      </c>
      <c r="D1017" s="140" t="s">
        <v>483</v>
      </c>
      <c r="E1017" s="144">
        <v>42819</v>
      </c>
      <c r="F1017" s="140">
        <v>4199572</v>
      </c>
      <c r="G1017" s="140">
        <v>10201654</v>
      </c>
      <c r="H1017" s="146">
        <v>515629</v>
      </c>
    </row>
    <row r="1018" spans="1:8" ht="12.75" hidden="1" customHeight="1" x14ac:dyDescent="0.25">
      <c r="A1018" s="136" t="s">
        <v>0</v>
      </c>
      <c r="B1018" s="140" t="s">
        <v>1971</v>
      </c>
      <c r="C1018" s="140" t="s">
        <v>1</v>
      </c>
      <c r="D1018" s="140" t="s">
        <v>293</v>
      </c>
      <c r="E1018" s="144">
        <v>42818</v>
      </c>
      <c r="F1018" s="140">
        <v>4199282</v>
      </c>
      <c r="G1018" s="140">
        <v>10201552</v>
      </c>
      <c r="H1018" s="146">
        <v>1090356</v>
      </c>
    </row>
    <row r="1019" spans="1:8" ht="12.75" hidden="1" customHeight="1" x14ac:dyDescent="0.25">
      <c r="A1019" s="136" t="s">
        <v>3</v>
      </c>
      <c r="B1019" s="140" t="s">
        <v>160</v>
      </c>
      <c r="C1019" s="140" t="s">
        <v>2</v>
      </c>
      <c r="D1019" s="140" t="s">
        <v>543</v>
      </c>
      <c r="E1019" s="144">
        <v>42817</v>
      </c>
      <c r="F1019" s="140">
        <v>4199182</v>
      </c>
      <c r="G1019" s="140">
        <v>10201331</v>
      </c>
      <c r="H1019" s="146">
        <v>450891</v>
      </c>
    </row>
    <row r="1020" spans="1:8" ht="12.75" hidden="1" customHeight="1" x14ac:dyDescent="0.25">
      <c r="A1020" s="136" t="s">
        <v>3</v>
      </c>
      <c r="B1020" s="140" t="s">
        <v>160</v>
      </c>
      <c r="C1020" s="140" t="s">
        <v>2</v>
      </c>
      <c r="D1020" s="140" t="s">
        <v>884</v>
      </c>
      <c r="E1020" s="144">
        <v>42817</v>
      </c>
      <c r="F1020" s="140">
        <v>4199199</v>
      </c>
      <c r="G1020" s="140">
        <v>10201337</v>
      </c>
      <c r="H1020" s="146">
        <v>225446</v>
      </c>
    </row>
    <row r="1021" spans="1:8" ht="12.75" customHeight="1" x14ac:dyDescent="0.25">
      <c r="A1021" s="15" t="s">
        <v>0</v>
      </c>
      <c r="B1021" s="22" t="s">
        <v>2003</v>
      </c>
      <c r="C1021" s="22" t="s">
        <v>1973</v>
      </c>
      <c r="D1021" s="37" t="s">
        <v>2187</v>
      </c>
      <c r="E1021" s="25">
        <v>42815</v>
      </c>
      <c r="F1021" s="14">
        <v>4199057</v>
      </c>
      <c r="G1021" s="14" t="s">
        <v>2</v>
      </c>
      <c r="H1021" s="26">
        <v>2800000</v>
      </c>
    </row>
    <row r="1022" spans="1:8" ht="12.75" customHeight="1" x14ac:dyDescent="0.25">
      <c r="A1022" s="15" t="s">
        <v>0</v>
      </c>
      <c r="B1022" s="22" t="s">
        <v>2003</v>
      </c>
      <c r="C1022" s="22" t="s">
        <v>1973</v>
      </c>
      <c r="D1022" s="14" t="s">
        <v>1646</v>
      </c>
      <c r="E1022" s="25">
        <v>42814</v>
      </c>
      <c r="F1022" s="14">
        <v>4198955</v>
      </c>
      <c r="G1022" s="27">
        <v>10200962</v>
      </c>
      <c r="H1022" s="26">
        <v>75149</v>
      </c>
    </row>
    <row r="1023" spans="1:8" x14ac:dyDescent="0.25">
      <c r="A1023" s="15" t="s">
        <v>0</v>
      </c>
      <c r="B1023" s="22" t="s">
        <v>2003</v>
      </c>
      <c r="C1023" s="22" t="s">
        <v>1973</v>
      </c>
      <c r="D1023" s="14" t="s">
        <v>660</v>
      </c>
      <c r="E1023" s="25">
        <v>42809</v>
      </c>
      <c r="F1023" s="14">
        <v>4198516</v>
      </c>
      <c r="G1023" s="27">
        <v>10200334</v>
      </c>
      <c r="H1023" s="26">
        <v>345683</v>
      </c>
    </row>
    <row r="1024" spans="1:8" ht="12.75" customHeight="1" x14ac:dyDescent="0.25">
      <c r="A1024" s="15" t="s">
        <v>3</v>
      </c>
      <c r="B1024" s="22" t="s">
        <v>2003</v>
      </c>
      <c r="C1024" s="22" t="s">
        <v>1973</v>
      </c>
      <c r="D1024" s="14" t="s">
        <v>756</v>
      </c>
      <c r="E1024" s="25">
        <v>42809</v>
      </c>
      <c r="F1024" s="14">
        <v>4198577</v>
      </c>
      <c r="G1024" s="27">
        <v>10199636</v>
      </c>
      <c r="H1024" s="26">
        <v>300594</v>
      </c>
    </row>
    <row r="1025" spans="1:8" ht="12.75" customHeight="1" x14ac:dyDescent="0.25">
      <c r="A1025" s="15" t="s">
        <v>3</v>
      </c>
      <c r="B1025" s="22" t="s">
        <v>2003</v>
      </c>
      <c r="C1025" s="22" t="s">
        <v>1973</v>
      </c>
      <c r="D1025" s="14" t="s">
        <v>1241</v>
      </c>
      <c r="E1025" s="25">
        <v>42809</v>
      </c>
      <c r="F1025" s="14">
        <v>4198519</v>
      </c>
      <c r="G1025" s="27">
        <v>10200335</v>
      </c>
      <c r="H1025" s="26">
        <v>150297</v>
      </c>
    </row>
    <row r="1026" spans="1:8" ht="12.75" customHeight="1" x14ac:dyDescent="0.25">
      <c r="A1026" s="15" t="s">
        <v>0</v>
      </c>
      <c r="B1026" s="22" t="s">
        <v>2003</v>
      </c>
      <c r="C1026" s="22" t="s">
        <v>1973</v>
      </c>
      <c r="D1026" s="14" t="s">
        <v>1285</v>
      </c>
      <c r="E1026" s="25">
        <v>42809</v>
      </c>
      <c r="F1026" s="14">
        <v>4198527</v>
      </c>
      <c r="G1026" s="27">
        <v>10200251</v>
      </c>
      <c r="H1026" s="26">
        <v>132411</v>
      </c>
    </row>
    <row r="1027" spans="1:8" ht="12.75" hidden="1" customHeight="1" x14ac:dyDescent="0.25">
      <c r="A1027" s="136" t="s">
        <v>3</v>
      </c>
      <c r="B1027" s="140" t="s">
        <v>1972</v>
      </c>
      <c r="C1027" s="140" t="s">
        <v>2</v>
      </c>
      <c r="D1027" s="140" t="s">
        <v>173</v>
      </c>
      <c r="E1027" s="144">
        <v>42808</v>
      </c>
      <c r="F1027" s="140">
        <v>4198451</v>
      </c>
      <c r="G1027" s="140" t="s">
        <v>2</v>
      </c>
      <c r="H1027" s="146">
        <v>388004</v>
      </c>
    </row>
    <row r="1028" spans="1:8" ht="12.75" hidden="1" customHeight="1" x14ac:dyDescent="0.25">
      <c r="A1028" s="136" t="s">
        <v>0</v>
      </c>
      <c r="B1028" s="141" t="s">
        <v>1972</v>
      </c>
      <c r="C1028" s="140" t="s">
        <v>2</v>
      </c>
      <c r="D1028" s="140" t="s">
        <v>173</v>
      </c>
      <c r="E1028" s="144">
        <v>42808</v>
      </c>
      <c r="F1028" s="140">
        <v>4198453</v>
      </c>
      <c r="G1028" s="140" t="s">
        <v>2</v>
      </c>
      <c r="H1028" s="146">
        <v>300594</v>
      </c>
    </row>
    <row r="1029" spans="1:8" ht="12.75" customHeight="1" x14ac:dyDescent="0.25">
      <c r="A1029" s="15" t="s">
        <v>0</v>
      </c>
      <c r="B1029" s="22" t="s">
        <v>2003</v>
      </c>
      <c r="C1029" s="22" t="s">
        <v>1973</v>
      </c>
      <c r="D1029" s="14" t="s">
        <v>749</v>
      </c>
      <c r="E1029" s="25">
        <v>42808</v>
      </c>
      <c r="F1029" s="14">
        <v>4198449</v>
      </c>
      <c r="G1029" s="14" t="s">
        <v>2</v>
      </c>
      <c r="H1029" s="26">
        <v>300594</v>
      </c>
    </row>
    <row r="1030" spans="1:8" ht="12.75" customHeight="1" x14ac:dyDescent="0.25">
      <c r="A1030" s="15" t="s">
        <v>3</v>
      </c>
      <c r="B1030" s="22" t="s">
        <v>2003</v>
      </c>
      <c r="C1030" s="22" t="s">
        <v>1973</v>
      </c>
      <c r="D1030" s="14" t="s">
        <v>749</v>
      </c>
      <c r="E1030" s="25">
        <v>42808</v>
      </c>
      <c r="F1030" s="14">
        <v>4198447</v>
      </c>
      <c r="G1030" s="14" t="s">
        <v>2</v>
      </c>
      <c r="H1030" s="26">
        <v>300594</v>
      </c>
    </row>
    <row r="1031" spans="1:8" ht="12.75" hidden="1" customHeight="1" x14ac:dyDescent="0.25">
      <c r="A1031" s="136" t="s">
        <v>0</v>
      </c>
      <c r="B1031" s="140" t="s">
        <v>1971</v>
      </c>
      <c r="C1031" s="140" t="s">
        <v>1</v>
      </c>
      <c r="D1031" s="140" t="s">
        <v>1389</v>
      </c>
      <c r="E1031" s="144">
        <v>42806</v>
      </c>
      <c r="F1031" s="140">
        <v>4198123</v>
      </c>
      <c r="G1031" s="140">
        <v>10199995</v>
      </c>
      <c r="H1031" s="146">
        <v>105208</v>
      </c>
    </row>
    <row r="1032" spans="1:8" ht="12.75" customHeight="1" x14ac:dyDescent="0.25">
      <c r="A1032" s="15" t="s">
        <v>3</v>
      </c>
      <c r="B1032" s="22" t="s">
        <v>2003</v>
      </c>
      <c r="C1032" s="22" t="s">
        <v>1973</v>
      </c>
      <c r="D1032" s="14" t="s">
        <v>1390</v>
      </c>
      <c r="E1032" s="25">
        <v>42806</v>
      </c>
      <c r="F1032" s="14">
        <v>4198122</v>
      </c>
      <c r="G1032" s="27">
        <v>10199873</v>
      </c>
      <c r="H1032" s="26">
        <v>105208</v>
      </c>
    </row>
    <row r="1033" spans="1:8" x14ac:dyDescent="0.25">
      <c r="A1033" s="15" t="s">
        <v>0</v>
      </c>
      <c r="B1033" s="22" t="s">
        <v>2003</v>
      </c>
      <c r="C1033" s="22" t="s">
        <v>1973</v>
      </c>
      <c r="D1033" s="14" t="s">
        <v>745</v>
      </c>
      <c r="E1033" s="25">
        <v>42803</v>
      </c>
      <c r="F1033" s="14">
        <v>4197692</v>
      </c>
      <c r="G1033" s="27">
        <v>10199593</v>
      </c>
      <c r="H1033" s="26">
        <v>300594</v>
      </c>
    </row>
    <row r="1034" spans="1:8" ht="12.75" customHeight="1" x14ac:dyDescent="0.25">
      <c r="A1034" s="15" t="s">
        <v>0</v>
      </c>
      <c r="B1034" s="22" t="s">
        <v>2003</v>
      </c>
      <c r="C1034" s="22" t="s">
        <v>1973</v>
      </c>
      <c r="D1034" s="14" t="s">
        <v>1782</v>
      </c>
      <c r="E1034" s="25">
        <v>42803</v>
      </c>
      <c r="F1034" s="14">
        <v>4197693</v>
      </c>
      <c r="G1034" s="27">
        <v>10199717</v>
      </c>
      <c r="H1034" s="26">
        <v>49598</v>
      </c>
    </row>
    <row r="1035" spans="1:8" ht="12.75" customHeight="1" x14ac:dyDescent="0.25">
      <c r="A1035" s="15" t="s">
        <v>3</v>
      </c>
      <c r="B1035" s="22" t="s">
        <v>2003</v>
      </c>
      <c r="C1035" s="22" t="s">
        <v>1973</v>
      </c>
      <c r="D1035" s="14" t="s">
        <v>755</v>
      </c>
      <c r="E1035" s="25">
        <v>42801</v>
      </c>
      <c r="F1035" s="14">
        <v>4197624</v>
      </c>
      <c r="G1035" s="14" t="s">
        <v>2</v>
      </c>
      <c r="H1035" s="26">
        <v>300594</v>
      </c>
    </row>
    <row r="1036" spans="1:8" ht="12.75" hidden="1" customHeight="1" x14ac:dyDescent="0.25">
      <c r="A1036" s="136" t="s">
        <v>0</v>
      </c>
      <c r="B1036" s="140" t="s">
        <v>1971</v>
      </c>
      <c r="C1036" s="140" t="s">
        <v>1</v>
      </c>
      <c r="D1036" s="140" t="s">
        <v>416</v>
      </c>
      <c r="E1036" s="144">
        <v>42799</v>
      </c>
      <c r="F1036" s="140">
        <v>4197261</v>
      </c>
      <c r="G1036" s="140">
        <v>10199022</v>
      </c>
      <c r="H1036" s="146">
        <v>300594</v>
      </c>
    </row>
    <row r="1037" spans="1:8" ht="12.75" hidden="1" customHeight="1" x14ac:dyDescent="0.25">
      <c r="A1037" s="136" t="s">
        <v>0</v>
      </c>
      <c r="B1037" s="140" t="s">
        <v>1971</v>
      </c>
      <c r="C1037" s="140" t="s">
        <v>1</v>
      </c>
      <c r="D1037" s="140" t="s">
        <v>1365</v>
      </c>
      <c r="E1037" s="144">
        <v>42799</v>
      </c>
      <c r="F1037" s="140">
        <v>4197318</v>
      </c>
      <c r="G1037" s="140">
        <v>10199537</v>
      </c>
      <c r="H1037" s="146">
        <v>112723</v>
      </c>
    </row>
    <row r="1038" spans="1:8" ht="12.75" customHeight="1" x14ac:dyDescent="0.25">
      <c r="A1038" s="15" t="s">
        <v>0</v>
      </c>
      <c r="B1038" s="22" t="s">
        <v>2003</v>
      </c>
      <c r="C1038" s="22" t="s">
        <v>1973</v>
      </c>
      <c r="D1038" s="14" t="s">
        <v>574</v>
      </c>
      <c r="E1038" s="25">
        <v>42799</v>
      </c>
      <c r="F1038" s="14">
        <v>4197260</v>
      </c>
      <c r="G1038" s="27">
        <v>10199023</v>
      </c>
      <c r="H1038" s="26">
        <v>405802</v>
      </c>
    </row>
    <row r="1039" spans="1:8" ht="12.75" customHeight="1" x14ac:dyDescent="0.25">
      <c r="A1039" s="15" t="s">
        <v>0</v>
      </c>
      <c r="B1039" s="22" t="s">
        <v>2003</v>
      </c>
      <c r="C1039" s="22" t="s">
        <v>1973</v>
      </c>
      <c r="D1039" s="14" t="s">
        <v>746</v>
      </c>
      <c r="E1039" s="25">
        <v>42798</v>
      </c>
      <c r="F1039" s="14">
        <v>4197256</v>
      </c>
      <c r="G1039" s="27">
        <v>10198563</v>
      </c>
      <c r="H1039" s="26">
        <v>300594</v>
      </c>
    </row>
    <row r="1040" spans="1:8" x14ac:dyDescent="0.25">
      <c r="A1040" s="15" t="s">
        <v>0</v>
      </c>
      <c r="B1040" s="22" t="s">
        <v>2003</v>
      </c>
      <c r="C1040" s="22" t="s">
        <v>1973</v>
      </c>
      <c r="D1040" s="14" t="s">
        <v>871</v>
      </c>
      <c r="E1040" s="25">
        <v>42798</v>
      </c>
      <c r="F1040" s="14">
        <v>4197214</v>
      </c>
      <c r="G1040" s="27">
        <v>10197945</v>
      </c>
      <c r="H1040" s="26">
        <v>228452</v>
      </c>
    </row>
    <row r="1041" spans="1:8" ht="12.75" customHeight="1" x14ac:dyDescent="0.25">
      <c r="A1041" s="15" t="s">
        <v>0</v>
      </c>
      <c r="B1041" s="22" t="s">
        <v>2003</v>
      </c>
      <c r="C1041" s="22" t="s">
        <v>1973</v>
      </c>
      <c r="D1041" s="14" t="s">
        <v>123</v>
      </c>
      <c r="E1041" s="25">
        <v>42796</v>
      </c>
      <c r="F1041" s="14">
        <v>4197081</v>
      </c>
      <c r="G1041" s="14" t="s">
        <v>2</v>
      </c>
      <c r="H1041" s="26">
        <v>3084891</v>
      </c>
    </row>
    <row r="1042" spans="1:8" ht="12.75" customHeight="1" x14ac:dyDescent="0.25">
      <c r="A1042" s="15" t="s">
        <v>3</v>
      </c>
      <c r="B1042" s="22" t="s">
        <v>2003</v>
      </c>
      <c r="C1042" s="22" t="s">
        <v>1973</v>
      </c>
      <c r="D1042" s="14" t="s">
        <v>264</v>
      </c>
      <c r="E1042" s="25">
        <v>42795</v>
      </c>
      <c r="F1042" s="14">
        <v>4197063</v>
      </c>
      <c r="G1042" s="27">
        <v>10199198</v>
      </c>
      <c r="H1042" s="26">
        <v>1271902</v>
      </c>
    </row>
    <row r="1043" spans="1:8" ht="12.75" customHeight="1" x14ac:dyDescent="0.25">
      <c r="A1043" s="15" t="s">
        <v>0</v>
      </c>
      <c r="B1043" s="22" t="s">
        <v>2003</v>
      </c>
      <c r="C1043" s="22" t="s">
        <v>1973</v>
      </c>
      <c r="D1043" s="14" t="s">
        <v>1399</v>
      </c>
      <c r="E1043" s="25">
        <v>42792</v>
      </c>
      <c r="F1043" s="14">
        <v>4196659</v>
      </c>
      <c r="G1043" s="27">
        <v>10198849</v>
      </c>
      <c r="H1043" s="26">
        <v>103576</v>
      </c>
    </row>
    <row r="1044" spans="1:8" ht="12.75" hidden="1" customHeight="1" x14ac:dyDescent="0.25">
      <c r="A1044" s="136" t="s">
        <v>3</v>
      </c>
      <c r="B1044" s="139" t="s">
        <v>1971</v>
      </c>
      <c r="C1044" s="140" t="s">
        <v>1</v>
      </c>
      <c r="D1044" s="140" t="s">
        <v>1401</v>
      </c>
      <c r="E1044" s="144">
        <v>42790</v>
      </c>
      <c r="F1044" s="140">
        <v>4196473</v>
      </c>
      <c r="G1044" s="140">
        <v>10198677</v>
      </c>
      <c r="H1044" s="146">
        <v>103576</v>
      </c>
    </row>
    <row r="1045" spans="1:8" ht="12.75" customHeight="1" x14ac:dyDescent="0.25">
      <c r="A1045" s="15" t="s">
        <v>3</v>
      </c>
      <c r="B1045" s="22" t="s">
        <v>2003</v>
      </c>
      <c r="C1045" s="22" t="s">
        <v>1973</v>
      </c>
      <c r="D1045" s="14" t="s">
        <v>168</v>
      </c>
      <c r="E1045" s="25">
        <v>42790</v>
      </c>
      <c r="F1045" s="14">
        <v>4196519</v>
      </c>
      <c r="G1045" s="14" t="s">
        <v>2</v>
      </c>
      <c r="H1045" s="26">
        <v>2201497</v>
      </c>
    </row>
    <row r="1046" spans="1:8" ht="12.75" hidden="1" customHeight="1" x14ac:dyDescent="0.25">
      <c r="A1046" s="136" t="s">
        <v>0</v>
      </c>
      <c r="B1046" s="140" t="s">
        <v>42</v>
      </c>
      <c r="C1046" s="140" t="s">
        <v>42</v>
      </c>
      <c r="D1046" s="140" t="s">
        <v>919</v>
      </c>
      <c r="E1046" s="144">
        <v>42789</v>
      </c>
      <c r="F1046" s="140">
        <v>4187121</v>
      </c>
      <c r="G1046" s="140">
        <v>10198183</v>
      </c>
      <c r="H1046" s="146">
        <v>207152</v>
      </c>
    </row>
    <row r="1047" spans="1:8" ht="12.75" hidden="1" customHeight="1" x14ac:dyDescent="0.25">
      <c r="A1047" s="136" t="s">
        <v>3</v>
      </c>
      <c r="B1047" s="140" t="str">
        <f>+Tabla1[[#This Row],[Equipo]]</f>
        <v>TORRE RODILLOS GUIAS</v>
      </c>
      <c r="C1047" s="140" t="s">
        <v>110</v>
      </c>
      <c r="D1047" s="140" t="s">
        <v>1297</v>
      </c>
      <c r="E1047" s="144">
        <v>42789</v>
      </c>
      <c r="F1047" s="140">
        <v>4187122</v>
      </c>
      <c r="G1047" s="140">
        <v>10198314</v>
      </c>
      <c r="H1047" s="146">
        <v>129470</v>
      </c>
    </row>
    <row r="1048" spans="1:8" ht="12.75" customHeight="1" x14ac:dyDescent="0.25">
      <c r="A1048" s="15" t="s">
        <v>0</v>
      </c>
      <c r="B1048" s="22" t="s">
        <v>2003</v>
      </c>
      <c r="C1048" s="22" t="s">
        <v>1973</v>
      </c>
      <c r="D1048" s="37" t="s">
        <v>2184</v>
      </c>
      <c r="E1048" s="25">
        <v>42788</v>
      </c>
      <c r="F1048" s="14">
        <v>4187027</v>
      </c>
      <c r="G1048" s="27">
        <v>10198477</v>
      </c>
      <c r="H1048" s="26">
        <v>2115188</v>
      </c>
    </row>
    <row r="1049" spans="1:8" ht="12.75" customHeight="1" x14ac:dyDescent="0.25">
      <c r="A1049" s="15" t="s">
        <v>0</v>
      </c>
      <c r="B1049" s="22" t="s">
        <v>2003</v>
      </c>
      <c r="C1049" s="22" t="s">
        <v>1973</v>
      </c>
      <c r="D1049" s="14" t="s">
        <v>205</v>
      </c>
      <c r="E1049" s="25">
        <v>42787</v>
      </c>
      <c r="F1049" s="14">
        <v>4186925</v>
      </c>
      <c r="G1049" s="27">
        <v>10198252</v>
      </c>
      <c r="H1049" s="26">
        <v>1720817</v>
      </c>
    </row>
    <row r="1050" spans="1:8" ht="12.75" customHeight="1" x14ac:dyDescent="0.25">
      <c r="A1050" s="15" t="s">
        <v>0</v>
      </c>
      <c r="B1050" s="22" t="s">
        <v>2003</v>
      </c>
      <c r="C1050" s="22" t="s">
        <v>1973</v>
      </c>
      <c r="D1050" s="14" t="s">
        <v>566</v>
      </c>
      <c r="E1050" s="25">
        <v>42787</v>
      </c>
      <c r="F1050" s="14">
        <v>4186997</v>
      </c>
      <c r="G1050" s="27">
        <v>10198307</v>
      </c>
      <c r="H1050" s="26">
        <v>414304</v>
      </c>
    </row>
    <row r="1051" spans="1:8" ht="12.75" hidden="1" customHeight="1" x14ac:dyDescent="0.25">
      <c r="A1051" s="136" t="s">
        <v>0</v>
      </c>
      <c r="B1051" s="141" t="s">
        <v>42</v>
      </c>
      <c r="C1051" s="140" t="s">
        <v>2</v>
      </c>
      <c r="D1051" s="140" t="s">
        <v>1933</v>
      </c>
      <c r="E1051" s="144">
        <v>42787</v>
      </c>
      <c r="F1051" s="140">
        <v>4186935</v>
      </c>
      <c r="G1051" s="140">
        <v>10198353</v>
      </c>
      <c r="H1051" s="146">
        <v>18473</v>
      </c>
    </row>
    <row r="1052" spans="1:8" ht="12.75" customHeight="1" x14ac:dyDescent="0.25">
      <c r="A1052" s="15" t="s">
        <v>0</v>
      </c>
      <c r="B1052" s="22" t="s">
        <v>2003</v>
      </c>
      <c r="C1052" s="22" t="s">
        <v>1973</v>
      </c>
      <c r="D1052" s="14" t="s">
        <v>1693</v>
      </c>
      <c r="E1052" s="25">
        <v>42786</v>
      </c>
      <c r="F1052" s="14">
        <v>4186861</v>
      </c>
      <c r="G1052" s="27">
        <v>10198210</v>
      </c>
      <c r="H1052" s="26">
        <v>64545</v>
      </c>
    </row>
    <row r="1053" spans="1:8" ht="12.75" hidden="1" customHeight="1" x14ac:dyDescent="0.25">
      <c r="A1053" s="136" t="s">
        <v>3</v>
      </c>
      <c r="B1053" s="140" t="str">
        <f>+Tabla1[[#This Row],[Equipo]]</f>
        <v>TENSIONADORA</v>
      </c>
      <c r="C1053" s="140" t="s">
        <v>42</v>
      </c>
      <c r="D1053" s="140" t="s">
        <v>920</v>
      </c>
      <c r="E1053" s="144">
        <v>42784</v>
      </c>
      <c r="F1053" s="140">
        <v>4186535</v>
      </c>
      <c r="G1053" s="140">
        <v>10196581</v>
      </c>
      <c r="H1053" s="146">
        <v>207152</v>
      </c>
    </row>
    <row r="1054" spans="1:8" ht="12.75" hidden="1" customHeight="1" x14ac:dyDescent="0.25">
      <c r="A1054" s="136" t="s">
        <v>3</v>
      </c>
      <c r="B1054" s="139" t="s">
        <v>1971</v>
      </c>
      <c r="C1054" s="140" t="s">
        <v>1</v>
      </c>
      <c r="D1054" s="140" t="s">
        <v>815</v>
      </c>
      <c r="E1054" s="144">
        <v>42783</v>
      </c>
      <c r="F1054" s="140">
        <v>4186454</v>
      </c>
      <c r="G1054" s="140">
        <v>10197947</v>
      </c>
      <c r="H1054" s="146">
        <v>258940</v>
      </c>
    </row>
    <row r="1055" spans="1:8" ht="12.75" hidden="1" customHeight="1" x14ac:dyDescent="0.25">
      <c r="A1055" s="136" t="s">
        <v>3</v>
      </c>
      <c r="B1055" s="139" t="s">
        <v>1971</v>
      </c>
      <c r="C1055" s="140" t="s">
        <v>2</v>
      </c>
      <c r="D1055" s="140" t="s">
        <v>1953</v>
      </c>
      <c r="E1055" s="144">
        <v>42779</v>
      </c>
      <c r="F1055" s="140">
        <v>4186079</v>
      </c>
      <c r="G1055" s="140">
        <v>10197466</v>
      </c>
      <c r="H1055" s="146">
        <v>9000</v>
      </c>
    </row>
    <row r="1056" spans="1:8" ht="12.75" customHeight="1" x14ac:dyDescent="0.25">
      <c r="A1056" s="15" t="s">
        <v>3</v>
      </c>
      <c r="B1056" s="22" t="s">
        <v>2003</v>
      </c>
      <c r="C1056" s="22" t="s">
        <v>1973</v>
      </c>
      <c r="D1056" s="14" t="s">
        <v>1399</v>
      </c>
      <c r="E1056" s="25">
        <v>42777</v>
      </c>
      <c r="F1056" s="14">
        <v>4185762</v>
      </c>
      <c r="G1056" s="27">
        <v>10196091</v>
      </c>
      <c r="H1056" s="26">
        <v>103576</v>
      </c>
    </row>
    <row r="1057" spans="1:8" ht="12.75" customHeight="1" x14ac:dyDescent="0.25">
      <c r="A1057" s="15" t="s">
        <v>0</v>
      </c>
      <c r="B1057" s="22" t="s">
        <v>2003</v>
      </c>
      <c r="C1057" s="22" t="s">
        <v>1973</v>
      </c>
      <c r="D1057" s="14" t="s">
        <v>1656</v>
      </c>
      <c r="E1057" s="25">
        <v>42776</v>
      </c>
      <c r="F1057" s="14">
        <v>4185734</v>
      </c>
      <c r="G1057" s="27">
        <v>10196811</v>
      </c>
      <c r="H1057" s="26">
        <v>72503</v>
      </c>
    </row>
    <row r="1058" spans="1:8" ht="12.75" customHeight="1" x14ac:dyDescent="0.25">
      <c r="A1058" s="15" t="s">
        <v>0</v>
      </c>
      <c r="B1058" s="22" t="s">
        <v>2003</v>
      </c>
      <c r="C1058" s="22" t="s">
        <v>1973</v>
      </c>
      <c r="D1058" s="14" t="s">
        <v>180</v>
      </c>
      <c r="E1058" s="25">
        <v>42775</v>
      </c>
      <c r="F1058" s="14">
        <v>4185487</v>
      </c>
      <c r="G1058" s="27">
        <v>10196255</v>
      </c>
      <c r="H1058" s="26">
        <v>2050000</v>
      </c>
    </row>
    <row r="1059" spans="1:8" ht="12.75" customHeight="1" x14ac:dyDescent="0.25">
      <c r="A1059" s="15" t="s">
        <v>0</v>
      </c>
      <c r="B1059" s="22" t="s">
        <v>2003</v>
      </c>
      <c r="C1059" s="22" t="s">
        <v>1973</v>
      </c>
      <c r="D1059" s="14" t="s">
        <v>254</v>
      </c>
      <c r="E1059" s="25">
        <v>42775</v>
      </c>
      <c r="F1059" s="14">
        <v>4185486</v>
      </c>
      <c r="G1059" s="27">
        <v>10196550</v>
      </c>
      <c r="H1059" s="26">
        <v>300594</v>
      </c>
    </row>
    <row r="1060" spans="1:8" ht="12.75" customHeight="1" x14ac:dyDescent="0.25">
      <c r="A1060" s="15" t="s">
        <v>3</v>
      </c>
      <c r="B1060" s="22" t="s">
        <v>2003</v>
      </c>
      <c r="C1060" s="22" t="s">
        <v>1973</v>
      </c>
      <c r="D1060" s="14" t="s">
        <v>1402</v>
      </c>
      <c r="E1060" s="25">
        <v>42775</v>
      </c>
      <c r="F1060" s="14">
        <v>4185475</v>
      </c>
      <c r="G1060" s="27">
        <v>10195342</v>
      </c>
      <c r="H1060" s="26">
        <v>103576</v>
      </c>
    </row>
    <row r="1061" spans="1:8" ht="12.75" customHeight="1" x14ac:dyDescent="0.25">
      <c r="A1061" s="15" t="s">
        <v>3</v>
      </c>
      <c r="B1061" s="22" t="s">
        <v>2003</v>
      </c>
      <c r="C1061" s="22" t="s">
        <v>1973</v>
      </c>
      <c r="D1061" s="14" t="s">
        <v>1298</v>
      </c>
      <c r="E1061" s="25">
        <v>42771</v>
      </c>
      <c r="F1061" s="14">
        <v>4185018</v>
      </c>
      <c r="G1061" s="27">
        <v>10196035</v>
      </c>
      <c r="H1061" s="26">
        <v>129470</v>
      </c>
    </row>
    <row r="1062" spans="1:8" ht="12.75" customHeight="1" x14ac:dyDescent="0.25">
      <c r="A1062" s="15" t="s">
        <v>0</v>
      </c>
      <c r="B1062" s="22" t="s">
        <v>2003</v>
      </c>
      <c r="C1062" s="22" t="s">
        <v>1973</v>
      </c>
      <c r="D1062" s="14" t="s">
        <v>1400</v>
      </c>
      <c r="E1062" s="25">
        <v>42771</v>
      </c>
      <c r="F1062" s="14">
        <v>4185017</v>
      </c>
      <c r="G1062" s="27">
        <v>10196046</v>
      </c>
      <c r="H1062" s="26">
        <v>103576</v>
      </c>
    </row>
    <row r="1063" spans="1:8" ht="12.75" hidden="1" customHeight="1" x14ac:dyDescent="0.25">
      <c r="A1063" s="136" t="s">
        <v>3</v>
      </c>
      <c r="B1063" s="140" t="str">
        <f>+Tabla1[[#This Row],[Equipo]]</f>
        <v>TENSIONADORA</v>
      </c>
      <c r="C1063" s="140" t="s">
        <v>42</v>
      </c>
      <c r="D1063" s="140" t="s">
        <v>921</v>
      </c>
      <c r="E1063" s="144">
        <v>42769</v>
      </c>
      <c r="F1063" s="140">
        <v>4184887</v>
      </c>
      <c r="G1063" s="140">
        <v>10196507</v>
      </c>
      <c r="H1063" s="146">
        <v>207152</v>
      </c>
    </row>
    <row r="1064" spans="1:8" ht="12.75" hidden="1" customHeight="1" x14ac:dyDescent="0.25">
      <c r="A1064" s="136" t="s">
        <v>3</v>
      </c>
      <c r="B1064" s="139" t="s">
        <v>1971</v>
      </c>
      <c r="C1064" s="140" t="s">
        <v>1</v>
      </c>
      <c r="D1064" s="140" t="s">
        <v>752</v>
      </c>
      <c r="E1064" s="144">
        <v>42767</v>
      </c>
      <c r="F1064" s="140">
        <v>4184639</v>
      </c>
      <c r="G1064" s="140">
        <v>10196243</v>
      </c>
      <c r="H1064" s="146">
        <v>103576</v>
      </c>
    </row>
    <row r="1065" spans="1:8" ht="12.75" hidden="1" customHeight="1" x14ac:dyDescent="0.25">
      <c r="A1065" s="136" t="s">
        <v>0</v>
      </c>
      <c r="B1065" s="141" t="s">
        <v>1971</v>
      </c>
      <c r="C1065" s="140" t="s">
        <v>2</v>
      </c>
      <c r="D1065" s="140" t="s">
        <v>383</v>
      </c>
      <c r="E1065" s="144">
        <v>42766</v>
      </c>
      <c r="F1065" s="140">
        <v>4184580</v>
      </c>
      <c r="G1065" s="140">
        <v>10196093</v>
      </c>
      <c r="H1065" s="146">
        <v>699800</v>
      </c>
    </row>
    <row r="1066" spans="1:8" ht="12.75" customHeight="1" x14ac:dyDescent="0.25">
      <c r="A1066" s="15" t="s">
        <v>3</v>
      </c>
      <c r="B1066" s="22" t="s">
        <v>2003</v>
      </c>
      <c r="C1066" s="22" t="s">
        <v>1973</v>
      </c>
      <c r="D1066" s="14" t="s">
        <v>1198</v>
      </c>
      <c r="E1066" s="25">
        <v>42764</v>
      </c>
      <c r="F1066" s="14">
        <v>4184258</v>
      </c>
      <c r="G1066" s="27">
        <v>10195817</v>
      </c>
      <c r="H1066" s="26">
        <v>155364</v>
      </c>
    </row>
    <row r="1067" spans="1:8" ht="12.75" hidden="1" customHeight="1" x14ac:dyDescent="0.25">
      <c r="A1067" s="136" t="s">
        <v>3</v>
      </c>
      <c r="B1067" s="140" t="str">
        <f>+Tabla1[[#This Row],[Equipo]]</f>
        <v>TENSIONADORA</v>
      </c>
      <c r="C1067" s="140" t="s">
        <v>42</v>
      </c>
      <c r="D1067" s="140" t="s">
        <v>1640</v>
      </c>
      <c r="E1067" s="144">
        <v>42764</v>
      </c>
      <c r="F1067" s="140">
        <v>4184270</v>
      </c>
      <c r="G1067" s="140">
        <v>10195873</v>
      </c>
      <c r="H1067" s="146">
        <v>20715</v>
      </c>
    </row>
    <row r="1068" spans="1:8" ht="12.75" hidden="1" customHeight="1" x14ac:dyDescent="0.25">
      <c r="A1068" s="136" t="s">
        <v>3</v>
      </c>
      <c r="B1068" s="139" t="s">
        <v>1971</v>
      </c>
      <c r="C1068" s="140" t="s">
        <v>1</v>
      </c>
      <c r="D1068" s="140" t="s">
        <v>594</v>
      </c>
      <c r="E1068" s="144">
        <v>42762</v>
      </c>
      <c r="F1068" s="140">
        <v>4184141</v>
      </c>
      <c r="G1068" s="140" t="s">
        <v>2</v>
      </c>
      <c r="H1068" s="146">
        <v>400000</v>
      </c>
    </row>
    <row r="1069" spans="1:8" ht="12.75" customHeight="1" x14ac:dyDescent="0.25">
      <c r="A1069" s="15" t="s">
        <v>0</v>
      </c>
      <c r="B1069" s="22" t="s">
        <v>2003</v>
      </c>
      <c r="C1069" s="22" t="s">
        <v>1973</v>
      </c>
      <c r="D1069" s="14" t="s">
        <v>311</v>
      </c>
      <c r="E1069" s="25">
        <v>42752</v>
      </c>
      <c r="F1069" s="14">
        <v>4183177</v>
      </c>
      <c r="G1069" s="27">
        <v>10194412</v>
      </c>
      <c r="H1069" s="26">
        <v>990728</v>
      </c>
    </row>
    <row r="1070" spans="1:8" ht="12.75" hidden="1" customHeight="1" x14ac:dyDescent="0.25">
      <c r="A1070" s="136" t="s">
        <v>0</v>
      </c>
      <c r="B1070" s="140" t="s">
        <v>1971</v>
      </c>
      <c r="C1070" s="140" t="s">
        <v>1</v>
      </c>
      <c r="D1070" s="140" t="s">
        <v>1632</v>
      </c>
      <c r="E1070" s="144">
        <v>42751</v>
      </c>
      <c r="F1070" s="140">
        <v>4182898</v>
      </c>
      <c r="G1070" s="140">
        <v>10193631</v>
      </c>
      <c r="H1070" s="146">
        <v>77682</v>
      </c>
    </row>
    <row r="1071" spans="1:8" ht="12.75" customHeight="1" x14ac:dyDescent="0.25">
      <c r="A1071" s="15" t="s">
        <v>3</v>
      </c>
      <c r="B1071" s="22" t="s">
        <v>2003</v>
      </c>
      <c r="C1071" s="22" t="s">
        <v>1973</v>
      </c>
      <c r="D1071" s="14" t="s">
        <v>1904</v>
      </c>
      <c r="E1071" s="25">
        <v>42741</v>
      </c>
      <c r="F1071" s="14">
        <v>4182251</v>
      </c>
      <c r="G1071" s="27">
        <v>10193362</v>
      </c>
      <c r="H1071" s="26">
        <v>26769</v>
      </c>
    </row>
    <row r="1072" spans="1:8" ht="12.75" hidden="1" customHeight="1" x14ac:dyDescent="0.25">
      <c r="A1072" s="136" t="s">
        <v>0</v>
      </c>
      <c r="B1072" s="140" t="s">
        <v>42</v>
      </c>
      <c r="C1072" s="140" t="s">
        <v>42</v>
      </c>
      <c r="D1072" s="140" t="s">
        <v>974</v>
      </c>
      <c r="E1072" s="144">
        <v>42739</v>
      </c>
      <c r="F1072" s="140">
        <v>4182011</v>
      </c>
      <c r="G1072" s="140">
        <v>10193143</v>
      </c>
      <c r="H1072" s="146">
        <v>193600</v>
      </c>
    </row>
    <row r="1073" spans="1:8" ht="12.75" hidden="1" customHeight="1" x14ac:dyDescent="0.25">
      <c r="A1073" s="136" t="s">
        <v>3</v>
      </c>
      <c r="B1073" s="139" t="s">
        <v>1971</v>
      </c>
      <c r="C1073" s="140" t="s">
        <v>1</v>
      </c>
      <c r="D1073" s="140" t="s">
        <v>1787</v>
      </c>
      <c r="E1073" s="144">
        <v>42738</v>
      </c>
      <c r="F1073" s="140">
        <v>4181886</v>
      </c>
      <c r="G1073" s="140">
        <v>10191942</v>
      </c>
      <c r="H1073" s="146">
        <v>48400</v>
      </c>
    </row>
    <row r="1074" spans="1:8" ht="12.75" hidden="1" customHeight="1" x14ac:dyDescent="0.25">
      <c r="A1074" s="136" t="s">
        <v>0</v>
      </c>
      <c r="B1074" s="140" t="s">
        <v>42</v>
      </c>
      <c r="C1074" s="140" t="s">
        <v>42</v>
      </c>
      <c r="D1074" s="140" t="s">
        <v>342</v>
      </c>
      <c r="E1074" s="144">
        <v>42737</v>
      </c>
      <c r="F1074" s="140">
        <v>4181828</v>
      </c>
      <c r="G1074" s="140" t="s">
        <v>2</v>
      </c>
      <c r="H1074" s="146">
        <v>848515</v>
      </c>
    </row>
    <row r="1075" spans="1:8" ht="12.75" hidden="1" customHeight="1" x14ac:dyDescent="0.25">
      <c r="A1075" s="136" t="s">
        <v>3</v>
      </c>
      <c r="B1075" s="140" t="s">
        <v>1971</v>
      </c>
      <c r="C1075" s="140" t="s">
        <v>2</v>
      </c>
      <c r="D1075" s="140" t="s">
        <v>888</v>
      </c>
      <c r="E1075" s="144">
        <v>42734</v>
      </c>
      <c r="F1075" s="140">
        <v>4181506</v>
      </c>
      <c r="G1075" s="140">
        <v>10192420</v>
      </c>
      <c r="H1075" s="146">
        <v>222713</v>
      </c>
    </row>
    <row r="1076" spans="1:8" ht="12.75" hidden="1" customHeight="1" x14ac:dyDescent="0.25">
      <c r="A1076" s="136" t="s">
        <v>3</v>
      </c>
      <c r="B1076" s="139" t="s">
        <v>1971</v>
      </c>
      <c r="C1076" s="140" t="s">
        <v>2</v>
      </c>
      <c r="D1076" s="140" t="s">
        <v>242</v>
      </c>
      <c r="E1076" s="144">
        <v>42724</v>
      </c>
      <c r="F1076" s="140">
        <v>4180630</v>
      </c>
      <c r="G1076" s="140">
        <v>10191686</v>
      </c>
      <c r="H1076" s="146">
        <v>1437686</v>
      </c>
    </row>
    <row r="1077" spans="1:8" ht="12.75" customHeight="1" x14ac:dyDescent="0.25">
      <c r="A1077" s="15" t="s">
        <v>3</v>
      </c>
      <c r="B1077" s="22" t="s">
        <v>2003</v>
      </c>
      <c r="C1077" s="22" t="s">
        <v>1973</v>
      </c>
      <c r="D1077" s="37" t="s">
        <v>2122</v>
      </c>
      <c r="E1077" s="25">
        <v>42721</v>
      </c>
      <c r="F1077" s="14">
        <v>4180267</v>
      </c>
      <c r="G1077" s="14" t="s">
        <v>2</v>
      </c>
      <c r="H1077" s="26">
        <v>10727572</v>
      </c>
    </row>
    <row r="1078" spans="1:8" ht="12.75" customHeight="1" x14ac:dyDescent="0.25">
      <c r="A1078" s="15" t="s">
        <v>3</v>
      </c>
      <c r="B1078" s="22" t="s">
        <v>2003</v>
      </c>
      <c r="C1078" s="22" t="s">
        <v>1973</v>
      </c>
      <c r="D1078" s="14" t="s">
        <v>772</v>
      </c>
      <c r="E1078" s="25">
        <v>42720</v>
      </c>
      <c r="F1078" s="14">
        <v>4180140</v>
      </c>
      <c r="G1078" s="27">
        <v>10191281</v>
      </c>
      <c r="H1078" s="26">
        <v>290400</v>
      </c>
    </row>
    <row r="1079" spans="1:8" ht="12.75" customHeight="1" x14ac:dyDescent="0.25">
      <c r="A1079" s="15" t="s">
        <v>3</v>
      </c>
      <c r="B1079" s="22" t="s">
        <v>2003</v>
      </c>
      <c r="C1079" s="22" t="s">
        <v>1973</v>
      </c>
      <c r="D1079" s="14" t="s">
        <v>1789</v>
      </c>
      <c r="E1079" s="25">
        <v>42714</v>
      </c>
      <c r="F1079" s="14">
        <v>4179500</v>
      </c>
      <c r="G1079" s="27">
        <v>10190978</v>
      </c>
      <c r="H1079" s="26">
        <v>48400</v>
      </c>
    </row>
    <row r="1080" spans="1:8" ht="12.75" customHeight="1" x14ac:dyDescent="0.25">
      <c r="A1080" s="15" t="s">
        <v>3</v>
      </c>
      <c r="B1080" s="22" t="s">
        <v>2003</v>
      </c>
      <c r="C1080" s="22" t="s">
        <v>1973</v>
      </c>
      <c r="D1080" s="14" t="s">
        <v>375</v>
      </c>
      <c r="E1080" s="25">
        <v>42707</v>
      </c>
      <c r="F1080" s="14">
        <v>4178869</v>
      </c>
      <c r="G1080" s="14" t="s">
        <v>2</v>
      </c>
      <c r="H1080" s="26">
        <v>726000</v>
      </c>
    </row>
    <row r="1081" spans="1:8" ht="12.75" customHeight="1" x14ac:dyDescent="0.25">
      <c r="A1081" s="15" t="s">
        <v>0</v>
      </c>
      <c r="B1081" s="22" t="s">
        <v>2003</v>
      </c>
      <c r="C1081" s="22" t="s">
        <v>1973</v>
      </c>
      <c r="D1081" s="14" t="s">
        <v>375</v>
      </c>
      <c r="E1081" s="25">
        <v>42706</v>
      </c>
      <c r="F1081" s="14">
        <v>4178848</v>
      </c>
      <c r="G1081" s="14" t="s">
        <v>2</v>
      </c>
      <c r="H1081" s="26">
        <v>494104</v>
      </c>
    </row>
    <row r="1082" spans="1:8" ht="12.75" hidden="1" customHeight="1" x14ac:dyDescent="0.25">
      <c r="A1082" s="136" t="s">
        <v>0</v>
      </c>
      <c r="B1082" s="140" t="s">
        <v>1971</v>
      </c>
      <c r="C1082" s="140" t="s">
        <v>1</v>
      </c>
      <c r="D1082" s="140" t="s">
        <v>214</v>
      </c>
      <c r="E1082" s="144">
        <v>42704</v>
      </c>
      <c r="F1082" s="140">
        <v>4178643</v>
      </c>
      <c r="G1082" s="140" t="s">
        <v>2</v>
      </c>
      <c r="H1082" s="146">
        <v>1600000</v>
      </c>
    </row>
    <row r="1083" spans="1:8" ht="12.75" hidden="1" customHeight="1" x14ac:dyDescent="0.25">
      <c r="A1083" s="136" t="s">
        <v>0</v>
      </c>
      <c r="B1083" s="140" t="s">
        <v>1971</v>
      </c>
      <c r="C1083" s="140" t="s">
        <v>1</v>
      </c>
      <c r="D1083" s="140" t="s">
        <v>54</v>
      </c>
      <c r="E1083" s="144">
        <v>42703</v>
      </c>
      <c r="F1083" s="140">
        <v>4178530</v>
      </c>
      <c r="G1083" s="140" t="s">
        <v>2</v>
      </c>
      <c r="H1083" s="146">
        <v>1341970</v>
      </c>
    </row>
    <row r="1084" spans="1:8" hidden="1" x14ac:dyDescent="0.25">
      <c r="A1084" s="15" t="s">
        <v>3</v>
      </c>
      <c r="B1084" s="22" t="s">
        <v>2003</v>
      </c>
      <c r="C1084" s="22" t="s">
        <v>1974</v>
      </c>
      <c r="D1084" s="14" t="s">
        <v>54</v>
      </c>
      <c r="E1084" s="25">
        <v>42703</v>
      </c>
      <c r="F1084" s="14">
        <v>4178529</v>
      </c>
      <c r="G1084" s="14" t="s">
        <v>2</v>
      </c>
      <c r="H1084" s="26">
        <v>303952</v>
      </c>
    </row>
    <row r="1085" spans="1:8" ht="12.75" hidden="1" customHeight="1" x14ac:dyDescent="0.25">
      <c r="A1085" s="136" t="s">
        <v>3</v>
      </c>
      <c r="B1085" s="139" t="s">
        <v>1971</v>
      </c>
      <c r="C1085" s="140" t="s">
        <v>1</v>
      </c>
      <c r="D1085" s="140" t="s">
        <v>1002</v>
      </c>
      <c r="E1085" s="144">
        <v>42700</v>
      </c>
      <c r="F1085" s="140">
        <v>4178214</v>
      </c>
      <c r="G1085" s="140" t="s">
        <v>2</v>
      </c>
      <c r="H1085" s="146">
        <v>183920</v>
      </c>
    </row>
    <row r="1086" spans="1:8" ht="12.75" customHeight="1" x14ac:dyDescent="0.25">
      <c r="A1086" s="15" t="s">
        <v>0</v>
      </c>
      <c r="B1086" s="22" t="s">
        <v>2003</v>
      </c>
      <c r="C1086" s="22" t="s">
        <v>1973</v>
      </c>
      <c r="D1086" s="14" t="s">
        <v>403</v>
      </c>
      <c r="E1086" s="25">
        <v>42697</v>
      </c>
      <c r="F1086" s="14">
        <v>4177968</v>
      </c>
      <c r="G1086" s="27">
        <v>10189879</v>
      </c>
      <c r="H1086" s="26">
        <v>661193</v>
      </c>
    </row>
    <row r="1087" spans="1:8" ht="12.75" hidden="1" customHeight="1" x14ac:dyDescent="0.25">
      <c r="A1087" s="136" t="s">
        <v>0</v>
      </c>
      <c r="B1087" s="140" t="s">
        <v>1971</v>
      </c>
      <c r="C1087" s="140" t="s">
        <v>1</v>
      </c>
      <c r="D1087" s="140" t="s">
        <v>1003</v>
      </c>
      <c r="E1087" s="144">
        <v>42696</v>
      </c>
      <c r="F1087" s="140">
        <v>4177651</v>
      </c>
      <c r="G1087" s="140">
        <v>10189809</v>
      </c>
      <c r="H1087" s="146">
        <v>183225</v>
      </c>
    </row>
    <row r="1088" spans="1:8" ht="12.75" customHeight="1" x14ac:dyDescent="0.25">
      <c r="A1088" s="15" t="s">
        <v>3</v>
      </c>
      <c r="B1088" s="22" t="s">
        <v>2003</v>
      </c>
      <c r="C1088" s="22" t="s">
        <v>1973</v>
      </c>
      <c r="D1088" s="14" t="s">
        <v>1435</v>
      </c>
      <c r="E1088" s="25">
        <v>42694</v>
      </c>
      <c r="F1088" s="14">
        <v>4177312</v>
      </c>
      <c r="G1088" s="27">
        <v>10189282</v>
      </c>
      <c r="H1088" s="26">
        <v>96800</v>
      </c>
    </row>
    <row r="1089" spans="1:8" ht="12.75" hidden="1" customHeight="1" x14ac:dyDescent="0.25">
      <c r="A1089" s="136" t="s">
        <v>0</v>
      </c>
      <c r="B1089" s="140" t="s">
        <v>42</v>
      </c>
      <c r="C1089" s="140" t="s">
        <v>42</v>
      </c>
      <c r="D1089" s="140" t="s">
        <v>605</v>
      </c>
      <c r="E1089" s="144">
        <v>42694</v>
      </c>
      <c r="F1089" s="140">
        <v>4177317</v>
      </c>
      <c r="G1089" s="140">
        <v>10189332</v>
      </c>
      <c r="H1089" s="146">
        <v>387200</v>
      </c>
    </row>
    <row r="1090" spans="1:8" ht="12.75" customHeight="1" x14ac:dyDescent="0.25">
      <c r="A1090" s="15" t="s">
        <v>0</v>
      </c>
      <c r="B1090" s="22" t="s">
        <v>2003</v>
      </c>
      <c r="C1090" s="22" t="s">
        <v>1973</v>
      </c>
      <c r="D1090" s="37" t="s">
        <v>2140</v>
      </c>
      <c r="E1090" s="25">
        <v>42693</v>
      </c>
      <c r="F1090" s="14">
        <v>4177290</v>
      </c>
      <c r="G1090" s="14" t="s">
        <v>2</v>
      </c>
      <c r="H1090" s="26">
        <v>2346800</v>
      </c>
    </row>
    <row r="1091" spans="1:8" ht="12.75" hidden="1" customHeight="1" x14ac:dyDescent="0.25">
      <c r="A1091" s="15" t="s">
        <v>0</v>
      </c>
      <c r="B1091" s="22" t="s">
        <v>2003</v>
      </c>
      <c r="C1091" s="22" t="s">
        <v>1974</v>
      </c>
      <c r="D1091" s="14" t="s">
        <v>797</v>
      </c>
      <c r="E1091" s="25">
        <v>42692</v>
      </c>
      <c r="F1091" s="14">
        <v>4177258</v>
      </c>
      <c r="G1091" s="27">
        <v>10189148</v>
      </c>
      <c r="H1091" s="26">
        <v>96800</v>
      </c>
    </row>
    <row r="1092" spans="1:8" hidden="1" x14ac:dyDescent="0.25">
      <c r="A1092" s="136" t="s">
        <v>0</v>
      </c>
      <c r="B1092" s="140" t="s">
        <v>42</v>
      </c>
      <c r="C1092" s="140" t="s">
        <v>42</v>
      </c>
      <c r="D1092" s="140" t="s">
        <v>605</v>
      </c>
      <c r="E1092" s="144">
        <v>42689</v>
      </c>
      <c r="F1092" s="140">
        <v>4176921</v>
      </c>
      <c r="G1092" s="140">
        <v>10189043</v>
      </c>
      <c r="H1092" s="146">
        <v>193600</v>
      </c>
    </row>
    <row r="1093" spans="1:8" ht="12.75" hidden="1" customHeight="1" x14ac:dyDescent="0.25">
      <c r="A1093" s="136" t="s">
        <v>0</v>
      </c>
      <c r="B1093" s="141" t="s">
        <v>1972</v>
      </c>
      <c r="C1093" s="140" t="s">
        <v>2</v>
      </c>
      <c r="D1093" s="140" t="s">
        <v>173</v>
      </c>
      <c r="E1093" s="144">
        <v>42688</v>
      </c>
      <c r="F1093" s="140">
        <v>4176863</v>
      </c>
      <c r="G1093" s="140" t="s">
        <v>2</v>
      </c>
      <c r="H1093" s="146">
        <v>2151826</v>
      </c>
    </row>
    <row r="1094" spans="1:8" ht="12.75" hidden="1" customHeight="1" x14ac:dyDescent="0.25">
      <c r="A1094" s="136" t="s">
        <v>3</v>
      </c>
      <c r="B1094" s="140" t="s">
        <v>1972</v>
      </c>
      <c r="C1094" s="140" t="s">
        <v>2</v>
      </c>
      <c r="D1094" s="140" t="s">
        <v>173</v>
      </c>
      <c r="E1094" s="144">
        <v>42688</v>
      </c>
      <c r="F1094" s="140">
        <v>4176860</v>
      </c>
      <c r="G1094" s="140" t="s">
        <v>2</v>
      </c>
      <c r="H1094" s="146">
        <v>242000</v>
      </c>
    </row>
    <row r="1095" spans="1:8" ht="12.75" customHeight="1" x14ac:dyDescent="0.25">
      <c r="A1095" s="15" t="s">
        <v>3</v>
      </c>
      <c r="B1095" s="22" t="s">
        <v>2003</v>
      </c>
      <c r="C1095" s="22" t="s">
        <v>1973</v>
      </c>
      <c r="D1095" s="14" t="s">
        <v>338</v>
      </c>
      <c r="E1095" s="25">
        <v>42688</v>
      </c>
      <c r="F1095" s="14">
        <v>4176862</v>
      </c>
      <c r="G1095" s="14" t="s">
        <v>2</v>
      </c>
      <c r="H1095" s="26">
        <v>858940</v>
      </c>
    </row>
    <row r="1096" spans="1:8" ht="12.75" customHeight="1" x14ac:dyDescent="0.25">
      <c r="A1096" s="15" t="s">
        <v>0</v>
      </c>
      <c r="B1096" s="22" t="s">
        <v>2003</v>
      </c>
      <c r="C1096" s="22" t="s">
        <v>1973</v>
      </c>
      <c r="D1096" s="14" t="s">
        <v>338</v>
      </c>
      <c r="E1096" s="25">
        <v>42688</v>
      </c>
      <c r="F1096" s="14">
        <v>4176864</v>
      </c>
      <c r="G1096" s="14" t="s">
        <v>2</v>
      </c>
      <c r="H1096" s="26">
        <v>332868</v>
      </c>
    </row>
    <row r="1097" spans="1:8" ht="12.75" customHeight="1" x14ac:dyDescent="0.25">
      <c r="A1097" s="15" t="s">
        <v>0</v>
      </c>
      <c r="B1097" s="22" t="s">
        <v>2003</v>
      </c>
      <c r="C1097" s="22" t="s">
        <v>1973</v>
      </c>
      <c r="D1097" s="14" t="s">
        <v>769</v>
      </c>
      <c r="E1097" s="25">
        <v>42688</v>
      </c>
      <c r="F1097" s="14">
        <v>4176870</v>
      </c>
      <c r="G1097" s="14" t="s">
        <v>2</v>
      </c>
      <c r="H1097" s="26">
        <v>290400</v>
      </c>
    </row>
    <row r="1098" spans="1:8" ht="12.75" customHeight="1" x14ac:dyDescent="0.25">
      <c r="A1098" s="15" t="s">
        <v>3</v>
      </c>
      <c r="B1098" s="22" t="s">
        <v>2003</v>
      </c>
      <c r="C1098" s="22" t="s">
        <v>1973</v>
      </c>
      <c r="D1098" s="14" t="s">
        <v>769</v>
      </c>
      <c r="E1098" s="25">
        <v>42688</v>
      </c>
      <c r="F1098" s="14">
        <v>4176869</v>
      </c>
      <c r="G1098" s="14" t="s">
        <v>2</v>
      </c>
      <c r="H1098" s="26">
        <v>193600</v>
      </c>
    </row>
    <row r="1099" spans="1:8" ht="12.75" customHeight="1" x14ac:dyDescent="0.25">
      <c r="A1099" s="15" t="s">
        <v>0</v>
      </c>
      <c r="B1099" s="22" t="s">
        <v>2003</v>
      </c>
      <c r="C1099" s="22" t="s">
        <v>1973</v>
      </c>
      <c r="D1099" s="14" t="s">
        <v>1431</v>
      </c>
      <c r="E1099" s="25">
        <v>42688</v>
      </c>
      <c r="F1099" s="14">
        <v>4176855</v>
      </c>
      <c r="G1099" s="27">
        <v>10189301</v>
      </c>
      <c r="H1099" s="26">
        <v>96800</v>
      </c>
    </row>
    <row r="1100" spans="1:8" ht="12.75" customHeight="1" x14ac:dyDescent="0.25">
      <c r="A1100" s="15" t="s">
        <v>3</v>
      </c>
      <c r="B1100" s="22" t="s">
        <v>2003</v>
      </c>
      <c r="C1100" s="22" t="s">
        <v>1973</v>
      </c>
      <c r="D1100" s="14" t="s">
        <v>204</v>
      </c>
      <c r="E1100" s="25">
        <v>42682</v>
      </c>
      <c r="F1100" s="14">
        <v>4176242</v>
      </c>
      <c r="G1100" s="14" t="s">
        <v>2</v>
      </c>
      <c r="H1100" s="26">
        <v>1733282</v>
      </c>
    </row>
    <row r="1101" spans="1:8" ht="12.75" hidden="1" customHeight="1" x14ac:dyDescent="0.25">
      <c r="A1101" s="136" t="s">
        <v>3</v>
      </c>
      <c r="B1101" s="140" t="s">
        <v>110</v>
      </c>
      <c r="C1101" s="140" t="s">
        <v>2</v>
      </c>
      <c r="D1101" s="140" t="s">
        <v>213</v>
      </c>
      <c r="E1101" s="144">
        <v>42682</v>
      </c>
      <c r="F1101" s="140">
        <v>4176270</v>
      </c>
      <c r="G1101" s="140">
        <v>10188860</v>
      </c>
      <c r="H1101" s="146">
        <v>1626011</v>
      </c>
    </row>
    <row r="1102" spans="1:8" hidden="1" x14ac:dyDescent="0.25">
      <c r="A1102" s="136" t="s">
        <v>3</v>
      </c>
      <c r="B1102" s="139" t="s">
        <v>1971</v>
      </c>
      <c r="C1102" s="140" t="s">
        <v>1</v>
      </c>
      <c r="D1102" s="140" t="s">
        <v>771</v>
      </c>
      <c r="E1102" s="144">
        <v>42677</v>
      </c>
      <c r="F1102" s="140">
        <v>4175715</v>
      </c>
      <c r="G1102" s="140">
        <v>10188691</v>
      </c>
      <c r="H1102" s="146">
        <v>290400</v>
      </c>
    </row>
    <row r="1103" spans="1:8" ht="12.75" hidden="1" customHeight="1" x14ac:dyDescent="0.25">
      <c r="A1103" s="136" t="s">
        <v>3</v>
      </c>
      <c r="B1103" s="139" t="s">
        <v>1971</v>
      </c>
      <c r="C1103" s="140" t="s">
        <v>1</v>
      </c>
      <c r="D1103" s="140" t="s">
        <v>510</v>
      </c>
      <c r="E1103" s="144">
        <v>42676</v>
      </c>
      <c r="F1103" s="140">
        <v>4175681</v>
      </c>
      <c r="G1103" s="140">
        <v>10188685</v>
      </c>
      <c r="H1103" s="146">
        <v>488884</v>
      </c>
    </row>
    <row r="1104" spans="1:8" ht="12.75" customHeight="1" x14ac:dyDescent="0.25">
      <c r="A1104" s="15" t="s">
        <v>0</v>
      </c>
      <c r="B1104" s="22" t="s">
        <v>2003</v>
      </c>
      <c r="C1104" s="22" t="s">
        <v>1973</v>
      </c>
      <c r="D1104" s="14" t="s">
        <v>977</v>
      </c>
      <c r="E1104" s="25">
        <v>42666</v>
      </c>
      <c r="F1104" s="14">
        <v>4174554</v>
      </c>
      <c r="G1104" s="27">
        <v>10188044</v>
      </c>
      <c r="H1104" s="26">
        <v>193600</v>
      </c>
    </row>
    <row r="1105" spans="1:8" ht="12.75" customHeight="1" x14ac:dyDescent="0.25">
      <c r="A1105" s="15" t="s">
        <v>3</v>
      </c>
      <c r="B1105" s="22" t="s">
        <v>2003</v>
      </c>
      <c r="C1105" s="22" t="s">
        <v>1973</v>
      </c>
      <c r="D1105" s="14" t="s">
        <v>979</v>
      </c>
      <c r="E1105" s="25">
        <v>42666</v>
      </c>
      <c r="F1105" s="14">
        <v>4174605</v>
      </c>
      <c r="G1105" s="27">
        <v>10188058</v>
      </c>
      <c r="H1105" s="26">
        <v>193600</v>
      </c>
    </row>
    <row r="1106" spans="1:8" ht="12.75" hidden="1" customHeight="1" x14ac:dyDescent="0.25">
      <c r="A1106" s="136" t="s">
        <v>3</v>
      </c>
      <c r="B1106" s="139" t="s">
        <v>1971</v>
      </c>
      <c r="C1106" s="140" t="s">
        <v>1</v>
      </c>
      <c r="D1106" s="140" t="s">
        <v>606</v>
      </c>
      <c r="E1106" s="144">
        <v>42660</v>
      </c>
      <c r="F1106" s="140">
        <v>4174161</v>
      </c>
      <c r="G1106" s="140">
        <v>10187734</v>
      </c>
      <c r="H1106" s="146">
        <v>387200</v>
      </c>
    </row>
    <row r="1107" spans="1:8" ht="12.75" customHeight="1" x14ac:dyDescent="0.25">
      <c r="A1107" s="15" t="s">
        <v>3</v>
      </c>
      <c r="B1107" s="22" t="s">
        <v>2003</v>
      </c>
      <c r="C1107" s="22" t="s">
        <v>1973</v>
      </c>
      <c r="D1107" s="14" t="s">
        <v>348</v>
      </c>
      <c r="E1107" s="25">
        <v>42660</v>
      </c>
      <c r="F1107" s="14">
        <v>4174164</v>
      </c>
      <c r="G1107" s="27">
        <v>10187721</v>
      </c>
      <c r="H1107" s="26">
        <v>820848</v>
      </c>
    </row>
    <row r="1108" spans="1:8" ht="12.75" customHeight="1" x14ac:dyDescent="0.25">
      <c r="A1108" s="15" t="s">
        <v>3</v>
      </c>
      <c r="B1108" s="22" t="s">
        <v>2003</v>
      </c>
      <c r="C1108" s="22" t="s">
        <v>1973</v>
      </c>
      <c r="D1108" s="14" t="s">
        <v>151</v>
      </c>
      <c r="E1108" s="25">
        <v>42657</v>
      </c>
      <c r="F1108" s="14">
        <v>4173845</v>
      </c>
      <c r="G1108" s="14" t="s">
        <v>2</v>
      </c>
      <c r="H1108" s="26">
        <v>2466800</v>
      </c>
    </row>
    <row r="1109" spans="1:8" x14ac:dyDescent="0.25">
      <c r="A1109" s="15" t="s">
        <v>3</v>
      </c>
      <c r="B1109" s="22" t="s">
        <v>2003</v>
      </c>
      <c r="C1109" s="22" t="s">
        <v>1973</v>
      </c>
      <c r="D1109" s="14" t="s">
        <v>1437</v>
      </c>
      <c r="E1109" s="25">
        <v>42656</v>
      </c>
      <c r="F1109" s="14">
        <v>4173809</v>
      </c>
      <c r="G1109" s="27">
        <v>10186686</v>
      </c>
      <c r="H1109" s="26">
        <v>96800</v>
      </c>
    </row>
    <row r="1110" spans="1:8" hidden="1" x14ac:dyDescent="0.25">
      <c r="A1110" s="136" t="s">
        <v>0</v>
      </c>
      <c r="B1110" s="140" t="s">
        <v>1971</v>
      </c>
      <c r="C1110" s="140" t="s">
        <v>1</v>
      </c>
      <c r="D1110" s="140" t="s">
        <v>191</v>
      </c>
      <c r="E1110" s="144">
        <v>42655</v>
      </c>
      <c r="F1110" s="140">
        <v>4173695</v>
      </c>
      <c r="G1110" s="140" t="s">
        <v>2</v>
      </c>
      <c r="H1110" s="146">
        <v>1917059</v>
      </c>
    </row>
    <row r="1111" spans="1:8" ht="12.75" customHeight="1" x14ac:dyDescent="0.25">
      <c r="A1111" s="15" t="s">
        <v>0</v>
      </c>
      <c r="B1111" s="22" t="s">
        <v>2003</v>
      </c>
      <c r="C1111" s="22" t="s">
        <v>1973</v>
      </c>
      <c r="D1111" s="14" t="s">
        <v>299</v>
      </c>
      <c r="E1111" s="25">
        <v>42655</v>
      </c>
      <c r="F1111" s="14">
        <v>4173699</v>
      </c>
      <c r="G1111" s="14" t="s">
        <v>2</v>
      </c>
      <c r="H1111" s="26">
        <v>1062640</v>
      </c>
    </row>
    <row r="1112" spans="1:8" ht="12.75" hidden="1" customHeight="1" x14ac:dyDescent="0.25">
      <c r="A1112" s="136" t="s">
        <v>3</v>
      </c>
      <c r="B1112" s="140" t="s">
        <v>1972</v>
      </c>
      <c r="C1112" s="140" t="s">
        <v>2</v>
      </c>
      <c r="D1112" s="140" t="s">
        <v>173</v>
      </c>
      <c r="E1112" s="144">
        <v>42654</v>
      </c>
      <c r="F1112" s="140">
        <v>4173574</v>
      </c>
      <c r="G1112" s="140" t="s">
        <v>2</v>
      </c>
      <c r="H1112" s="146">
        <v>387200</v>
      </c>
    </row>
    <row r="1113" spans="1:8" ht="12.75" hidden="1" customHeight="1" x14ac:dyDescent="0.25">
      <c r="A1113" s="136" t="s">
        <v>0</v>
      </c>
      <c r="B1113" s="141" t="s">
        <v>1972</v>
      </c>
      <c r="C1113" s="140" t="s">
        <v>2</v>
      </c>
      <c r="D1113" s="140" t="s">
        <v>173</v>
      </c>
      <c r="E1113" s="144">
        <v>42654</v>
      </c>
      <c r="F1113" s="140">
        <v>4173575</v>
      </c>
      <c r="G1113" s="140" t="s">
        <v>2</v>
      </c>
      <c r="H1113" s="146">
        <v>338800</v>
      </c>
    </row>
    <row r="1114" spans="1:8" ht="12.75" hidden="1" customHeight="1" x14ac:dyDescent="0.25">
      <c r="A1114" s="15" t="s">
        <v>0</v>
      </c>
      <c r="B1114" s="22" t="s">
        <v>2003</v>
      </c>
      <c r="C1114" s="22" t="s">
        <v>1974</v>
      </c>
      <c r="D1114" s="14" t="s">
        <v>451</v>
      </c>
      <c r="E1114" s="25">
        <v>42654</v>
      </c>
      <c r="F1114" s="14">
        <v>4173607</v>
      </c>
      <c r="G1114" s="14" t="s">
        <v>2</v>
      </c>
      <c r="H1114" s="26">
        <v>562261</v>
      </c>
    </row>
    <row r="1115" spans="1:8" ht="12.75" customHeight="1" x14ac:dyDescent="0.25">
      <c r="A1115" s="15" t="s">
        <v>3</v>
      </c>
      <c r="B1115" s="22" t="s">
        <v>2003</v>
      </c>
      <c r="C1115" s="22" t="s">
        <v>1973</v>
      </c>
      <c r="D1115" s="14" t="s">
        <v>609</v>
      </c>
      <c r="E1115" s="25">
        <v>42654</v>
      </c>
      <c r="F1115" s="14">
        <v>4173590</v>
      </c>
      <c r="G1115" s="14" t="s">
        <v>2</v>
      </c>
      <c r="H1115" s="26">
        <v>381179</v>
      </c>
    </row>
    <row r="1116" spans="1:8" ht="12.75" customHeight="1" x14ac:dyDescent="0.25">
      <c r="A1116" s="15" t="s">
        <v>0</v>
      </c>
      <c r="B1116" s="22" t="s">
        <v>2003</v>
      </c>
      <c r="C1116" s="22" t="s">
        <v>1973</v>
      </c>
      <c r="D1116" s="14" t="s">
        <v>770</v>
      </c>
      <c r="E1116" s="25">
        <v>42654</v>
      </c>
      <c r="F1116" s="14">
        <v>4173579</v>
      </c>
      <c r="G1116" s="14" t="s">
        <v>2</v>
      </c>
      <c r="H1116" s="26">
        <v>290400</v>
      </c>
    </row>
    <row r="1117" spans="1:8" ht="12.75" customHeight="1" x14ac:dyDescent="0.25">
      <c r="A1117" s="15" t="s">
        <v>3</v>
      </c>
      <c r="B1117" s="22" t="s">
        <v>2003</v>
      </c>
      <c r="C1117" s="22" t="s">
        <v>1973</v>
      </c>
      <c r="D1117" s="14" t="s">
        <v>770</v>
      </c>
      <c r="E1117" s="25">
        <v>42654</v>
      </c>
      <c r="F1117" s="14">
        <v>4173578</v>
      </c>
      <c r="G1117" s="14" t="s">
        <v>2</v>
      </c>
      <c r="H1117" s="26">
        <v>145200</v>
      </c>
    </row>
    <row r="1118" spans="1:8" ht="12.75" customHeight="1" x14ac:dyDescent="0.25">
      <c r="A1118" s="15" t="s">
        <v>0</v>
      </c>
      <c r="B1118" s="22" t="s">
        <v>2003</v>
      </c>
      <c r="C1118" s="22" t="s">
        <v>1973</v>
      </c>
      <c r="D1118" s="14" t="s">
        <v>609</v>
      </c>
      <c r="E1118" s="25">
        <v>42654</v>
      </c>
      <c r="F1118" s="14">
        <v>4173591</v>
      </c>
      <c r="G1118" s="14" t="s">
        <v>2</v>
      </c>
      <c r="H1118" s="26">
        <v>126536</v>
      </c>
    </row>
    <row r="1119" spans="1:8" ht="12.75" customHeight="1" x14ac:dyDescent="0.25">
      <c r="A1119" s="15" t="s">
        <v>3</v>
      </c>
      <c r="B1119" s="22" t="s">
        <v>2003</v>
      </c>
      <c r="C1119" s="22" t="s">
        <v>1973</v>
      </c>
      <c r="D1119" s="14" t="s">
        <v>780</v>
      </c>
      <c r="E1119" s="25">
        <v>42653</v>
      </c>
      <c r="F1119" s="14">
        <v>4173535</v>
      </c>
      <c r="G1119" s="27">
        <v>10187410</v>
      </c>
      <c r="H1119" s="26">
        <v>284770</v>
      </c>
    </row>
    <row r="1120" spans="1:8" ht="12.75" customHeight="1" x14ac:dyDescent="0.25">
      <c r="A1120" s="15" t="s">
        <v>3</v>
      </c>
      <c r="B1120" s="22" t="s">
        <v>2003</v>
      </c>
      <c r="C1120" s="22" t="s">
        <v>1973</v>
      </c>
      <c r="D1120" s="14" t="s">
        <v>980</v>
      </c>
      <c r="E1120" s="25">
        <v>42653</v>
      </c>
      <c r="F1120" s="14">
        <v>4173499</v>
      </c>
      <c r="G1120" s="27">
        <v>10187394</v>
      </c>
      <c r="H1120" s="26">
        <v>193600</v>
      </c>
    </row>
    <row r="1121" spans="1:8" ht="12.75" customHeight="1" x14ac:dyDescent="0.25">
      <c r="A1121" s="15" t="s">
        <v>3</v>
      </c>
      <c r="B1121" s="22" t="s">
        <v>2003</v>
      </c>
      <c r="C1121" s="22" t="s">
        <v>1973</v>
      </c>
      <c r="D1121" s="14" t="s">
        <v>676</v>
      </c>
      <c r="E1121" s="25">
        <v>42645</v>
      </c>
      <c r="F1121" s="14">
        <v>4172699</v>
      </c>
      <c r="G1121" s="27">
        <v>10187058</v>
      </c>
      <c r="H1121" s="26">
        <v>338800</v>
      </c>
    </row>
    <row r="1122" spans="1:8" ht="12.75" customHeight="1" x14ac:dyDescent="0.25">
      <c r="A1122" s="15" t="s">
        <v>3</v>
      </c>
      <c r="B1122" s="22" t="s">
        <v>2003</v>
      </c>
      <c r="C1122" s="22" t="s">
        <v>1973</v>
      </c>
      <c r="D1122" s="14" t="s">
        <v>1790</v>
      </c>
      <c r="E1122" s="25">
        <v>42644</v>
      </c>
      <c r="F1122" s="14">
        <v>4172668</v>
      </c>
      <c r="G1122" s="27">
        <v>10186530</v>
      </c>
      <c r="H1122" s="26">
        <v>48400</v>
      </c>
    </row>
    <row r="1123" spans="1:8" ht="12.75" hidden="1" customHeight="1" x14ac:dyDescent="0.25">
      <c r="A1123" s="136" t="s">
        <v>3</v>
      </c>
      <c r="B1123" s="141" t="s">
        <v>1971</v>
      </c>
      <c r="C1123" s="140" t="s">
        <v>2</v>
      </c>
      <c r="D1123" s="140" t="s">
        <v>1299</v>
      </c>
      <c r="E1123" s="144">
        <v>42642</v>
      </c>
      <c r="F1123" s="140">
        <v>4172595</v>
      </c>
      <c r="G1123" s="140">
        <v>10186970</v>
      </c>
      <c r="H1123" s="146">
        <v>128416</v>
      </c>
    </row>
    <row r="1124" spans="1:8" ht="12.75" customHeight="1" x14ac:dyDescent="0.25">
      <c r="A1124" s="15" t="s">
        <v>3</v>
      </c>
      <c r="B1124" s="22" t="s">
        <v>2003</v>
      </c>
      <c r="C1124" s="22" t="s">
        <v>1973</v>
      </c>
      <c r="D1124" s="14" t="s">
        <v>1870</v>
      </c>
      <c r="E1124" s="25">
        <v>42637</v>
      </c>
      <c r="F1124" s="14">
        <v>4172017</v>
      </c>
      <c r="G1124" s="27">
        <v>10186634</v>
      </c>
      <c r="H1124" s="26">
        <v>38720</v>
      </c>
    </row>
    <row r="1125" spans="1:8" ht="12.75" hidden="1" customHeight="1" x14ac:dyDescent="0.25">
      <c r="A1125" s="136" t="s">
        <v>0</v>
      </c>
      <c r="B1125" s="140" t="s">
        <v>42</v>
      </c>
      <c r="C1125" s="140" t="s">
        <v>42</v>
      </c>
      <c r="D1125" s="140" t="s">
        <v>975</v>
      </c>
      <c r="E1125" s="144">
        <v>42637</v>
      </c>
      <c r="F1125" s="140">
        <v>4172042</v>
      </c>
      <c r="G1125" s="140">
        <v>10186467</v>
      </c>
      <c r="H1125" s="146">
        <v>193600</v>
      </c>
    </row>
    <row r="1126" spans="1:8" ht="12.75" hidden="1" customHeight="1" x14ac:dyDescent="0.25">
      <c r="A1126" s="136" t="s">
        <v>3</v>
      </c>
      <c r="B1126" s="140" t="s">
        <v>160</v>
      </c>
      <c r="C1126" s="140" t="s">
        <v>2</v>
      </c>
      <c r="D1126" s="140" t="s">
        <v>225</v>
      </c>
      <c r="E1126" s="144">
        <v>42636</v>
      </c>
      <c r="F1126" s="140">
        <v>4171988</v>
      </c>
      <c r="G1126" s="140">
        <v>10186593</v>
      </c>
      <c r="H1126" s="146">
        <v>1555857</v>
      </c>
    </row>
    <row r="1127" spans="1:8" ht="12.75" customHeight="1" x14ac:dyDescent="0.25">
      <c r="A1127" s="15" t="s">
        <v>0</v>
      </c>
      <c r="B1127" s="22" t="s">
        <v>2003</v>
      </c>
      <c r="C1127" s="22" t="s">
        <v>1973</v>
      </c>
      <c r="D1127" s="14" t="s">
        <v>1785</v>
      </c>
      <c r="E1127" s="25">
        <v>42635</v>
      </c>
      <c r="F1127" s="14">
        <v>4171972</v>
      </c>
      <c r="G1127" s="27">
        <v>10186438</v>
      </c>
      <c r="H1127" s="26">
        <v>48400</v>
      </c>
    </row>
    <row r="1128" spans="1:8" ht="12.75" hidden="1" customHeight="1" x14ac:dyDescent="0.25">
      <c r="A1128" s="136" t="s">
        <v>3</v>
      </c>
      <c r="B1128" s="140" t="s">
        <v>160</v>
      </c>
      <c r="C1128" s="140" t="s">
        <v>2</v>
      </c>
      <c r="D1128" s="140" t="s">
        <v>607</v>
      </c>
      <c r="E1128" s="144">
        <v>42634</v>
      </c>
      <c r="F1128" s="140">
        <v>4171887</v>
      </c>
      <c r="G1128" s="140">
        <v>10186505</v>
      </c>
      <c r="H1128" s="146">
        <v>387200</v>
      </c>
    </row>
    <row r="1129" spans="1:8" ht="12.75" hidden="1" customHeight="1" x14ac:dyDescent="0.25">
      <c r="A1129" s="136" t="s">
        <v>3</v>
      </c>
      <c r="B1129" s="140" t="s">
        <v>160</v>
      </c>
      <c r="C1129" s="140" t="s">
        <v>2</v>
      </c>
      <c r="D1129" s="140" t="s">
        <v>118</v>
      </c>
      <c r="E1129" s="144">
        <v>42632</v>
      </c>
      <c r="F1129" s="140">
        <v>4171707</v>
      </c>
      <c r="G1129" s="140">
        <v>10186313</v>
      </c>
      <c r="H1129" s="146">
        <v>3272596</v>
      </c>
    </row>
    <row r="1130" spans="1:8" ht="12.75" customHeight="1" x14ac:dyDescent="0.25">
      <c r="A1130" s="15" t="s">
        <v>0</v>
      </c>
      <c r="B1130" s="22" t="s">
        <v>2003</v>
      </c>
      <c r="C1130" s="22" t="s">
        <v>1973</v>
      </c>
      <c r="D1130" s="14" t="s">
        <v>976</v>
      </c>
      <c r="E1130" s="25">
        <v>42624</v>
      </c>
      <c r="F1130" s="14">
        <v>4170976</v>
      </c>
      <c r="G1130" s="27">
        <v>10185752</v>
      </c>
      <c r="H1130" s="26">
        <v>193600</v>
      </c>
    </row>
    <row r="1131" spans="1:8" ht="12.75" customHeight="1" x14ac:dyDescent="0.25">
      <c r="A1131" s="15" t="s">
        <v>3</v>
      </c>
      <c r="B1131" s="22" t="s">
        <v>2003</v>
      </c>
      <c r="C1131" s="22" t="s">
        <v>1973</v>
      </c>
      <c r="D1131" s="14" t="s">
        <v>241</v>
      </c>
      <c r="E1131" s="25">
        <v>42623</v>
      </c>
      <c r="F1131" s="14">
        <v>4170900</v>
      </c>
      <c r="G1131" s="14" t="s">
        <v>2</v>
      </c>
      <c r="H1131" s="26">
        <v>1439390</v>
      </c>
    </row>
    <row r="1132" spans="1:8" ht="12.75" customHeight="1" x14ac:dyDescent="0.25">
      <c r="A1132" s="15" t="s">
        <v>3</v>
      </c>
      <c r="B1132" s="22" t="s">
        <v>2003</v>
      </c>
      <c r="C1132" s="22" t="s">
        <v>1973</v>
      </c>
      <c r="D1132" s="14" t="s">
        <v>981</v>
      </c>
      <c r="E1132" s="25">
        <v>42622</v>
      </c>
      <c r="F1132" s="14">
        <v>4170805</v>
      </c>
      <c r="G1132" s="27">
        <v>10185725</v>
      </c>
      <c r="H1132" s="26">
        <v>193600</v>
      </c>
    </row>
    <row r="1133" spans="1:8" ht="12.75" hidden="1" customHeight="1" x14ac:dyDescent="0.25">
      <c r="A1133" s="136" t="s">
        <v>3</v>
      </c>
      <c r="B1133" s="139" t="s">
        <v>1971</v>
      </c>
      <c r="C1133" s="140" t="s">
        <v>1</v>
      </c>
      <c r="D1133" s="140" t="s">
        <v>400</v>
      </c>
      <c r="E1133" s="144">
        <v>42621</v>
      </c>
      <c r="F1133" s="140">
        <v>4170795</v>
      </c>
      <c r="G1133" s="140">
        <v>10185465</v>
      </c>
      <c r="H1133" s="146">
        <v>193600</v>
      </c>
    </row>
    <row r="1134" spans="1:8" ht="12.75" customHeight="1" x14ac:dyDescent="0.25">
      <c r="A1134" s="15" t="s">
        <v>0</v>
      </c>
      <c r="B1134" s="22" t="s">
        <v>2003</v>
      </c>
      <c r="C1134" s="22" t="s">
        <v>1973</v>
      </c>
      <c r="D1134" s="14" t="s">
        <v>1918</v>
      </c>
      <c r="E1134" s="25">
        <v>42621</v>
      </c>
      <c r="F1134" s="14">
        <v>4170744</v>
      </c>
      <c r="G1134" s="14" t="s">
        <v>2</v>
      </c>
      <c r="H1134" s="26">
        <v>23962</v>
      </c>
    </row>
    <row r="1135" spans="1:8" ht="12.75" customHeight="1" x14ac:dyDescent="0.25">
      <c r="A1135" s="15" t="s">
        <v>0</v>
      </c>
      <c r="B1135" s="22" t="s">
        <v>2003</v>
      </c>
      <c r="C1135" s="22" t="s">
        <v>1973</v>
      </c>
      <c r="D1135" s="14" t="s">
        <v>1960</v>
      </c>
      <c r="E1135" s="25">
        <v>42621</v>
      </c>
      <c r="F1135" s="14">
        <v>4170754</v>
      </c>
      <c r="G1135" s="14" t="s">
        <v>2</v>
      </c>
      <c r="H1135" s="26">
        <v>2300</v>
      </c>
    </row>
    <row r="1136" spans="1:8" ht="12.75" customHeight="1" x14ac:dyDescent="0.25">
      <c r="A1136" s="15" t="s">
        <v>3</v>
      </c>
      <c r="B1136" s="22" t="s">
        <v>2003</v>
      </c>
      <c r="C1136" s="22" t="s">
        <v>1973</v>
      </c>
      <c r="D1136" s="14" t="s">
        <v>978</v>
      </c>
      <c r="E1136" s="25">
        <v>42620</v>
      </c>
      <c r="F1136" s="14">
        <v>4170531</v>
      </c>
      <c r="G1136" s="27">
        <v>10185099</v>
      </c>
      <c r="H1136" s="26">
        <v>193600</v>
      </c>
    </row>
    <row r="1137" spans="1:8" ht="12.75" customHeight="1" x14ac:dyDescent="0.25">
      <c r="A1137" s="15" t="s">
        <v>3</v>
      </c>
      <c r="B1137" s="22" t="s">
        <v>2003</v>
      </c>
      <c r="C1137" s="22" t="s">
        <v>1973</v>
      </c>
      <c r="D1137" s="14" t="s">
        <v>643</v>
      </c>
      <c r="E1137" s="25">
        <v>42619</v>
      </c>
      <c r="F1137" s="14">
        <v>4170503</v>
      </c>
      <c r="G1137" s="27">
        <v>10185688</v>
      </c>
      <c r="H1137" s="26">
        <v>352720</v>
      </c>
    </row>
    <row r="1138" spans="1:8" ht="12.75" customHeight="1" x14ac:dyDescent="0.25">
      <c r="A1138" s="15" t="s">
        <v>0</v>
      </c>
      <c r="B1138" s="22" t="s">
        <v>2003</v>
      </c>
      <c r="C1138" s="22" t="s">
        <v>1973</v>
      </c>
      <c r="D1138" s="14" t="s">
        <v>165</v>
      </c>
      <c r="E1138" s="25">
        <v>42618</v>
      </c>
      <c r="F1138" s="14">
        <v>4170355</v>
      </c>
      <c r="G1138" s="27">
        <v>10185568</v>
      </c>
      <c r="H1138" s="26">
        <v>2279169</v>
      </c>
    </row>
    <row r="1139" spans="1:8" ht="12.75" hidden="1" customHeight="1" x14ac:dyDescent="0.25">
      <c r="A1139" s="136" t="s">
        <v>0</v>
      </c>
      <c r="B1139" s="140" t="s">
        <v>1971</v>
      </c>
      <c r="C1139" s="140" t="s">
        <v>1</v>
      </c>
      <c r="D1139" s="140" t="s">
        <v>1784</v>
      </c>
      <c r="E1139" s="144">
        <v>42617</v>
      </c>
      <c r="F1139" s="140">
        <v>4170209</v>
      </c>
      <c r="G1139" s="140">
        <v>10185554</v>
      </c>
      <c r="H1139" s="146">
        <v>48400</v>
      </c>
    </row>
    <row r="1140" spans="1:8" ht="12.75" customHeight="1" x14ac:dyDescent="0.25">
      <c r="A1140" s="15" t="s">
        <v>3</v>
      </c>
      <c r="B1140" s="22" t="s">
        <v>2003</v>
      </c>
      <c r="C1140" s="22" t="s">
        <v>1973</v>
      </c>
      <c r="D1140" s="14" t="s">
        <v>221</v>
      </c>
      <c r="E1140" s="25">
        <v>42613</v>
      </c>
      <c r="F1140" s="14">
        <v>4169980</v>
      </c>
      <c r="G1140" s="27">
        <v>10185405</v>
      </c>
      <c r="H1140" s="26">
        <v>193600</v>
      </c>
    </row>
    <row r="1141" spans="1:8" ht="12.75" customHeight="1" x14ac:dyDescent="0.25">
      <c r="A1141" s="15" t="s">
        <v>0</v>
      </c>
      <c r="B1141" s="22" t="s">
        <v>2003</v>
      </c>
      <c r="C1141" s="22" t="s">
        <v>1973</v>
      </c>
      <c r="D1141" s="14" t="s">
        <v>234</v>
      </c>
      <c r="E1141" s="25">
        <v>42612</v>
      </c>
      <c r="F1141" s="14">
        <v>4169944</v>
      </c>
      <c r="G1141" s="14" t="s">
        <v>2</v>
      </c>
      <c r="H1141" s="26">
        <v>1484000</v>
      </c>
    </row>
    <row r="1142" spans="1:8" ht="12.75" customHeight="1" x14ac:dyDescent="0.25">
      <c r="A1142" s="15" t="s">
        <v>3</v>
      </c>
      <c r="B1142" s="22" t="s">
        <v>2003</v>
      </c>
      <c r="C1142" s="22" t="s">
        <v>1973</v>
      </c>
      <c r="D1142" s="14" t="s">
        <v>305</v>
      </c>
      <c r="E1142" s="25">
        <v>42612</v>
      </c>
      <c r="F1142" s="14">
        <v>4169943</v>
      </c>
      <c r="G1142" s="14" t="s">
        <v>2</v>
      </c>
      <c r="H1142" s="26">
        <v>1022868</v>
      </c>
    </row>
    <row r="1143" spans="1:8" ht="12.75" customHeight="1" x14ac:dyDescent="0.25">
      <c r="A1143" s="15" t="s">
        <v>0</v>
      </c>
      <c r="B1143" s="22" t="s">
        <v>2003</v>
      </c>
      <c r="C1143" s="22" t="s">
        <v>1973</v>
      </c>
      <c r="D1143" s="14" t="s">
        <v>1430</v>
      </c>
      <c r="E1143" s="25">
        <v>42610</v>
      </c>
      <c r="F1143" s="14">
        <v>4169651</v>
      </c>
      <c r="G1143" s="27">
        <v>10184232</v>
      </c>
      <c r="H1143" s="26">
        <v>96800</v>
      </c>
    </row>
    <row r="1144" spans="1:8" ht="12.75" hidden="1" customHeight="1" x14ac:dyDescent="0.25">
      <c r="A1144" s="136" t="s">
        <v>3</v>
      </c>
      <c r="B1144" s="139" t="s">
        <v>1971</v>
      </c>
      <c r="C1144" s="140" t="s">
        <v>1</v>
      </c>
      <c r="D1144" s="140" t="s">
        <v>1254</v>
      </c>
      <c r="E1144" s="144">
        <v>42606</v>
      </c>
      <c r="F1144" s="140">
        <v>4169366</v>
      </c>
      <c r="G1144" s="140">
        <v>10185080</v>
      </c>
      <c r="H1144" s="146">
        <v>145200</v>
      </c>
    </row>
    <row r="1145" spans="1:8" ht="12.75" customHeight="1" x14ac:dyDescent="0.25">
      <c r="A1145" s="15" t="s">
        <v>3</v>
      </c>
      <c r="B1145" s="22" t="s">
        <v>2003</v>
      </c>
      <c r="C1145" s="22" t="s">
        <v>1973</v>
      </c>
      <c r="D1145" s="14" t="s">
        <v>129</v>
      </c>
      <c r="E1145" s="25">
        <v>42605</v>
      </c>
      <c r="F1145" s="14">
        <v>4169334</v>
      </c>
      <c r="G1145" s="14" t="s">
        <v>2</v>
      </c>
      <c r="H1145" s="26">
        <v>2948720</v>
      </c>
    </row>
    <row r="1146" spans="1:8" ht="12.75" customHeight="1" x14ac:dyDescent="0.25">
      <c r="A1146" s="15" t="s">
        <v>0</v>
      </c>
      <c r="B1146" s="22" t="s">
        <v>2003</v>
      </c>
      <c r="C1146" s="22" t="s">
        <v>1973</v>
      </c>
      <c r="D1146" s="14" t="s">
        <v>129</v>
      </c>
      <c r="E1146" s="25">
        <v>42605</v>
      </c>
      <c r="F1146" s="14">
        <v>4169335</v>
      </c>
      <c r="G1146" s="14" t="s">
        <v>2</v>
      </c>
      <c r="H1146" s="26">
        <v>2377600</v>
      </c>
    </row>
    <row r="1147" spans="1:8" ht="12.75" hidden="1" customHeight="1" x14ac:dyDescent="0.25">
      <c r="A1147" s="136" t="s">
        <v>0</v>
      </c>
      <c r="B1147" s="140" t="s">
        <v>1971</v>
      </c>
      <c r="C1147" s="140" t="s">
        <v>1</v>
      </c>
      <c r="D1147" s="140" t="s">
        <v>1253</v>
      </c>
      <c r="E1147" s="144">
        <v>42600</v>
      </c>
      <c r="F1147" s="140">
        <v>4168938</v>
      </c>
      <c r="G1147" s="140">
        <v>10184863</v>
      </c>
      <c r="H1147" s="146">
        <v>145200</v>
      </c>
    </row>
    <row r="1148" spans="1:8" ht="12.75" customHeight="1" x14ac:dyDescent="0.25">
      <c r="A1148" s="15" t="s">
        <v>0</v>
      </c>
      <c r="B1148" s="22" t="s">
        <v>2003</v>
      </c>
      <c r="C1148" s="22" t="s">
        <v>1973</v>
      </c>
      <c r="D1148" s="14" t="s">
        <v>849</v>
      </c>
      <c r="E1148" s="25">
        <v>42600</v>
      </c>
      <c r="F1148" s="14">
        <v>4168796</v>
      </c>
      <c r="G1148" s="27">
        <v>10184803</v>
      </c>
      <c r="H1148" s="26">
        <v>242000</v>
      </c>
    </row>
    <row r="1149" spans="1:8" ht="12.75" hidden="1" customHeight="1" x14ac:dyDescent="0.25">
      <c r="A1149" s="136" t="s">
        <v>0</v>
      </c>
      <c r="B1149" s="141" t="s">
        <v>110</v>
      </c>
      <c r="C1149" s="141" t="s">
        <v>110</v>
      </c>
      <c r="D1149" s="140" t="s">
        <v>39</v>
      </c>
      <c r="E1149" s="144">
        <v>42600</v>
      </c>
      <c r="F1149" s="140">
        <v>4168888</v>
      </c>
      <c r="G1149" s="140" t="s">
        <v>2</v>
      </c>
      <c r="H1149" s="146">
        <v>7538902</v>
      </c>
    </row>
    <row r="1150" spans="1:8" ht="12.75" customHeight="1" x14ac:dyDescent="0.25">
      <c r="A1150" s="15" t="s">
        <v>0</v>
      </c>
      <c r="B1150" s="22" t="s">
        <v>2003</v>
      </c>
      <c r="C1150" s="22" t="s">
        <v>1973</v>
      </c>
      <c r="D1150" s="14" t="s">
        <v>800</v>
      </c>
      <c r="E1150" s="25">
        <v>42598</v>
      </c>
      <c r="F1150" s="14">
        <v>4168716</v>
      </c>
      <c r="G1150" s="27">
        <v>10184730</v>
      </c>
      <c r="H1150" s="26">
        <v>266200</v>
      </c>
    </row>
    <row r="1151" spans="1:8" ht="12.75" customHeight="1" x14ac:dyDescent="0.25">
      <c r="A1151" s="15" t="s">
        <v>0</v>
      </c>
      <c r="B1151" s="22" t="s">
        <v>2003</v>
      </c>
      <c r="C1151" s="22" t="s">
        <v>1973</v>
      </c>
      <c r="D1151" s="14" t="s">
        <v>714</v>
      </c>
      <c r="E1151" s="25">
        <v>42598</v>
      </c>
      <c r="F1151" s="14">
        <v>4168682</v>
      </c>
      <c r="G1151" s="27">
        <v>10184724</v>
      </c>
      <c r="H1151" s="26">
        <v>145200</v>
      </c>
    </row>
    <row r="1152" spans="1:8" ht="12.75" customHeight="1" x14ac:dyDescent="0.25">
      <c r="A1152" s="15" t="s">
        <v>3</v>
      </c>
      <c r="B1152" s="22" t="s">
        <v>2003</v>
      </c>
      <c r="C1152" s="22" t="s">
        <v>1973</v>
      </c>
      <c r="D1152" s="14" t="s">
        <v>1786</v>
      </c>
      <c r="E1152" s="25">
        <v>42598</v>
      </c>
      <c r="F1152" s="14">
        <v>4168677</v>
      </c>
      <c r="G1152" s="27">
        <v>10184522</v>
      </c>
      <c r="H1152" s="26">
        <v>48400</v>
      </c>
    </row>
    <row r="1153" spans="1:8" ht="12.75" customHeight="1" x14ac:dyDescent="0.25">
      <c r="A1153" s="15" t="s">
        <v>0</v>
      </c>
      <c r="B1153" s="22" t="s">
        <v>2003</v>
      </c>
      <c r="C1153" s="22" t="s">
        <v>1973</v>
      </c>
      <c r="D1153" s="14" t="s">
        <v>1786</v>
      </c>
      <c r="E1153" s="25">
        <v>42598</v>
      </c>
      <c r="F1153" s="14">
        <v>4168676</v>
      </c>
      <c r="G1153" s="27">
        <v>10184520</v>
      </c>
      <c r="H1153" s="26">
        <v>48400</v>
      </c>
    </row>
    <row r="1154" spans="1:8" ht="12.75" customHeight="1" x14ac:dyDescent="0.25">
      <c r="A1154" s="15" t="s">
        <v>3</v>
      </c>
      <c r="B1154" s="22" t="s">
        <v>2003</v>
      </c>
      <c r="C1154" s="22" t="s">
        <v>1973</v>
      </c>
      <c r="D1154" s="14" t="s">
        <v>1964</v>
      </c>
      <c r="E1154" s="25">
        <v>42598</v>
      </c>
      <c r="F1154" s="14">
        <v>4168703</v>
      </c>
      <c r="G1154" s="14" t="s">
        <v>2</v>
      </c>
      <c r="H1154" s="26">
        <v>573</v>
      </c>
    </row>
    <row r="1155" spans="1:8" ht="12.75" customHeight="1" x14ac:dyDescent="0.25">
      <c r="A1155" s="15" t="s">
        <v>3</v>
      </c>
      <c r="B1155" s="22" t="s">
        <v>2003</v>
      </c>
      <c r="C1155" s="22" t="s">
        <v>1973</v>
      </c>
      <c r="D1155" s="14" t="s">
        <v>1433</v>
      </c>
      <c r="E1155" s="25">
        <v>42597</v>
      </c>
      <c r="F1155" s="14">
        <v>4168417</v>
      </c>
      <c r="G1155" s="27">
        <v>10183977</v>
      </c>
      <c r="H1155" s="26">
        <v>96800</v>
      </c>
    </row>
    <row r="1156" spans="1:8" ht="12.75" hidden="1" customHeight="1" x14ac:dyDescent="0.25">
      <c r="A1156" s="136" t="s">
        <v>3</v>
      </c>
      <c r="B1156" s="139" t="s">
        <v>1971</v>
      </c>
      <c r="C1156" s="140" t="s">
        <v>5</v>
      </c>
      <c r="D1156" s="140" t="s">
        <v>1432</v>
      </c>
      <c r="E1156" s="144">
        <v>42596</v>
      </c>
      <c r="F1156" s="140">
        <v>4168389</v>
      </c>
      <c r="G1156" s="140">
        <v>10184325</v>
      </c>
      <c r="H1156" s="146">
        <v>96800</v>
      </c>
    </row>
    <row r="1157" spans="1:8" ht="12.75" customHeight="1" x14ac:dyDescent="0.25">
      <c r="A1157" s="15" t="s">
        <v>0</v>
      </c>
      <c r="B1157" s="22" t="s">
        <v>2003</v>
      </c>
      <c r="C1157" s="22" t="s">
        <v>1973</v>
      </c>
      <c r="D1157" s="14" t="s">
        <v>1429</v>
      </c>
      <c r="E1157" s="25">
        <v>42596</v>
      </c>
      <c r="F1157" s="14">
        <v>4168385</v>
      </c>
      <c r="G1157" s="27">
        <v>10183854</v>
      </c>
      <c r="H1157" s="26">
        <v>96800</v>
      </c>
    </row>
    <row r="1158" spans="1:8" ht="12.75" customHeight="1" x14ac:dyDescent="0.25">
      <c r="A1158" s="15" t="s">
        <v>3</v>
      </c>
      <c r="B1158" s="22" t="s">
        <v>2003</v>
      </c>
      <c r="C1158" s="22" t="s">
        <v>1973</v>
      </c>
      <c r="D1158" s="14" t="s">
        <v>850</v>
      </c>
      <c r="E1158" s="25">
        <v>42595</v>
      </c>
      <c r="F1158" s="14">
        <v>4168357</v>
      </c>
      <c r="G1158" s="27">
        <v>10184640</v>
      </c>
      <c r="H1158" s="26">
        <v>242000</v>
      </c>
    </row>
    <row r="1159" spans="1:8" ht="12.75" hidden="1" customHeight="1" x14ac:dyDescent="0.25">
      <c r="A1159" s="136" t="s">
        <v>0</v>
      </c>
      <c r="B1159" s="141" t="s">
        <v>1971</v>
      </c>
      <c r="C1159" s="140" t="s">
        <v>2</v>
      </c>
      <c r="D1159" s="140" t="s">
        <v>1296</v>
      </c>
      <c r="E1159" s="144">
        <v>42594</v>
      </c>
      <c r="F1159" s="140">
        <v>4168228</v>
      </c>
      <c r="G1159" s="140">
        <v>10184594</v>
      </c>
      <c r="H1159" s="146">
        <v>129902</v>
      </c>
    </row>
    <row r="1160" spans="1:8" ht="12.75" customHeight="1" x14ac:dyDescent="0.25">
      <c r="A1160" s="15" t="s">
        <v>3</v>
      </c>
      <c r="B1160" s="22" t="s">
        <v>2003</v>
      </c>
      <c r="C1160" s="22" t="s">
        <v>1973</v>
      </c>
      <c r="D1160" s="14" t="s">
        <v>1434</v>
      </c>
      <c r="E1160" s="25">
        <v>42591</v>
      </c>
      <c r="F1160" s="14">
        <v>4168054</v>
      </c>
      <c r="G1160" s="14" t="s">
        <v>2</v>
      </c>
      <c r="H1160" s="26">
        <v>96800</v>
      </c>
    </row>
    <row r="1161" spans="1:8" ht="12.75" customHeight="1" x14ac:dyDescent="0.25">
      <c r="A1161" s="15" t="s">
        <v>3</v>
      </c>
      <c r="B1161" s="22" t="s">
        <v>2003</v>
      </c>
      <c r="C1161" s="22" t="s">
        <v>1973</v>
      </c>
      <c r="D1161" s="14" t="s">
        <v>65</v>
      </c>
      <c r="E1161" s="25">
        <v>42581</v>
      </c>
      <c r="F1161" s="14">
        <v>4167199</v>
      </c>
      <c r="G1161" s="27">
        <v>10183853</v>
      </c>
      <c r="H1161" s="26">
        <v>5233132</v>
      </c>
    </row>
    <row r="1162" spans="1:8" ht="12.75" customHeight="1" x14ac:dyDescent="0.25">
      <c r="A1162" s="15" t="s">
        <v>3</v>
      </c>
      <c r="B1162" s="22" t="s">
        <v>2003</v>
      </c>
      <c r="C1162" s="22" t="s">
        <v>1973</v>
      </c>
      <c r="D1162" s="14" t="s">
        <v>1436</v>
      </c>
      <c r="E1162" s="25">
        <v>42576</v>
      </c>
      <c r="F1162" s="14">
        <v>4166965</v>
      </c>
      <c r="G1162" s="27">
        <v>10183419</v>
      </c>
      <c r="H1162" s="26">
        <v>96800</v>
      </c>
    </row>
    <row r="1163" spans="1:8" ht="12.75" hidden="1" customHeight="1" x14ac:dyDescent="0.25">
      <c r="A1163" s="136" t="s">
        <v>3</v>
      </c>
      <c r="B1163" s="139" t="s">
        <v>1971</v>
      </c>
      <c r="C1163" s="140" t="s">
        <v>1</v>
      </c>
      <c r="D1163" s="140" t="s">
        <v>1788</v>
      </c>
      <c r="E1163" s="144">
        <v>42575</v>
      </c>
      <c r="F1163" s="140">
        <v>4166810</v>
      </c>
      <c r="G1163" s="140">
        <v>10183378</v>
      </c>
      <c r="H1163" s="146">
        <v>48400</v>
      </c>
    </row>
    <row r="1164" spans="1:8" ht="12.75" customHeight="1" x14ac:dyDescent="0.25">
      <c r="A1164" s="15" t="s">
        <v>0</v>
      </c>
      <c r="B1164" s="22" t="s">
        <v>2003</v>
      </c>
      <c r="C1164" s="22" t="s">
        <v>1973</v>
      </c>
      <c r="D1164" s="14" t="s">
        <v>571</v>
      </c>
      <c r="E1164" s="25">
        <v>42574</v>
      </c>
      <c r="F1164" s="14">
        <v>4166781</v>
      </c>
      <c r="G1164" s="27">
        <v>10183379</v>
      </c>
      <c r="H1164" s="26">
        <v>410800</v>
      </c>
    </row>
    <row r="1165" spans="1:8" ht="12.75" customHeight="1" x14ac:dyDescent="0.25">
      <c r="A1165" s="15" t="s">
        <v>0</v>
      </c>
      <c r="B1165" s="22" t="s">
        <v>2003</v>
      </c>
      <c r="C1165" s="22" t="s">
        <v>1973</v>
      </c>
      <c r="D1165" s="14" t="s">
        <v>968</v>
      </c>
      <c r="E1165" s="25">
        <v>42569</v>
      </c>
      <c r="F1165" s="14">
        <v>4166498</v>
      </c>
      <c r="G1165" s="27">
        <v>10182998</v>
      </c>
      <c r="H1165" s="26">
        <v>196681</v>
      </c>
    </row>
    <row r="1166" spans="1:8" ht="12.75" hidden="1" customHeight="1" x14ac:dyDescent="0.25">
      <c r="A1166" s="136" t="s">
        <v>3</v>
      </c>
      <c r="B1166" s="141" t="s">
        <v>1971</v>
      </c>
      <c r="C1166" s="140" t="s">
        <v>2</v>
      </c>
      <c r="D1166" s="140" t="s">
        <v>512</v>
      </c>
      <c r="E1166" s="144">
        <v>42568</v>
      </c>
      <c r="F1166" s="140">
        <v>4166229</v>
      </c>
      <c r="G1166" s="140">
        <v>10182970</v>
      </c>
      <c r="H1166" s="146">
        <v>484000</v>
      </c>
    </row>
    <row r="1167" spans="1:8" ht="12.75" customHeight="1" x14ac:dyDescent="0.25">
      <c r="A1167" s="15" t="s">
        <v>3</v>
      </c>
      <c r="B1167" s="22" t="s">
        <v>2003</v>
      </c>
      <c r="C1167" s="22" t="s">
        <v>1973</v>
      </c>
      <c r="D1167" s="14" t="s">
        <v>61</v>
      </c>
      <c r="E1167" s="25">
        <v>42567</v>
      </c>
      <c r="F1167" s="14">
        <v>4166200</v>
      </c>
      <c r="G1167" s="14" t="s">
        <v>2</v>
      </c>
      <c r="H1167" s="26">
        <v>5425788</v>
      </c>
    </row>
    <row r="1168" spans="1:8" ht="12.75" customHeight="1" x14ac:dyDescent="0.25">
      <c r="A1168" s="15" t="s">
        <v>3</v>
      </c>
      <c r="B1168" s="22" t="s">
        <v>2003</v>
      </c>
      <c r="C1168" s="22" t="s">
        <v>1973</v>
      </c>
      <c r="D1168" s="14" t="s">
        <v>363</v>
      </c>
      <c r="E1168" s="25">
        <v>42563</v>
      </c>
      <c r="F1168" s="14">
        <v>4165775</v>
      </c>
      <c r="G1168" s="27">
        <v>10182590</v>
      </c>
      <c r="H1168" s="26">
        <v>774400</v>
      </c>
    </row>
    <row r="1169" spans="1:8" ht="12.75" customHeight="1" x14ac:dyDescent="0.25">
      <c r="A1169" s="15" t="s">
        <v>0</v>
      </c>
      <c r="B1169" s="22" t="s">
        <v>2003</v>
      </c>
      <c r="C1169" s="22" t="s">
        <v>1973</v>
      </c>
      <c r="D1169" s="14" t="s">
        <v>1633</v>
      </c>
      <c r="E1169" s="25">
        <v>42563</v>
      </c>
      <c r="F1169" s="14">
        <v>4165890</v>
      </c>
      <c r="G1169" s="27">
        <v>10182522</v>
      </c>
      <c r="H1169" s="26">
        <v>77440</v>
      </c>
    </row>
    <row r="1170" spans="1:8" ht="12.75" hidden="1" customHeight="1" x14ac:dyDescent="0.25">
      <c r="A1170" s="15" t="s">
        <v>0</v>
      </c>
      <c r="B1170" s="22" t="s">
        <v>2003</v>
      </c>
      <c r="C1170" s="22" t="s">
        <v>1974</v>
      </c>
      <c r="D1170" s="14" t="s">
        <v>1074</v>
      </c>
      <c r="E1170" s="25">
        <v>42562</v>
      </c>
      <c r="F1170" s="14">
        <v>4165467</v>
      </c>
      <c r="G1170" s="27">
        <v>10182137</v>
      </c>
      <c r="H1170" s="26">
        <v>169400</v>
      </c>
    </row>
    <row r="1171" spans="1:8" ht="12.75" hidden="1" customHeight="1" x14ac:dyDescent="0.25">
      <c r="A1171" s="136" t="s">
        <v>3</v>
      </c>
      <c r="B1171" s="140" t="str">
        <f>+Tabla1[[#This Row],[Equipo]]</f>
        <v>TENSIONADORA</v>
      </c>
      <c r="C1171" s="140" t="s">
        <v>42</v>
      </c>
      <c r="D1171" s="140" t="s">
        <v>268</v>
      </c>
      <c r="E1171" s="144">
        <v>42562</v>
      </c>
      <c r="F1171" s="140">
        <v>4165768</v>
      </c>
      <c r="G1171" s="140">
        <v>10182558</v>
      </c>
      <c r="H1171" s="146">
        <v>1245860</v>
      </c>
    </row>
    <row r="1172" spans="1:8" ht="12.75" customHeight="1" x14ac:dyDescent="0.25">
      <c r="A1172" s="15" t="s">
        <v>0</v>
      </c>
      <c r="B1172" s="22" t="s">
        <v>2003</v>
      </c>
      <c r="C1172" s="22" t="s">
        <v>1973</v>
      </c>
      <c r="D1172" s="14" t="s">
        <v>1668</v>
      </c>
      <c r="E1172" s="25">
        <v>42559</v>
      </c>
      <c r="F1172" s="14">
        <v>4165409</v>
      </c>
      <c r="G1172" s="27">
        <v>10182443</v>
      </c>
      <c r="H1172" s="26">
        <v>69086</v>
      </c>
    </row>
    <row r="1173" spans="1:8" ht="12.75" hidden="1" customHeight="1" x14ac:dyDescent="0.25">
      <c r="A1173" s="136" t="s">
        <v>3</v>
      </c>
      <c r="B1173" s="140" t="s">
        <v>110</v>
      </c>
      <c r="C1173" s="140" t="s">
        <v>2</v>
      </c>
      <c r="D1173" s="140" t="s">
        <v>72</v>
      </c>
      <c r="E1173" s="144">
        <v>42558</v>
      </c>
      <c r="F1173" s="140">
        <v>4165340</v>
      </c>
      <c r="G1173" s="140" t="s">
        <v>2</v>
      </c>
      <c r="H1173" s="146">
        <v>4840748</v>
      </c>
    </row>
    <row r="1174" spans="1:8" ht="12.75" hidden="1" customHeight="1" x14ac:dyDescent="0.25">
      <c r="A1174" s="136" t="s">
        <v>3</v>
      </c>
      <c r="B1174" s="139" t="s">
        <v>1971</v>
      </c>
      <c r="C1174" s="140" t="s">
        <v>1</v>
      </c>
      <c r="D1174" s="140" t="s">
        <v>544</v>
      </c>
      <c r="E1174" s="144">
        <v>42556</v>
      </c>
      <c r="F1174" s="140">
        <v>4165156</v>
      </c>
      <c r="G1174" s="140" t="s">
        <v>2</v>
      </c>
      <c r="H1174" s="146">
        <v>449577</v>
      </c>
    </row>
    <row r="1175" spans="1:8" ht="12.75" customHeight="1" x14ac:dyDescent="0.25">
      <c r="A1175" s="15" t="s">
        <v>3</v>
      </c>
      <c r="B1175" s="22" t="s">
        <v>2003</v>
      </c>
      <c r="C1175" s="22" t="s">
        <v>1973</v>
      </c>
      <c r="D1175" s="14" t="s">
        <v>982</v>
      </c>
      <c r="E1175" s="25">
        <v>42556</v>
      </c>
      <c r="F1175" s="14">
        <v>4165150</v>
      </c>
      <c r="G1175" s="27">
        <v>10181932</v>
      </c>
      <c r="H1175" s="26">
        <v>193600</v>
      </c>
    </row>
    <row r="1176" spans="1:8" ht="12.75" hidden="1" customHeight="1" x14ac:dyDescent="0.25">
      <c r="A1176" s="136" t="s">
        <v>0</v>
      </c>
      <c r="B1176" s="140" t="s">
        <v>42</v>
      </c>
      <c r="C1176" s="140" t="s">
        <v>42</v>
      </c>
      <c r="D1176" s="140" t="s">
        <v>1428</v>
      </c>
      <c r="E1176" s="144">
        <v>42549</v>
      </c>
      <c r="F1176" s="140">
        <v>4164728</v>
      </c>
      <c r="G1176" s="140" t="s">
        <v>2</v>
      </c>
      <c r="H1176" s="146">
        <v>96800</v>
      </c>
    </row>
    <row r="1177" spans="1:8" ht="12.75" hidden="1" customHeight="1" x14ac:dyDescent="0.25">
      <c r="A1177" s="136" t="s">
        <v>0</v>
      </c>
      <c r="B1177" s="140" t="s">
        <v>1971</v>
      </c>
      <c r="C1177" s="140" t="s">
        <v>1</v>
      </c>
      <c r="D1177" s="140" t="s">
        <v>1026</v>
      </c>
      <c r="E1177" s="144">
        <v>42547</v>
      </c>
      <c r="F1177" s="140">
        <v>4164478</v>
      </c>
      <c r="G1177" s="140">
        <v>10181582</v>
      </c>
      <c r="H1177" s="146">
        <v>176000</v>
      </c>
    </row>
    <row r="1178" spans="1:8" ht="12.75" hidden="1" customHeight="1" x14ac:dyDescent="0.25">
      <c r="A1178" s="136" t="s">
        <v>0</v>
      </c>
      <c r="B1178" s="140" t="s">
        <v>1971</v>
      </c>
      <c r="C1178" s="140" t="s">
        <v>1</v>
      </c>
      <c r="D1178" s="140" t="s">
        <v>1025</v>
      </c>
      <c r="E1178" s="144">
        <v>42547</v>
      </c>
      <c r="F1178" s="140">
        <v>4164475</v>
      </c>
      <c r="G1178" s="140">
        <v>10181360</v>
      </c>
      <c r="H1178" s="146">
        <v>176000</v>
      </c>
    </row>
    <row r="1179" spans="1:8" ht="12.75" customHeight="1" x14ac:dyDescent="0.25">
      <c r="A1179" s="15" t="s">
        <v>3</v>
      </c>
      <c r="B1179" s="22" t="s">
        <v>2003</v>
      </c>
      <c r="C1179" s="22" t="s">
        <v>1973</v>
      </c>
      <c r="D1179" s="14" t="s">
        <v>1289</v>
      </c>
      <c r="E1179" s="25">
        <v>42547</v>
      </c>
      <c r="F1179" s="14">
        <v>4164471</v>
      </c>
      <c r="G1179" s="27">
        <v>10181352</v>
      </c>
      <c r="H1179" s="26">
        <v>132000</v>
      </c>
    </row>
    <row r="1180" spans="1:8" ht="12.75" customHeight="1" x14ac:dyDescent="0.25">
      <c r="A1180" s="15" t="s">
        <v>3</v>
      </c>
      <c r="B1180" s="22" t="s">
        <v>2003</v>
      </c>
      <c r="C1180" s="22" t="s">
        <v>1973</v>
      </c>
      <c r="D1180" s="14" t="s">
        <v>1512</v>
      </c>
      <c r="E1180" s="25">
        <v>42547</v>
      </c>
      <c r="F1180" s="14">
        <v>4164461</v>
      </c>
      <c r="G1180" s="27">
        <v>10181359</v>
      </c>
      <c r="H1180" s="26">
        <v>88000</v>
      </c>
    </row>
    <row r="1181" spans="1:8" ht="12.75" customHeight="1" x14ac:dyDescent="0.25">
      <c r="A1181" s="15" t="s">
        <v>0</v>
      </c>
      <c r="B1181" s="22" t="s">
        <v>2003</v>
      </c>
      <c r="C1181" s="22" t="s">
        <v>1973</v>
      </c>
      <c r="D1181" s="14" t="s">
        <v>1936</v>
      </c>
      <c r="E1181" s="25">
        <v>42539</v>
      </c>
      <c r="F1181" s="14">
        <v>4155296</v>
      </c>
      <c r="G1181" s="27">
        <v>10181162</v>
      </c>
      <c r="H1181" s="26">
        <v>17600</v>
      </c>
    </row>
    <row r="1182" spans="1:8" ht="12.75" customHeight="1" x14ac:dyDescent="0.25">
      <c r="A1182" s="15" t="s">
        <v>0</v>
      </c>
      <c r="B1182" s="22" t="s">
        <v>2003</v>
      </c>
      <c r="C1182" s="22" t="s">
        <v>1973</v>
      </c>
      <c r="D1182" s="14" t="s">
        <v>254</v>
      </c>
      <c r="E1182" s="25">
        <v>42535</v>
      </c>
      <c r="F1182" s="14">
        <v>4154990</v>
      </c>
      <c r="G1182" s="27">
        <v>10180455</v>
      </c>
      <c r="H1182" s="26">
        <v>187440</v>
      </c>
    </row>
    <row r="1183" spans="1:8" ht="12.75" hidden="1" customHeight="1" x14ac:dyDescent="0.25">
      <c r="A1183" s="136" t="s">
        <v>0</v>
      </c>
      <c r="B1183" s="140" t="s">
        <v>1971</v>
      </c>
      <c r="C1183" s="140" t="s">
        <v>1</v>
      </c>
      <c r="D1183" s="140" t="s">
        <v>1287</v>
      </c>
      <c r="E1183" s="144">
        <v>42534</v>
      </c>
      <c r="F1183" s="140">
        <v>4154742</v>
      </c>
      <c r="G1183" s="140">
        <v>10180781</v>
      </c>
      <c r="H1183" s="146">
        <v>132000</v>
      </c>
    </row>
    <row r="1184" spans="1:8" ht="12.75" customHeight="1" x14ac:dyDescent="0.25">
      <c r="A1184" s="15" t="s">
        <v>0</v>
      </c>
      <c r="B1184" s="22" t="s">
        <v>2003</v>
      </c>
      <c r="C1184" s="22" t="s">
        <v>1973</v>
      </c>
      <c r="D1184" s="14" t="s">
        <v>51</v>
      </c>
      <c r="E1184" s="25">
        <v>42524</v>
      </c>
      <c r="F1184" s="14">
        <v>4154098</v>
      </c>
      <c r="G1184" s="14" t="s">
        <v>2</v>
      </c>
      <c r="H1184" s="26">
        <v>6114753</v>
      </c>
    </row>
    <row r="1185" spans="1:8" ht="12.75" customHeight="1" x14ac:dyDescent="0.25">
      <c r="A1185" s="15" t="s">
        <v>0</v>
      </c>
      <c r="B1185" s="22" t="s">
        <v>2003</v>
      </c>
      <c r="C1185" s="22" t="s">
        <v>1973</v>
      </c>
      <c r="D1185" s="14" t="s">
        <v>208</v>
      </c>
      <c r="E1185" s="25">
        <v>42522</v>
      </c>
      <c r="F1185" s="14">
        <v>4153932</v>
      </c>
      <c r="G1185" s="27">
        <v>10179738</v>
      </c>
      <c r="H1185" s="26">
        <v>1662311</v>
      </c>
    </row>
    <row r="1186" spans="1:8" x14ac:dyDescent="0.25">
      <c r="A1186" s="15" t="s">
        <v>0</v>
      </c>
      <c r="B1186" s="22" t="s">
        <v>2003</v>
      </c>
      <c r="C1186" s="22" t="s">
        <v>1973</v>
      </c>
      <c r="D1186" s="14" t="s">
        <v>1387</v>
      </c>
      <c r="E1186" s="25">
        <v>42522</v>
      </c>
      <c r="F1186" s="14">
        <v>4153933</v>
      </c>
      <c r="G1186" s="27">
        <v>10179954</v>
      </c>
      <c r="H1186" s="26">
        <v>105435</v>
      </c>
    </row>
    <row r="1187" spans="1:8" ht="12.75" hidden="1" customHeight="1" x14ac:dyDescent="0.25">
      <c r="A1187" s="136" t="s">
        <v>0</v>
      </c>
      <c r="B1187" s="140" t="s">
        <v>1971</v>
      </c>
      <c r="C1187" s="140" t="s">
        <v>1</v>
      </c>
      <c r="D1187" s="140" t="s">
        <v>1825</v>
      </c>
      <c r="E1187" s="144">
        <v>42515</v>
      </c>
      <c r="F1187" s="140">
        <v>4153375</v>
      </c>
      <c r="G1187" s="140">
        <v>10179349</v>
      </c>
      <c r="H1187" s="146">
        <v>44000</v>
      </c>
    </row>
    <row r="1188" spans="1:8" ht="12.75" hidden="1" customHeight="1" x14ac:dyDescent="0.25">
      <c r="A1188" s="15" t="s">
        <v>0</v>
      </c>
      <c r="B1188" s="22" t="s">
        <v>2003</v>
      </c>
      <c r="C1188" s="22" t="s">
        <v>1974</v>
      </c>
      <c r="D1188" s="14" t="s">
        <v>1585</v>
      </c>
      <c r="E1188" s="25">
        <v>42515</v>
      </c>
      <c r="F1188" s="14">
        <v>4153340</v>
      </c>
      <c r="G1188" s="27">
        <v>10179541</v>
      </c>
      <c r="H1188" s="26">
        <v>80389</v>
      </c>
    </row>
    <row r="1189" spans="1:8" ht="12.75" hidden="1" customHeight="1" x14ac:dyDescent="0.25">
      <c r="A1189" s="136" t="s">
        <v>0</v>
      </c>
      <c r="B1189" s="140" t="s">
        <v>42</v>
      </c>
      <c r="C1189" s="140" t="s">
        <v>42</v>
      </c>
      <c r="D1189" s="140" t="s">
        <v>604</v>
      </c>
      <c r="E1189" s="144">
        <v>42515</v>
      </c>
      <c r="F1189" s="140">
        <v>4153371</v>
      </c>
      <c r="G1189" s="140">
        <v>10179414</v>
      </c>
      <c r="H1189" s="146">
        <v>389000</v>
      </c>
    </row>
    <row r="1190" spans="1:8" x14ac:dyDescent="0.25">
      <c r="A1190" s="15" t="s">
        <v>0</v>
      </c>
      <c r="B1190" s="22" t="s">
        <v>2003</v>
      </c>
      <c r="C1190" s="22" t="s">
        <v>1973</v>
      </c>
      <c r="D1190" s="14" t="s">
        <v>333</v>
      </c>
      <c r="E1190" s="25">
        <v>42514</v>
      </c>
      <c r="F1190" s="14">
        <v>4153285</v>
      </c>
      <c r="G1190" s="14" t="s">
        <v>2</v>
      </c>
      <c r="H1190" s="26">
        <v>888715</v>
      </c>
    </row>
    <row r="1191" spans="1:8" ht="12.75" hidden="1" customHeight="1" x14ac:dyDescent="0.25">
      <c r="A1191" s="136" t="s">
        <v>0</v>
      </c>
      <c r="B1191" s="140" t="s">
        <v>42</v>
      </c>
      <c r="C1191" s="140" t="s">
        <v>42</v>
      </c>
      <c r="D1191" s="140" t="s">
        <v>1050</v>
      </c>
      <c r="E1191" s="144">
        <v>42514</v>
      </c>
      <c r="F1191" s="140">
        <v>4153278</v>
      </c>
      <c r="G1191" s="140">
        <v>10179363</v>
      </c>
      <c r="H1191" s="146">
        <v>174456</v>
      </c>
    </row>
    <row r="1192" spans="1:8" ht="12.75" customHeight="1" x14ac:dyDescent="0.25">
      <c r="A1192" s="15" t="s">
        <v>0</v>
      </c>
      <c r="B1192" s="22" t="s">
        <v>2003</v>
      </c>
      <c r="C1192" s="22" t="s">
        <v>1973</v>
      </c>
      <c r="D1192" s="14" t="s">
        <v>1701</v>
      </c>
      <c r="E1192" s="25">
        <v>42512</v>
      </c>
      <c r="F1192" s="14">
        <v>4152990</v>
      </c>
      <c r="G1192" s="27">
        <v>10178781</v>
      </c>
      <c r="H1192" s="26">
        <v>61600</v>
      </c>
    </row>
    <row r="1193" spans="1:8" ht="12.75" hidden="1" customHeight="1" x14ac:dyDescent="0.25">
      <c r="A1193" s="136" t="s">
        <v>0</v>
      </c>
      <c r="B1193" s="140" t="s">
        <v>42</v>
      </c>
      <c r="C1193" s="140" t="s">
        <v>42</v>
      </c>
      <c r="D1193" s="140" t="s">
        <v>605</v>
      </c>
      <c r="E1193" s="144">
        <v>42512</v>
      </c>
      <c r="F1193" s="140">
        <v>4153001</v>
      </c>
      <c r="G1193" s="140">
        <v>10179204</v>
      </c>
      <c r="H1193" s="146">
        <v>264000</v>
      </c>
    </row>
    <row r="1194" spans="1:8" ht="12.75" hidden="1" customHeight="1" x14ac:dyDescent="0.25">
      <c r="A1194" s="136" t="s">
        <v>0</v>
      </c>
      <c r="B1194" s="140" t="s">
        <v>42</v>
      </c>
      <c r="C1194" s="140" t="s">
        <v>42</v>
      </c>
      <c r="D1194" s="140" t="s">
        <v>1493</v>
      </c>
      <c r="E1194" s="144">
        <v>42512</v>
      </c>
      <c r="F1194" s="140">
        <v>4153004</v>
      </c>
      <c r="G1194" s="140">
        <v>10179028</v>
      </c>
      <c r="H1194" s="146">
        <v>88000</v>
      </c>
    </row>
    <row r="1195" spans="1:8" ht="12.75" hidden="1" customHeight="1" x14ac:dyDescent="0.25">
      <c r="A1195" s="15" t="s">
        <v>0</v>
      </c>
      <c r="B1195" s="22" t="s">
        <v>2003</v>
      </c>
      <c r="C1195" s="22" t="s">
        <v>1974</v>
      </c>
      <c r="D1195" s="14" t="s">
        <v>963</v>
      </c>
      <c r="E1195" s="25">
        <v>42508</v>
      </c>
      <c r="F1195" s="14">
        <v>4152725</v>
      </c>
      <c r="G1195" s="27">
        <v>10178930</v>
      </c>
      <c r="H1195" s="26">
        <v>199503</v>
      </c>
    </row>
    <row r="1196" spans="1:8" ht="12.75" hidden="1" customHeight="1" x14ac:dyDescent="0.25">
      <c r="A1196" s="136" t="s">
        <v>3</v>
      </c>
      <c r="B1196" s="139" t="s">
        <v>1971</v>
      </c>
      <c r="C1196" s="140" t="s">
        <v>5</v>
      </c>
      <c r="D1196" s="140" t="s">
        <v>1503</v>
      </c>
      <c r="E1196" s="144">
        <v>42499</v>
      </c>
      <c r="F1196" s="140">
        <v>4151879</v>
      </c>
      <c r="G1196" s="140">
        <v>10178192</v>
      </c>
      <c r="H1196" s="146">
        <v>88000</v>
      </c>
    </row>
    <row r="1197" spans="1:8" ht="12.75" customHeight="1" x14ac:dyDescent="0.25">
      <c r="A1197" s="15" t="s">
        <v>3</v>
      </c>
      <c r="B1197" s="22" t="s">
        <v>2003</v>
      </c>
      <c r="C1197" s="22" t="s">
        <v>1973</v>
      </c>
      <c r="D1197" s="14" t="s">
        <v>1508</v>
      </c>
      <c r="E1197" s="25">
        <v>42498</v>
      </c>
      <c r="F1197" s="14">
        <v>4151616</v>
      </c>
      <c r="G1197" s="27">
        <v>10178237</v>
      </c>
      <c r="H1197" s="26">
        <v>88000</v>
      </c>
    </row>
    <row r="1198" spans="1:8" ht="12.75" customHeight="1" x14ac:dyDescent="0.25">
      <c r="A1198" s="15" t="s">
        <v>3</v>
      </c>
      <c r="B1198" s="22" t="s">
        <v>2003</v>
      </c>
      <c r="C1198" s="22" t="s">
        <v>1973</v>
      </c>
      <c r="D1198" s="14" t="s">
        <v>628</v>
      </c>
      <c r="E1198" s="25">
        <v>42495</v>
      </c>
      <c r="F1198" s="14">
        <v>4151520</v>
      </c>
      <c r="G1198" s="14" t="s">
        <v>2</v>
      </c>
      <c r="H1198" s="26">
        <v>368000</v>
      </c>
    </row>
    <row r="1199" spans="1:8" ht="12.75" customHeight="1" x14ac:dyDescent="0.25">
      <c r="A1199" s="15" t="s">
        <v>3</v>
      </c>
      <c r="B1199" s="22" t="s">
        <v>2003</v>
      </c>
      <c r="C1199" s="22" t="s">
        <v>1973</v>
      </c>
      <c r="D1199" s="14" t="s">
        <v>1513</v>
      </c>
      <c r="E1199" s="25">
        <v>42495</v>
      </c>
      <c r="F1199" s="14">
        <v>4151539</v>
      </c>
      <c r="G1199" s="27">
        <v>10176919</v>
      </c>
      <c r="H1199" s="26">
        <v>88000</v>
      </c>
    </row>
    <row r="1200" spans="1:8" ht="12.75" customHeight="1" x14ac:dyDescent="0.25">
      <c r="A1200" s="15" t="s">
        <v>3</v>
      </c>
      <c r="B1200" s="22" t="s">
        <v>2003</v>
      </c>
      <c r="C1200" s="22" t="s">
        <v>1973</v>
      </c>
      <c r="D1200" s="14" t="s">
        <v>647</v>
      </c>
      <c r="E1200" s="25">
        <v>42491</v>
      </c>
      <c r="F1200" s="14">
        <v>4151005</v>
      </c>
      <c r="G1200" s="27">
        <v>10177157</v>
      </c>
      <c r="H1200" s="26">
        <v>352000</v>
      </c>
    </row>
    <row r="1201" spans="1:8" ht="12.75" customHeight="1" x14ac:dyDescent="0.25">
      <c r="A1201" s="15" t="s">
        <v>3</v>
      </c>
      <c r="B1201" s="22" t="s">
        <v>2003</v>
      </c>
      <c r="C1201" s="22" t="s">
        <v>1973</v>
      </c>
      <c r="D1201" s="14" t="s">
        <v>1033</v>
      </c>
      <c r="E1201" s="25">
        <v>42491</v>
      </c>
      <c r="F1201" s="14">
        <v>4151006</v>
      </c>
      <c r="G1201" s="27">
        <v>10177418</v>
      </c>
      <c r="H1201" s="26">
        <v>176000</v>
      </c>
    </row>
    <row r="1202" spans="1:8" ht="12.75" hidden="1" customHeight="1" x14ac:dyDescent="0.25">
      <c r="A1202" s="15" t="s">
        <v>3</v>
      </c>
      <c r="B1202" s="22" t="s">
        <v>2003</v>
      </c>
      <c r="C1202" s="22" t="s">
        <v>1974</v>
      </c>
      <c r="D1202" s="14" t="s">
        <v>547</v>
      </c>
      <c r="E1202" s="25">
        <v>42491</v>
      </c>
      <c r="F1202" s="14">
        <v>4150992</v>
      </c>
      <c r="G1202" s="27">
        <v>10176856</v>
      </c>
      <c r="H1202" s="26">
        <v>176000</v>
      </c>
    </row>
    <row r="1203" spans="1:8" ht="12.75" customHeight="1" x14ac:dyDescent="0.25">
      <c r="A1203" s="15" t="s">
        <v>0</v>
      </c>
      <c r="B1203" s="22" t="s">
        <v>2003</v>
      </c>
      <c r="C1203" s="22" t="s">
        <v>1973</v>
      </c>
      <c r="D1203" s="14" t="s">
        <v>1028</v>
      </c>
      <c r="E1203" s="25">
        <v>42490</v>
      </c>
      <c r="F1203" s="14">
        <v>4150914</v>
      </c>
      <c r="G1203" s="27">
        <v>10176962</v>
      </c>
      <c r="H1203" s="26">
        <v>176000</v>
      </c>
    </row>
    <row r="1204" spans="1:8" ht="12.75" customHeight="1" x14ac:dyDescent="0.25">
      <c r="A1204" s="15" t="s">
        <v>0</v>
      </c>
      <c r="B1204" s="22" t="s">
        <v>2003</v>
      </c>
      <c r="C1204" s="22" t="s">
        <v>1973</v>
      </c>
      <c r="D1204" s="14" t="s">
        <v>19</v>
      </c>
      <c r="E1204" s="25">
        <v>42488</v>
      </c>
      <c r="F1204" s="14">
        <v>4150827</v>
      </c>
      <c r="G1204" s="14" t="s">
        <v>2</v>
      </c>
      <c r="H1204" s="26">
        <v>12197903</v>
      </c>
    </row>
    <row r="1205" spans="1:8" ht="12.75" customHeight="1" x14ac:dyDescent="0.25">
      <c r="A1205" s="15" t="s">
        <v>0</v>
      </c>
      <c r="B1205" s="22" t="s">
        <v>2003</v>
      </c>
      <c r="C1205" s="22" t="s">
        <v>1973</v>
      </c>
      <c r="D1205" s="14" t="s">
        <v>337</v>
      </c>
      <c r="E1205" s="25">
        <v>42488</v>
      </c>
      <c r="F1205" s="14">
        <v>4150807</v>
      </c>
      <c r="G1205" s="27">
        <v>10177433</v>
      </c>
      <c r="H1205" s="26">
        <v>859042</v>
      </c>
    </row>
    <row r="1206" spans="1:8" ht="12.75" hidden="1" customHeight="1" x14ac:dyDescent="0.25">
      <c r="A1206" s="136" t="s">
        <v>3</v>
      </c>
      <c r="B1206" s="139" t="s">
        <v>1971</v>
      </c>
      <c r="C1206" s="140" t="s">
        <v>1</v>
      </c>
      <c r="D1206" s="140" t="s">
        <v>647</v>
      </c>
      <c r="E1206" s="144">
        <v>42487</v>
      </c>
      <c r="F1206" s="140">
        <v>4150691</v>
      </c>
      <c r="G1206" s="140">
        <v>10177204</v>
      </c>
      <c r="H1206" s="146">
        <v>88000</v>
      </c>
    </row>
    <row r="1207" spans="1:8" ht="12.75" hidden="1" customHeight="1" x14ac:dyDescent="0.25">
      <c r="A1207" s="136" t="s">
        <v>3</v>
      </c>
      <c r="B1207" s="139" t="s">
        <v>1971</v>
      </c>
      <c r="C1207" s="140" t="s">
        <v>1</v>
      </c>
      <c r="D1207" s="140" t="s">
        <v>273</v>
      </c>
      <c r="E1207" s="144">
        <v>42486</v>
      </c>
      <c r="F1207" s="140">
        <v>4150651</v>
      </c>
      <c r="G1207" s="140">
        <v>10177247</v>
      </c>
      <c r="H1207" s="146">
        <v>1214757</v>
      </c>
    </row>
    <row r="1208" spans="1:8" ht="12.75" hidden="1" customHeight="1" x14ac:dyDescent="0.25">
      <c r="A1208" s="136" t="s">
        <v>3</v>
      </c>
      <c r="B1208" s="139" t="s">
        <v>1971</v>
      </c>
      <c r="C1208" s="140" t="s">
        <v>1</v>
      </c>
      <c r="D1208" s="140" t="s">
        <v>1032</v>
      </c>
      <c r="E1208" s="144">
        <v>42485</v>
      </c>
      <c r="F1208" s="140">
        <v>4150341</v>
      </c>
      <c r="G1208" s="140">
        <v>10177077</v>
      </c>
      <c r="H1208" s="146">
        <v>176000</v>
      </c>
    </row>
    <row r="1209" spans="1:8" ht="12.75" customHeight="1" x14ac:dyDescent="0.25">
      <c r="A1209" s="15" t="s">
        <v>0</v>
      </c>
      <c r="B1209" s="22" t="s">
        <v>2003</v>
      </c>
      <c r="C1209" s="22" t="s">
        <v>1973</v>
      </c>
      <c r="D1209" s="14" t="s">
        <v>136</v>
      </c>
      <c r="E1209" s="25">
        <v>42483</v>
      </c>
      <c r="F1209" s="14">
        <v>4150261</v>
      </c>
      <c r="G1209" s="14" t="s">
        <v>2</v>
      </c>
      <c r="H1209" s="26">
        <v>2796059</v>
      </c>
    </row>
    <row r="1210" spans="1:8" ht="12.75" hidden="1" customHeight="1" x14ac:dyDescent="0.25">
      <c r="A1210" s="15" t="s">
        <v>3</v>
      </c>
      <c r="B1210" s="22" t="s">
        <v>2003</v>
      </c>
      <c r="C1210" s="22" t="s">
        <v>1974</v>
      </c>
      <c r="D1210" s="14" t="s">
        <v>1665</v>
      </c>
      <c r="E1210" s="25">
        <v>42482</v>
      </c>
      <c r="F1210" s="14">
        <v>4150167</v>
      </c>
      <c r="G1210" s="27">
        <v>10175027</v>
      </c>
      <c r="H1210" s="26">
        <v>70400</v>
      </c>
    </row>
    <row r="1211" spans="1:8" ht="12.75" hidden="1" customHeight="1" x14ac:dyDescent="0.25">
      <c r="A1211" s="136" t="s">
        <v>3</v>
      </c>
      <c r="B1211" s="139" t="s">
        <v>1971</v>
      </c>
      <c r="C1211" s="140" t="s">
        <v>5</v>
      </c>
      <c r="D1211" s="140" t="s">
        <v>1504</v>
      </c>
      <c r="E1211" s="144">
        <v>42475</v>
      </c>
      <c r="F1211" s="140">
        <v>4149566</v>
      </c>
      <c r="G1211" s="140">
        <v>10174944</v>
      </c>
      <c r="H1211" s="146">
        <v>88000</v>
      </c>
    </row>
    <row r="1212" spans="1:8" ht="12.75" customHeight="1" x14ac:dyDescent="0.25">
      <c r="A1212" s="15" t="s">
        <v>0</v>
      </c>
      <c r="B1212" s="22" t="s">
        <v>2003</v>
      </c>
      <c r="C1212" s="22" t="s">
        <v>1973</v>
      </c>
      <c r="D1212" s="14" t="s">
        <v>447</v>
      </c>
      <c r="E1212" s="25">
        <v>42475</v>
      </c>
      <c r="F1212" s="14">
        <v>4149563</v>
      </c>
      <c r="G1212" s="27">
        <v>10176292</v>
      </c>
      <c r="H1212" s="26">
        <v>572000</v>
      </c>
    </row>
    <row r="1213" spans="1:8" ht="12.75" customHeight="1" x14ac:dyDescent="0.25">
      <c r="A1213" s="15" t="s">
        <v>0</v>
      </c>
      <c r="B1213" s="22" t="s">
        <v>2003</v>
      </c>
      <c r="C1213" s="22" t="s">
        <v>1973</v>
      </c>
      <c r="D1213" s="14" t="s">
        <v>1496</v>
      </c>
      <c r="E1213" s="25">
        <v>42475</v>
      </c>
      <c r="F1213" s="14">
        <v>4149570</v>
      </c>
      <c r="G1213" s="27">
        <v>10175070</v>
      </c>
      <c r="H1213" s="26">
        <v>88000</v>
      </c>
    </row>
    <row r="1214" spans="1:8" ht="12.75" customHeight="1" x14ac:dyDescent="0.25">
      <c r="A1214" s="15" t="s">
        <v>3</v>
      </c>
      <c r="B1214" s="22" t="s">
        <v>2003</v>
      </c>
      <c r="C1214" s="22" t="s">
        <v>1973</v>
      </c>
      <c r="D1214" s="14" t="s">
        <v>1507</v>
      </c>
      <c r="E1214" s="25">
        <v>42475</v>
      </c>
      <c r="F1214" s="14">
        <v>4149567</v>
      </c>
      <c r="G1214" s="27">
        <v>10175018</v>
      </c>
      <c r="H1214" s="26">
        <v>88000</v>
      </c>
    </row>
    <row r="1215" spans="1:8" ht="12.75" customHeight="1" x14ac:dyDescent="0.25">
      <c r="A1215" s="15" t="s">
        <v>3</v>
      </c>
      <c r="B1215" s="22" t="s">
        <v>2003</v>
      </c>
      <c r="C1215" s="22" t="s">
        <v>1973</v>
      </c>
      <c r="D1215" s="14" t="s">
        <v>1435</v>
      </c>
      <c r="E1215" s="25">
        <v>42473</v>
      </c>
      <c r="F1215" s="14">
        <v>4149327</v>
      </c>
      <c r="G1215" s="27">
        <v>10175608</v>
      </c>
      <c r="H1215" s="26">
        <v>88000</v>
      </c>
    </row>
    <row r="1216" spans="1:8" ht="12.75" customHeight="1" x14ac:dyDescent="0.25">
      <c r="A1216" s="15" t="s">
        <v>3</v>
      </c>
      <c r="B1216" s="22" t="s">
        <v>2003</v>
      </c>
      <c r="C1216" s="22" t="s">
        <v>1973</v>
      </c>
      <c r="D1216" s="14" t="s">
        <v>722</v>
      </c>
      <c r="E1216" s="25">
        <v>42472</v>
      </c>
      <c r="F1216" s="14">
        <v>4149312</v>
      </c>
      <c r="G1216" s="27">
        <v>10174443</v>
      </c>
      <c r="H1216" s="26">
        <v>176000</v>
      </c>
    </row>
    <row r="1217" spans="1:8" ht="12.75" hidden="1" customHeight="1" x14ac:dyDescent="0.25">
      <c r="A1217" s="15" t="s">
        <v>0</v>
      </c>
      <c r="B1217" s="22" t="s">
        <v>2003</v>
      </c>
      <c r="C1217" s="22" t="s">
        <v>1974</v>
      </c>
      <c r="D1217" s="14" t="s">
        <v>1288</v>
      </c>
      <c r="E1217" s="25">
        <v>42469</v>
      </c>
      <c r="F1217" s="14">
        <v>4148904</v>
      </c>
      <c r="G1217" s="27">
        <v>10175688</v>
      </c>
      <c r="H1217" s="26">
        <v>132000</v>
      </c>
    </row>
    <row r="1218" spans="1:8" ht="12.75" hidden="1" customHeight="1" x14ac:dyDescent="0.25">
      <c r="A1218" s="136" t="s">
        <v>3</v>
      </c>
      <c r="B1218" s="139" t="s">
        <v>1971</v>
      </c>
      <c r="C1218" s="140" t="s">
        <v>1</v>
      </c>
      <c r="D1218" s="140" t="s">
        <v>1502</v>
      </c>
      <c r="E1218" s="144">
        <v>42454</v>
      </c>
      <c r="F1218" s="140">
        <v>4147665</v>
      </c>
      <c r="G1218" s="140">
        <v>10172804</v>
      </c>
      <c r="H1218" s="146">
        <v>88000</v>
      </c>
    </row>
    <row r="1219" spans="1:8" ht="12.75" customHeight="1" x14ac:dyDescent="0.25">
      <c r="A1219" s="15" t="s">
        <v>0</v>
      </c>
      <c r="B1219" s="22" t="s">
        <v>2003</v>
      </c>
      <c r="C1219" s="22" t="s">
        <v>1973</v>
      </c>
      <c r="D1219" s="14" t="s">
        <v>1029</v>
      </c>
      <c r="E1219" s="25">
        <v>42454</v>
      </c>
      <c r="F1219" s="14">
        <v>4147667</v>
      </c>
      <c r="G1219" s="27">
        <v>10173329</v>
      </c>
      <c r="H1219" s="26">
        <v>176000</v>
      </c>
    </row>
    <row r="1220" spans="1:8" ht="12.75" customHeight="1" x14ac:dyDescent="0.25">
      <c r="A1220" s="15" t="s">
        <v>3</v>
      </c>
      <c r="B1220" s="22" t="s">
        <v>2003</v>
      </c>
      <c r="C1220" s="22" t="s">
        <v>1973</v>
      </c>
      <c r="D1220" s="14" t="s">
        <v>1034</v>
      </c>
      <c r="E1220" s="25">
        <v>42454</v>
      </c>
      <c r="F1220" s="14">
        <v>4147664</v>
      </c>
      <c r="G1220" s="27">
        <v>10172722</v>
      </c>
      <c r="H1220" s="26">
        <v>176000</v>
      </c>
    </row>
    <row r="1221" spans="1:8" ht="12.75" hidden="1" customHeight="1" x14ac:dyDescent="0.25">
      <c r="A1221" s="15" t="s">
        <v>3</v>
      </c>
      <c r="B1221" s="22" t="s">
        <v>2003</v>
      </c>
      <c r="C1221" s="22" t="s">
        <v>1974</v>
      </c>
      <c r="D1221" s="14" t="s">
        <v>153</v>
      </c>
      <c r="E1221" s="25">
        <v>42453</v>
      </c>
      <c r="F1221" s="14">
        <v>4147622</v>
      </c>
      <c r="G1221" s="27">
        <v>10174307</v>
      </c>
      <c r="H1221" s="26">
        <v>2441500</v>
      </c>
    </row>
    <row r="1222" spans="1:8" ht="12.75" hidden="1" customHeight="1" x14ac:dyDescent="0.25">
      <c r="A1222" s="136" t="s">
        <v>0</v>
      </c>
      <c r="B1222" s="140" t="s">
        <v>1971</v>
      </c>
      <c r="C1222" s="140" t="s">
        <v>1016</v>
      </c>
      <c r="D1222" s="140" t="s">
        <v>1495</v>
      </c>
      <c r="E1222" s="144">
        <v>42452</v>
      </c>
      <c r="F1222" s="140">
        <v>4147612</v>
      </c>
      <c r="G1222" s="140">
        <v>10174288</v>
      </c>
      <c r="H1222" s="146">
        <v>88000</v>
      </c>
    </row>
    <row r="1223" spans="1:8" ht="12.75" hidden="1" customHeight="1" x14ac:dyDescent="0.25">
      <c r="A1223" s="136" t="s">
        <v>0</v>
      </c>
      <c r="B1223" s="141" t="s">
        <v>1972</v>
      </c>
      <c r="C1223" s="140" t="s">
        <v>2</v>
      </c>
      <c r="D1223" s="140" t="s">
        <v>1030</v>
      </c>
      <c r="E1223" s="144">
        <v>42451</v>
      </c>
      <c r="F1223" s="140">
        <v>4147478</v>
      </c>
      <c r="G1223" s="140" t="s">
        <v>2</v>
      </c>
      <c r="H1223" s="146">
        <v>176000</v>
      </c>
    </row>
    <row r="1224" spans="1:8" ht="12.75" hidden="1" customHeight="1" x14ac:dyDescent="0.25">
      <c r="A1224" s="136" t="s">
        <v>3</v>
      </c>
      <c r="B1224" s="140" t="s">
        <v>1972</v>
      </c>
      <c r="C1224" s="140" t="s">
        <v>2</v>
      </c>
      <c r="D1224" s="140" t="s">
        <v>1291</v>
      </c>
      <c r="E1224" s="144">
        <v>42451</v>
      </c>
      <c r="F1224" s="140">
        <v>4147477</v>
      </c>
      <c r="G1224" s="140" t="s">
        <v>2</v>
      </c>
      <c r="H1224" s="146">
        <v>132000</v>
      </c>
    </row>
    <row r="1225" spans="1:8" hidden="1" x14ac:dyDescent="0.25">
      <c r="A1225" s="136" t="s">
        <v>3</v>
      </c>
      <c r="B1225" s="139" t="s">
        <v>1971</v>
      </c>
      <c r="C1225" s="140" t="s">
        <v>1</v>
      </c>
      <c r="D1225" s="140" t="s">
        <v>1461</v>
      </c>
      <c r="E1225" s="144">
        <v>42451</v>
      </c>
      <c r="F1225" s="140">
        <v>4147533</v>
      </c>
      <c r="G1225" s="140">
        <v>10174316</v>
      </c>
      <c r="H1225" s="146">
        <v>92950</v>
      </c>
    </row>
    <row r="1226" spans="1:8" x14ac:dyDescent="0.25">
      <c r="A1226" s="15" t="s">
        <v>3</v>
      </c>
      <c r="B1226" s="22" t="s">
        <v>2003</v>
      </c>
      <c r="C1226" s="22" t="s">
        <v>1973</v>
      </c>
      <c r="D1226" s="14" t="s">
        <v>811</v>
      </c>
      <c r="E1226" s="25">
        <v>42451</v>
      </c>
      <c r="F1226" s="14">
        <v>4147468</v>
      </c>
      <c r="G1226" s="14" t="s">
        <v>2</v>
      </c>
      <c r="H1226" s="26">
        <v>264000</v>
      </c>
    </row>
    <row r="1227" spans="1:8" ht="12.75" customHeight="1" x14ac:dyDescent="0.25">
      <c r="A1227" s="15" t="s">
        <v>0</v>
      </c>
      <c r="B1227" s="22" t="s">
        <v>2003</v>
      </c>
      <c r="C1227" s="22" t="s">
        <v>1973</v>
      </c>
      <c r="D1227" s="14" t="s">
        <v>811</v>
      </c>
      <c r="E1227" s="25">
        <v>42451</v>
      </c>
      <c r="F1227" s="14">
        <v>4147469</v>
      </c>
      <c r="G1227" s="14" t="s">
        <v>2</v>
      </c>
      <c r="H1227" s="26">
        <v>176000</v>
      </c>
    </row>
    <row r="1228" spans="1:8" ht="12.75" customHeight="1" x14ac:dyDescent="0.25">
      <c r="A1228" s="15" t="s">
        <v>3</v>
      </c>
      <c r="B1228" s="22" t="s">
        <v>2003</v>
      </c>
      <c r="C1228" s="22" t="s">
        <v>1973</v>
      </c>
      <c r="D1228" s="14" t="s">
        <v>1509</v>
      </c>
      <c r="E1228" s="25">
        <v>42451</v>
      </c>
      <c r="F1228" s="14">
        <v>4147464</v>
      </c>
      <c r="G1228" s="27">
        <v>10174247</v>
      </c>
      <c r="H1228" s="26">
        <v>88000</v>
      </c>
    </row>
    <row r="1229" spans="1:8" ht="12.75" hidden="1" customHeight="1" x14ac:dyDescent="0.25">
      <c r="A1229" s="136" t="s">
        <v>3</v>
      </c>
      <c r="B1229" s="139" t="s">
        <v>1971</v>
      </c>
      <c r="C1229" s="140" t="s">
        <v>1</v>
      </c>
      <c r="D1229" s="140" t="s">
        <v>809</v>
      </c>
      <c r="E1229" s="144">
        <v>42448</v>
      </c>
      <c r="F1229" s="140">
        <v>4147210</v>
      </c>
      <c r="G1229" s="140">
        <v>10174147</v>
      </c>
      <c r="H1229" s="146">
        <v>264000</v>
      </c>
    </row>
    <row r="1230" spans="1:8" ht="12.75" hidden="1" customHeight="1" x14ac:dyDescent="0.25">
      <c r="A1230" s="15" t="s">
        <v>3</v>
      </c>
      <c r="B1230" s="22" t="s">
        <v>2003</v>
      </c>
      <c r="C1230" s="22" t="s">
        <v>1974</v>
      </c>
      <c r="D1230" s="14" t="s">
        <v>1666</v>
      </c>
      <c r="E1230" s="25">
        <v>42448</v>
      </c>
      <c r="F1230" s="14">
        <v>4147194</v>
      </c>
      <c r="G1230" s="27">
        <v>10174146</v>
      </c>
      <c r="H1230" s="26">
        <v>70400</v>
      </c>
    </row>
    <row r="1231" spans="1:8" ht="12.75" customHeight="1" x14ac:dyDescent="0.25">
      <c r="A1231" s="15" t="s">
        <v>0</v>
      </c>
      <c r="B1231" s="22" t="s">
        <v>2003</v>
      </c>
      <c r="C1231" s="22" t="s">
        <v>1973</v>
      </c>
      <c r="D1231" s="14" t="s">
        <v>612</v>
      </c>
      <c r="E1231" s="25">
        <v>42443</v>
      </c>
      <c r="F1231" s="14">
        <v>4146787</v>
      </c>
      <c r="G1231" s="27">
        <v>10173699</v>
      </c>
      <c r="H1231" s="26">
        <v>379926</v>
      </c>
    </row>
    <row r="1232" spans="1:8" ht="12.75" hidden="1" customHeight="1" x14ac:dyDescent="0.25">
      <c r="A1232" s="136" t="s">
        <v>3</v>
      </c>
      <c r="B1232" s="140" t="str">
        <f>+Tabla1[[#This Row],[Equipo]]</f>
        <v>TENSIONADORA</v>
      </c>
      <c r="C1232" s="140" t="s">
        <v>42</v>
      </c>
      <c r="D1232" s="140" t="s">
        <v>808</v>
      </c>
      <c r="E1232" s="144">
        <v>42443</v>
      </c>
      <c r="F1232" s="140">
        <v>4146750</v>
      </c>
      <c r="G1232" s="140">
        <v>10173659</v>
      </c>
      <c r="H1232" s="146">
        <v>264000</v>
      </c>
    </row>
    <row r="1233" spans="1:8" ht="12.75" hidden="1" customHeight="1" x14ac:dyDescent="0.25">
      <c r="A1233" s="15" t="s">
        <v>3</v>
      </c>
      <c r="B1233" s="22" t="s">
        <v>2003</v>
      </c>
      <c r="C1233" s="22" t="s">
        <v>1974</v>
      </c>
      <c r="D1233" s="14" t="s">
        <v>1506</v>
      </c>
      <c r="E1233" s="25">
        <v>42442</v>
      </c>
      <c r="F1233" s="14">
        <v>4146541</v>
      </c>
      <c r="G1233" s="27">
        <v>10173649</v>
      </c>
      <c r="H1233" s="26">
        <v>88000</v>
      </c>
    </row>
    <row r="1234" spans="1:8" ht="12.75" customHeight="1" x14ac:dyDescent="0.25">
      <c r="A1234" s="15" t="s">
        <v>0</v>
      </c>
      <c r="B1234" s="22" t="s">
        <v>2003</v>
      </c>
      <c r="C1234" s="22" t="s">
        <v>1973</v>
      </c>
      <c r="D1234" s="14" t="s">
        <v>1497</v>
      </c>
      <c r="E1234" s="25">
        <v>42440</v>
      </c>
      <c r="F1234" s="14">
        <v>4146378</v>
      </c>
      <c r="G1234" s="27">
        <v>10172252</v>
      </c>
      <c r="H1234" s="26">
        <v>88000</v>
      </c>
    </row>
    <row r="1235" spans="1:8" ht="12.75" hidden="1" customHeight="1" x14ac:dyDescent="0.25">
      <c r="A1235" s="136" t="s">
        <v>3</v>
      </c>
      <c r="B1235" s="139" t="s">
        <v>1971</v>
      </c>
      <c r="C1235" s="140" t="s">
        <v>5</v>
      </c>
      <c r="D1235" s="140" t="s">
        <v>1505</v>
      </c>
      <c r="E1235" s="144">
        <v>42439</v>
      </c>
      <c r="F1235" s="140">
        <v>4146376</v>
      </c>
      <c r="G1235" s="140">
        <v>10173095</v>
      </c>
      <c r="H1235" s="146">
        <v>88000</v>
      </c>
    </row>
    <row r="1236" spans="1:8" ht="12.75" customHeight="1" x14ac:dyDescent="0.25">
      <c r="A1236" s="15" t="s">
        <v>3</v>
      </c>
      <c r="B1236" s="22" t="s">
        <v>2003</v>
      </c>
      <c r="C1236" s="22" t="s">
        <v>1973</v>
      </c>
      <c r="D1236" s="14" t="s">
        <v>1290</v>
      </c>
      <c r="E1236" s="25">
        <v>42438</v>
      </c>
      <c r="F1236" s="14">
        <v>4146241</v>
      </c>
      <c r="G1236" s="27">
        <v>10172885</v>
      </c>
      <c r="H1236" s="26">
        <v>132000</v>
      </c>
    </row>
    <row r="1237" spans="1:8" hidden="1" x14ac:dyDescent="0.25">
      <c r="A1237" s="136" t="s">
        <v>3</v>
      </c>
      <c r="B1237" s="139" t="s">
        <v>1971</v>
      </c>
      <c r="C1237" s="140" t="s">
        <v>1</v>
      </c>
      <c r="D1237" s="140" t="s">
        <v>736</v>
      </c>
      <c r="E1237" s="144">
        <v>42437</v>
      </c>
      <c r="F1237" s="140">
        <v>4146237</v>
      </c>
      <c r="G1237" s="140">
        <v>10172964</v>
      </c>
      <c r="H1237" s="146">
        <v>308000</v>
      </c>
    </row>
    <row r="1238" spans="1:8" ht="12.75" customHeight="1" x14ac:dyDescent="0.25">
      <c r="A1238" s="15" t="s">
        <v>0</v>
      </c>
      <c r="B1238" s="22" t="s">
        <v>2003</v>
      </c>
      <c r="C1238" s="22" t="s">
        <v>1973</v>
      </c>
      <c r="D1238" s="14" t="s">
        <v>1663</v>
      </c>
      <c r="E1238" s="25">
        <v>42437</v>
      </c>
      <c r="F1238" s="14">
        <v>4146231</v>
      </c>
      <c r="G1238" s="27">
        <v>10173118</v>
      </c>
      <c r="H1238" s="26">
        <v>70400</v>
      </c>
    </row>
    <row r="1239" spans="1:8" ht="12.75" customHeight="1" x14ac:dyDescent="0.25">
      <c r="A1239" s="15" t="s">
        <v>0</v>
      </c>
      <c r="B1239" s="22" t="s">
        <v>2003</v>
      </c>
      <c r="C1239" s="22" t="s">
        <v>1973</v>
      </c>
      <c r="D1239" s="14" t="s">
        <v>645</v>
      </c>
      <c r="E1239" s="25">
        <v>42432</v>
      </c>
      <c r="F1239" s="14">
        <v>4145597</v>
      </c>
      <c r="G1239" s="27">
        <v>10172592</v>
      </c>
      <c r="H1239" s="26">
        <v>352000</v>
      </c>
    </row>
    <row r="1240" spans="1:8" ht="12.75" customHeight="1" x14ac:dyDescent="0.25">
      <c r="A1240" s="15" t="s">
        <v>3</v>
      </c>
      <c r="B1240" s="22" t="s">
        <v>2003</v>
      </c>
      <c r="C1240" s="22" t="s">
        <v>1973</v>
      </c>
      <c r="D1240" s="14" t="s">
        <v>1510</v>
      </c>
      <c r="E1240" s="25">
        <v>42432</v>
      </c>
      <c r="F1240" s="14">
        <v>4145664</v>
      </c>
      <c r="G1240" s="27">
        <v>10172665</v>
      </c>
      <c r="H1240" s="26">
        <v>88000</v>
      </c>
    </row>
    <row r="1241" spans="1:8" ht="12.75" hidden="1" customHeight="1" x14ac:dyDescent="0.25">
      <c r="A1241" s="15" t="s">
        <v>0</v>
      </c>
      <c r="B1241" s="22" t="s">
        <v>2003</v>
      </c>
      <c r="C1241" s="22" t="s">
        <v>1974</v>
      </c>
      <c r="D1241" s="14" t="s">
        <v>1498</v>
      </c>
      <c r="E1241" s="25">
        <v>42430</v>
      </c>
      <c r="F1241" s="14">
        <v>4145507</v>
      </c>
      <c r="G1241" s="27">
        <v>10172382</v>
      </c>
      <c r="H1241" s="26">
        <v>88000</v>
      </c>
    </row>
    <row r="1242" spans="1:8" ht="12.75" customHeight="1" x14ac:dyDescent="0.25">
      <c r="A1242" s="15" t="s">
        <v>0</v>
      </c>
      <c r="B1242" s="22" t="s">
        <v>2003</v>
      </c>
      <c r="C1242" s="22" t="s">
        <v>1973</v>
      </c>
      <c r="D1242" s="14" t="s">
        <v>1664</v>
      </c>
      <c r="E1242" s="25">
        <v>42429</v>
      </c>
      <c r="F1242" s="14">
        <v>4145384</v>
      </c>
      <c r="G1242" s="27">
        <v>10172345</v>
      </c>
      <c r="H1242" s="26">
        <v>70400</v>
      </c>
    </row>
    <row r="1243" spans="1:8" ht="12.75" customHeight="1" x14ac:dyDescent="0.25">
      <c r="A1243" s="15" t="s">
        <v>3</v>
      </c>
      <c r="B1243" s="22" t="s">
        <v>2003</v>
      </c>
      <c r="C1243" s="22" t="s">
        <v>1973</v>
      </c>
      <c r="D1243" s="14" t="s">
        <v>1469</v>
      </c>
      <c r="E1243" s="25">
        <v>42428</v>
      </c>
      <c r="F1243" s="14">
        <v>4145081</v>
      </c>
      <c r="G1243" s="27">
        <v>10171436</v>
      </c>
      <c r="H1243" s="26">
        <v>91000</v>
      </c>
    </row>
    <row r="1244" spans="1:8" ht="12.75" customHeight="1" x14ac:dyDescent="0.25">
      <c r="A1244" s="15" t="s">
        <v>0</v>
      </c>
      <c r="B1244" s="22" t="s">
        <v>2003</v>
      </c>
      <c r="C1244" s="22" t="s">
        <v>1973</v>
      </c>
      <c r="D1244" s="14" t="s">
        <v>1465</v>
      </c>
      <c r="E1244" s="25">
        <v>42427</v>
      </c>
      <c r="F1244" s="14">
        <v>4145057</v>
      </c>
      <c r="G1244" s="27">
        <v>10171729</v>
      </c>
      <c r="H1244" s="26">
        <v>91000</v>
      </c>
    </row>
    <row r="1245" spans="1:8" ht="12.75" customHeight="1" x14ac:dyDescent="0.25">
      <c r="A1245" s="15" t="s">
        <v>3</v>
      </c>
      <c r="B1245" s="22" t="s">
        <v>2003</v>
      </c>
      <c r="C1245" s="22" t="s">
        <v>1973</v>
      </c>
      <c r="D1245" s="14" t="s">
        <v>1514</v>
      </c>
      <c r="E1245" s="25">
        <v>42427</v>
      </c>
      <c r="F1245" s="14">
        <v>4145060</v>
      </c>
      <c r="G1245" s="27">
        <v>10172165</v>
      </c>
      <c r="H1245" s="26">
        <v>88000</v>
      </c>
    </row>
    <row r="1246" spans="1:8" ht="12.75" customHeight="1" x14ac:dyDescent="0.25">
      <c r="A1246" s="15" t="s">
        <v>3</v>
      </c>
      <c r="B1246" s="22" t="s">
        <v>2003</v>
      </c>
      <c r="C1246" s="22" t="s">
        <v>1973</v>
      </c>
      <c r="D1246" s="14" t="s">
        <v>1654</v>
      </c>
      <c r="E1246" s="25">
        <v>42427</v>
      </c>
      <c r="F1246" s="14">
        <v>4144937</v>
      </c>
      <c r="G1246" s="27">
        <v>10172070</v>
      </c>
      <c r="H1246" s="26">
        <v>72800</v>
      </c>
    </row>
    <row r="1247" spans="1:8" ht="12.75" customHeight="1" x14ac:dyDescent="0.25">
      <c r="A1247" s="15" t="s">
        <v>3</v>
      </c>
      <c r="B1247" s="22" t="s">
        <v>2003</v>
      </c>
      <c r="C1247" s="22" t="s">
        <v>1973</v>
      </c>
      <c r="D1247" s="14" t="s">
        <v>376</v>
      </c>
      <c r="E1247" s="25">
        <v>42423</v>
      </c>
      <c r="F1247" s="14">
        <v>4144684</v>
      </c>
      <c r="G1247" s="27">
        <v>10171190</v>
      </c>
      <c r="H1247" s="26">
        <v>45500</v>
      </c>
    </row>
    <row r="1248" spans="1:8" ht="12.75" customHeight="1" x14ac:dyDescent="0.25">
      <c r="A1248" s="15" t="s">
        <v>3</v>
      </c>
      <c r="B1248" s="22" t="s">
        <v>2003</v>
      </c>
      <c r="C1248" s="22" t="s">
        <v>1973</v>
      </c>
      <c r="D1248" s="14" t="s">
        <v>1805</v>
      </c>
      <c r="E1248" s="25">
        <v>42423</v>
      </c>
      <c r="F1248" s="14">
        <v>4144682</v>
      </c>
      <c r="G1248" s="27">
        <v>10171080</v>
      </c>
      <c r="H1248" s="26">
        <v>45500</v>
      </c>
    </row>
    <row r="1249" spans="1:8" ht="12.75" hidden="1" customHeight="1" x14ac:dyDescent="0.25">
      <c r="A1249" s="15" t="s">
        <v>0</v>
      </c>
      <c r="B1249" s="22" t="s">
        <v>2003</v>
      </c>
      <c r="C1249" s="22" t="s">
        <v>1974</v>
      </c>
      <c r="D1249" s="14" t="s">
        <v>928</v>
      </c>
      <c r="E1249" s="25">
        <v>42422</v>
      </c>
      <c r="F1249" s="14">
        <v>4144495</v>
      </c>
      <c r="G1249" s="27">
        <v>10170677</v>
      </c>
      <c r="H1249" s="26">
        <v>182000</v>
      </c>
    </row>
    <row r="1250" spans="1:8" ht="12.75" customHeight="1" x14ac:dyDescent="0.25">
      <c r="A1250" s="15" t="s">
        <v>3</v>
      </c>
      <c r="B1250" s="22" t="s">
        <v>2003</v>
      </c>
      <c r="C1250" s="22" t="s">
        <v>1973</v>
      </c>
      <c r="D1250" s="14" t="s">
        <v>349</v>
      </c>
      <c r="E1250" s="25">
        <v>42420</v>
      </c>
      <c r="F1250" s="14">
        <v>4144323</v>
      </c>
      <c r="G1250" s="27">
        <v>10171286</v>
      </c>
      <c r="H1250" s="26">
        <v>819000</v>
      </c>
    </row>
    <row r="1251" spans="1:8" ht="12.75" customHeight="1" x14ac:dyDescent="0.25">
      <c r="A1251" s="15" t="s">
        <v>3</v>
      </c>
      <c r="B1251" s="22" t="s">
        <v>2003</v>
      </c>
      <c r="C1251" s="22" t="s">
        <v>1973</v>
      </c>
      <c r="D1251" s="14" t="s">
        <v>1655</v>
      </c>
      <c r="E1251" s="25">
        <v>42419</v>
      </c>
      <c r="F1251" s="14">
        <v>4144243</v>
      </c>
      <c r="G1251" s="27">
        <v>10171162</v>
      </c>
      <c r="H1251" s="26">
        <v>72800</v>
      </c>
    </row>
    <row r="1252" spans="1:8" ht="12.75" customHeight="1" x14ac:dyDescent="0.25">
      <c r="A1252" s="15" t="s">
        <v>3</v>
      </c>
      <c r="B1252" s="22" t="s">
        <v>2003</v>
      </c>
      <c r="C1252" s="22" t="s">
        <v>1973</v>
      </c>
      <c r="D1252" s="37" t="s">
        <v>2188</v>
      </c>
      <c r="E1252" s="25">
        <v>42418</v>
      </c>
      <c r="F1252" s="14">
        <v>4144122</v>
      </c>
      <c r="G1252" s="14" t="s">
        <v>2</v>
      </c>
      <c r="H1252" s="26">
        <v>2801800</v>
      </c>
    </row>
    <row r="1253" spans="1:8" ht="12.75" hidden="1" customHeight="1" x14ac:dyDescent="0.25">
      <c r="A1253" s="136" t="s">
        <v>0</v>
      </c>
      <c r="B1253" s="140" t="s">
        <v>1971</v>
      </c>
      <c r="C1253" s="140" t="s">
        <v>1</v>
      </c>
      <c r="D1253" s="140" t="s">
        <v>364</v>
      </c>
      <c r="E1253" s="144">
        <v>42416</v>
      </c>
      <c r="F1253" s="140">
        <v>4143810</v>
      </c>
      <c r="G1253" s="140">
        <v>10169632</v>
      </c>
      <c r="H1253" s="146">
        <v>773500</v>
      </c>
    </row>
    <row r="1254" spans="1:8" ht="12.75" customHeight="1" x14ac:dyDescent="0.25">
      <c r="A1254" s="15" t="s">
        <v>3</v>
      </c>
      <c r="B1254" s="22" t="s">
        <v>2003</v>
      </c>
      <c r="C1254" s="22" t="s">
        <v>1973</v>
      </c>
      <c r="D1254" s="37" t="s">
        <v>2139</v>
      </c>
      <c r="E1254" s="25">
        <v>42416</v>
      </c>
      <c r="F1254" s="14">
        <v>4143935</v>
      </c>
      <c r="G1254" s="27">
        <v>10170999</v>
      </c>
      <c r="H1254" s="26">
        <v>2386589</v>
      </c>
    </row>
    <row r="1255" spans="1:8" ht="12.75" hidden="1" customHeight="1" x14ac:dyDescent="0.25">
      <c r="A1255" s="136" t="s">
        <v>0</v>
      </c>
      <c r="B1255" s="140" t="s">
        <v>1971</v>
      </c>
      <c r="C1255" s="140" t="s">
        <v>1</v>
      </c>
      <c r="D1255" s="140" t="s">
        <v>1463</v>
      </c>
      <c r="E1255" s="144">
        <v>42415</v>
      </c>
      <c r="F1255" s="140">
        <v>4143578</v>
      </c>
      <c r="G1255" s="140">
        <v>10170861</v>
      </c>
      <c r="H1255" s="146">
        <v>91000</v>
      </c>
    </row>
    <row r="1256" spans="1:8" ht="12.75" hidden="1" customHeight="1" x14ac:dyDescent="0.25">
      <c r="A1256" s="136" t="s">
        <v>3</v>
      </c>
      <c r="B1256" s="139" t="s">
        <v>1971</v>
      </c>
      <c r="C1256" s="140" t="s">
        <v>1</v>
      </c>
      <c r="D1256" s="140" t="s">
        <v>792</v>
      </c>
      <c r="E1256" s="144">
        <v>42412</v>
      </c>
      <c r="F1256" s="140">
        <v>4143460</v>
      </c>
      <c r="G1256" s="140">
        <v>10170672</v>
      </c>
      <c r="H1256" s="146">
        <v>276640</v>
      </c>
    </row>
    <row r="1257" spans="1:8" ht="12.75" customHeight="1" x14ac:dyDescent="0.25">
      <c r="A1257" s="15" t="s">
        <v>0</v>
      </c>
      <c r="B1257" s="22" t="s">
        <v>2003</v>
      </c>
      <c r="C1257" s="22" t="s">
        <v>1973</v>
      </c>
      <c r="D1257" s="14" t="s">
        <v>794</v>
      </c>
      <c r="E1257" s="25">
        <v>42409</v>
      </c>
      <c r="F1257" s="14">
        <v>4143214</v>
      </c>
      <c r="G1257" s="27">
        <v>10170237</v>
      </c>
      <c r="H1257" s="26">
        <v>273000</v>
      </c>
    </row>
    <row r="1258" spans="1:8" ht="12.75" customHeight="1" x14ac:dyDescent="0.25">
      <c r="A1258" s="15" t="s">
        <v>3</v>
      </c>
      <c r="B1258" s="22" t="s">
        <v>2003</v>
      </c>
      <c r="C1258" s="22" t="s">
        <v>1973</v>
      </c>
      <c r="D1258" s="14" t="s">
        <v>1133</v>
      </c>
      <c r="E1258" s="25">
        <v>42409</v>
      </c>
      <c r="F1258" s="14">
        <v>4143215</v>
      </c>
      <c r="G1258" s="27">
        <v>10170379</v>
      </c>
      <c r="H1258" s="26">
        <v>163800</v>
      </c>
    </row>
    <row r="1259" spans="1:8" ht="12.75" hidden="1" customHeight="1" x14ac:dyDescent="0.25">
      <c r="A1259" s="136" t="s">
        <v>3</v>
      </c>
      <c r="B1259" s="139" t="s">
        <v>1971</v>
      </c>
      <c r="C1259" s="140" t="s">
        <v>1</v>
      </c>
      <c r="D1259" s="140" t="s">
        <v>1468</v>
      </c>
      <c r="E1259" s="144">
        <v>42403</v>
      </c>
      <c r="F1259" s="140">
        <v>4142826</v>
      </c>
      <c r="G1259" s="140">
        <v>10169513</v>
      </c>
      <c r="H1259" s="146">
        <v>91000</v>
      </c>
    </row>
    <row r="1260" spans="1:8" ht="12.75" customHeight="1" x14ac:dyDescent="0.25">
      <c r="A1260" s="15" t="s">
        <v>0</v>
      </c>
      <c r="B1260" s="22" t="s">
        <v>2003</v>
      </c>
      <c r="C1260" s="22" t="s">
        <v>1973</v>
      </c>
      <c r="D1260" s="14" t="s">
        <v>1467</v>
      </c>
      <c r="E1260" s="25">
        <v>42403</v>
      </c>
      <c r="F1260" s="14">
        <v>4142829</v>
      </c>
      <c r="G1260" s="27">
        <v>10169412</v>
      </c>
      <c r="H1260" s="26">
        <v>91000</v>
      </c>
    </row>
    <row r="1261" spans="1:8" ht="12.75" customHeight="1" x14ac:dyDescent="0.25">
      <c r="A1261" s="15" t="s">
        <v>3</v>
      </c>
      <c r="B1261" s="22" t="s">
        <v>2003</v>
      </c>
      <c r="C1261" s="22" t="s">
        <v>1973</v>
      </c>
      <c r="D1261" s="14" t="s">
        <v>1804</v>
      </c>
      <c r="E1261" s="25">
        <v>42403</v>
      </c>
      <c r="F1261" s="14">
        <v>4142827</v>
      </c>
      <c r="G1261" s="27">
        <v>10169545</v>
      </c>
      <c r="H1261" s="26">
        <v>45500</v>
      </c>
    </row>
    <row r="1262" spans="1:8" ht="12.75" hidden="1" customHeight="1" x14ac:dyDescent="0.25">
      <c r="A1262" s="136" t="s">
        <v>3</v>
      </c>
      <c r="B1262" s="140" t="str">
        <f>+Tabla1[[#This Row],[Equipo]]</f>
        <v>TORRE RODILLOS GUIAS</v>
      </c>
      <c r="C1262" s="140" t="s">
        <v>110</v>
      </c>
      <c r="D1262" s="140" t="s">
        <v>1803</v>
      </c>
      <c r="E1262" s="144">
        <v>42400</v>
      </c>
      <c r="F1262" s="140">
        <v>4142446</v>
      </c>
      <c r="G1262" s="140">
        <v>10169380</v>
      </c>
      <c r="H1262" s="146">
        <v>45500</v>
      </c>
    </row>
    <row r="1263" spans="1:8" ht="12.75" hidden="1" customHeight="1" x14ac:dyDescent="0.25">
      <c r="A1263" s="136" t="s">
        <v>0</v>
      </c>
      <c r="B1263" s="140" t="s">
        <v>1971</v>
      </c>
      <c r="C1263" s="140" t="s">
        <v>1</v>
      </c>
      <c r="D1263" s="140" t="s">
        <v>1464</v>
      </c>
      <c r="E1263" s="144">
        <v>42398</v>
      </c>
      <c r="F1263" s="140">
        <v>4142259</v>
      </c>
      <c r="G1263" s="140">
        <v>10168776</v>
      </c>
      <c r="H1263" s="146">
        <v>91000</v>
      </c>
    </row>
    <row r="1264" spans="1:8" ht="12.75" customHeight="1" x14ac:dyDescent="0.25">
      <c r="A1264" s="15" t="s">
        <v>0</v>
      </c>
      <c r="B1264" s="22" t="s">
        <v>2003</v>
      </c>
      <c r="C1264" s="22" t="s">
        <v>1973</v>
      </c>
      <c r="D1264" s="14" t="s">
        <v>1466</v>
      </c>
      <c r="E1264" s="25">
        <v>42397</v>
      </c>
      <c r="F1264" s="14">
        <v>4142150</v>
      </c>
      <c r="G1264" s="27">
        <v>10169201</v>
      </c>
      <c r="H1264" s="26">
        <v>91000</v>
      </c>
    </row>
    <row r="1265" spans="1:8" ht="12.75" customHeight="1" x14ac:dyDescent="0.25">
      <c r="A1265" s="15" t="s">
        <v>3</v>
      </c>
      <c r="B1265" s="22" t="s">
        <v>2003</v>
      </c>
      <c r="C1265" s="22" t="s">
        <v>1973</v>
      </c>
      <c r="D1265" s="14" t="s">
        <v>1511</v>
      </c>
      <c r="E1265" s="25">
        <v>42395</v>
      </c>
      <c r="F1265" s="14">
        <v>4142001</v>
      </c>
      <c r="G1265" s="27">
        <v>10168817</v>
      </c>
      <c r="H1265" s="26">
        <v>88000</v>
      </c>
    </row>
    <row r="1266" spans="1:8" ht="12.75" customHeight="1" x14ac:dyDescent="0.25">
      <c r="A1266" s="15" t="s">
        <v>0</v>
      </c>
      <c r="B1266" s="22" t="s">
        <v>2003</v>
      </c>
      <c r="C1266" s="22" t="s">
        <v>1973</v>
      </c>
      <c r="D1266" s="14" t="s">
        <v>646</v>
      </c>
      <c r="E1266" s="25">
        <v>42392</v>
      </c>
      <c r="F1266" s="14">
        <v>4141688</v>
      </c>
      <c r="G1266" s="27">
        <v>10168459</v>
      </c>
      <c r="H1266" s="26">
        <v>352000</v>
      </c>
    </row>
    <row r="1267" spans="1:8" ht="12.75" hidden="1" customHeight="1" x14ac:dyDescent="0.25">
      <c r="A1267" s="136" t="s">
        <v>0</v>
      </c>
      <c r="B1267" s="140" t="s">
        <v>1971</v>
      </c>
      <c r="C1267" s="140" t="s">
        <v>1</v>
      </c>
      <c r="D1267" s="140" t="s">
        <v>737</v>
      </c>
      <c r="E1267" s="144">
        <v>42391</v>
      </c>
      <c r="F1267" s="140">
        <v>4141603</v>
      </c>
      <c r="G1267" s="140">
        <v>10168698</v>
      </c>
      <c r="H1267" s="146">
        <v>303961</v>
      </c>
    </row>
    <row r="1268" spans="1:8" ht="12.75" customHeight="1" x14ac:dyDescent="0.25">
      <c r="A1268" s="15" t="s">
        <v>0</v>
      </c>
      <c r="B1268" s="22" t="s">
        <v>2003</v>
      </c>
      <c r="C1268" s="22" t="s">
        <v>1973</v>
      </c>
      <c r="D1268" s="14" t="s">
        <v>1880</v>
      </c>
      <c r="E1268" s="25">
        <v>42391</v>
      </c>
      <c r="F1268" s="14">
        <v>4141600</v>
      </c>
      <c r="G1268" s="27">
        <v>10168691</v>
      </c>
      <c r="H1268" s="26">
        <v>35200</v>
      </c>
    </row>
    <row r="1269" spans="1:8" ht="12.75" customHeight="1" x14ac:dyDescent="0.25">
      <c r="A1269" s="15" t="s">
        <v>0</v>
      </c>
      <c r="B1269" s="22" t="s">
        <v>2003</v>
      </c>
      <c r="C1269" s="22" t="s">
        <v>1973</v>
      </c>
      <c r="D1269" s="14" t="s">
        <v>534</v>
      </c>
      <c r="E1269" s="25">
        <v>42390</v>
      </c>
      <c r="F1269" s="14">
        <v>4141544</v>
      </c>
      <c r="G1269" s="27">
        <v>10168456</v>
      </c>
      <c r="H1269" s="26">
        <v>462745</v>
      </c>
    </row>
    <row r="1270" spans="1:8" hidden="1" x14ac:dyDescent="0.25">
      <c r="A1270" s="136" t="s">
        <v>0</v>
      </c>
      <c r="B1270" s="140" t="s">
        <v>1971</v>
      </c>
      <c r="C1270" s="140" t="s">
        <v>1</v>
      </c>
      <c r="D1270" s="140" t="s">
        <v>1937</v>
      </c>
      <c r="E1270" s="144">
        <v>42389</v>
      </c>
      <c r="F1270" s="140">
        <v>4141522</v>
      </c>
      <c r="G1270" s="140">
        <v>10168086</v>
      </c>
      <c r="H1270" s="146">
        <v>17600</v>
      </c>
    </row>
    <row r="1271" spans="1:8" ht="12.75" customHeight="1" x14ac:dyDescent="0.25">
      <c r="A1271" s="15" t="s">
        <v>0</v>
      </c>
      <c r="B1271" s="22" t="s">
        <v>2003</v>
      </c>
      <c r="C1271" s="22" t="s">
        <v>1973</v>
      </c>
      <c r="D1271" s="14" t="s">
        <v>337</v>
      </c>
      <c r="E1271" s="25">
        <v>42389</v>
      </c>
      <c r="F1271" s="14">
        <v>4141468</v>
      </c>
      <c r="G1271" s="27">
        <v>10168164</v>
      </c>
      <c r="H1271" s="26">
        <v>176000</v>
      </c>
    </row>
    <row r="1272" spans="1:8" ht="12.75" customHeight="1" x14ac:dyDescent="0.25">
      <c r="A1272" s="15" t="s">
        <v>0</v>
      </c>
      <c r="B1272" s="22" t="s">
        <v>2003</v>
      </c>
      <c r="C1272" s="22" t="s">
        <v>1973</v>
      </c>
      <c r="D1272" s="14" t="s">
        <v>1500</v>
      </c>
      <c r="E1272" s="25">
        <v>42389</v>
      </c>
      <c r="F1272" s="14">
        <v>4141514</v>
      </c>
      <c r="G1272" s="27">
        <v>10168285</v>
      </c>
      <c r="H1272" s="26">
        <v>88000</v>
      </c>
    </row>
    <row r="1273" spans="1:8" ht="12.75" customHeight="1" x14ac:dyDescent="0.25">
      <c r="A1273" s="15" t="s">
        <v>3</v>
      </c>
      <c r="B1273" s="22" t="s">
        <v>2003</v>
      </c>
      <c r="C1273" s="22" t="s">
        <v>1973</v>
      </c>
      <c r="D1273" s="14" t="s">
        <v>16</v>
      </c>
      <c r="E1273" s="25">
        <v>42388</v>
      </c>
      <c r="F1273" s="14">
        <v>4141441</v>
      </c>
      <c r="G1273" s="14" t="s">
        <v>2</v>
      </c>
      <c r="H1273" s="26">
        <v>12600746</v>
      </c>
    </row>
    <row r="1274" spans="1:8" ht="12.75" customHeight="1" x14ac:dyDescent="0.25">
      <c r="A1274" s="15" t="s">
        <v>0</v>
      </c>
      <c r="B1274" s="22" t="s">
        <v>2003</v>
      </c>
      <c r="C1274" s="22" t="s">
        <v>1973</v>
      </c>
      <c r="D1274" s="14" t="s">
        <v>16</v>
      </c>
      <c r="E1274" s="25">
        <v>42388</v>
      </c>
      <c r="F1274" s="14">
        <v>4141443</v>
      </c>
      <c r="G1274" s="14" t="s">
        <v>2</v>
      </c>
      <c r="H1274" s="26">
        <v>10017732</v>
      </c>
    </row>
    <row r="1275" spans="1:8" ht="12.75" customHeight="1" x14ac:dyDescent="0.25">
      <c r="A1275" s="15" t="s">
        <v>0</v>
      </c>
      <c r="B1275" s="22" t="s">
        <v>2003</v>
      </c>
      <c r="C1275" s="22" t="s">
        <v>1973</v>
      </c>
      <c r="D1275" s="14" t="s">
        <v>1027</v>
      </c>
      <c r="E1275" s="25">
        <v>42386</v>
      </c>
      <c r="F1275" s="14">
        <v>4141096</v>
      </c>
      <c r="G1275" s="27">
        <v>10167898</v>
      </c>
      <c r="H1275" s="26">
        <v>176000</v>
      </c>
    </row>
    <row r="1276" spans="1:8" ht="12.75" hidden="1" customHeight="1" x14ac:dyDescent="0.25">
      <c r="A1276" s="15" t="s">
        <v>3</v>
      </c>
      <c r="B1276" s="22" t="s">
        <v>2003</v>
      </c>
      <c r="C1276" s="22" t="s">
        <v>1974</v>
      </c>
      <c r="D1276" s="14" t="s">
        <v>896</v>
      </c>
      <c r="E1276" s="25">
        <v>42384</v>
      </c>
      <c r="F1276" s="14">
        <v>4141049</v>
      </c>
      <c r="G1276" s="27">
        <v>10168083</v>
      </c>
      <c r="H1276" s="26">
        <v>220000</v>
      </c>
    </row>
    <row r="1277" spans="1:8" ht="12.75" hidden="1" customHeight="1" x14ac:dyDescent="0.25">
      <c r="A1277" s="15" t="s">
        <v>0</v>
      </c>
      <c r="B1277" s="22" t="s">
        <v>2003</v>
      </c>
      <c r="C1277" s="22" t="s">
        <v>1974</v>
      </c>
      <c r="D1277" s="14" t="s">
        <v>1499</v>
      </c>
      <c r="E1277" s="25">
        <v>42383</v>
      </c>
      <c r="F1277" s="14">
        <v>4141002</v>
      </c>
      <c r="G1277" s="27">
        <v>10167920</v>
      </c>
      <c r="H1277" s="26">
        <v>88000</v>
      </c>
    </row>
    <row r="1278" spans="1:8" ht="12.75" hidden="1" customHeight="1" x14ac:dyDescent="0.25">
      <c r="A1278" s="136" t="s">
        <v>3</v>
      </c>
      <c r="B1278" s="140" t="str">
        <f>+Tabla1[[#This Row],[Equipo]]</f>
        <v>TENSIONADORA</v>
      </c>
      <c r="C1278" s="140" t="s">
        <v>42</v>
      </c>
      <c r="D1278" s="140" t="s">
        <v>321</v>
      </c>
      <c r="E1278" s="144">
        <v>42381</v>
      </c>
      <c r="F1278" s="140">
        <v>4140849</v>
      </c>
      <c r="G1278" s="140">
        <v>10167658</v>
      </c>
      <c r="H1278" s="146">
        <v>956030</v>
      </c>
    </row>
    <row r="1279" spans="1:8" hidden="1" x14ac:dyDescent="0.25">
      <c r="A1279" s="136" t="s">
        <v>0</v>
      </c>
      <c r="B1279" s="141" t="s">
        <v>1972</v>
      </c>
      <c r="C1279" s="140" t="s">
        <v>2</v>
      </c>
      <c r="D1279" s="140" t="s">
        <v>47</v>
      </c>
      <c r="E1279" s="144">
        <v>42380</v>
      </c>
      <c r="F1279" s="140">
        <v>4140822</v>
      </c>
      <c r="G1279" s="140" t="s">
        <v>2</v>
      </c>
      <c r="H1279" s="146">
        <v>4188000</v>
      </c>
    </row>
    <row r="1280" spans="1:8" ht="12.75" hidden="1" customHeight="1" x14ac:dyDescent="0.25">
      <c r="A1280" s="136" t="s">
        <v>3</v>
      </c>
      <c r="B1280" s="140" t="s">
        <v>1972</v>
      </c>
      <c r="C1280" s="140" t="s">
        <v>2</v>
      </c>
      <c r="D1280" s="140" t="s">
        <v>46</v>
      </c>
      <c r="E1280" s="144">
        <v>42380</v>
      </c>
      <c r="F1280" s="140">
        <v>4140821</v>
      </c>
      <c r="G1280" s="140" t="s">
        <v>2</v>
      </c>
      <c r="H1280" s="146">
        <v>176000</v>
      </c>
    </row>
    <row r="1281" spans="1:8" ht="12.75" customHeight="1" x14ac:dyDescent="0.25">
      <c r="A1281" s="15" t="s">
        <v>3</v>
      </c>
      <c r="B1281" s="22" t="s">
        <v>2003</v>
      </c>
      <c r="C1281" s="22" t="s">
        <v>1973</v>
      </c>
      <c r="D1281" s="14" t="s">
        <v>1470</v>
      </c>
      <c r="E1281" s="25">
        <v>42380</v>
      </c>
      <c r="F1281" s="14">
        <v>4140824</v>
      </c>
      <c r="G1281" s="27">
        <v>10167184</v>
      </c>
      <c r="H1281" s="26">
        <v>91000</v>
      </c>
    </row>
    <row r="1282" spans="1:8" ht="12.75" customHeight="1" x14ac:dyDescent="0.25">
      <c r="A1282" s="15" t="s">
        <v>0</v>
      </c>
      <c r="B1282" s="22" t="s">
        <v>2003</v>
      </c>
      <c r="C1282" s="22" t="s">
        <v>1973</v>
      </c>
      <c r="D1282" s="14" t="s">
        <v>1501</v>
      </c>
      <c r="E1282" s="25">
        <v>42377</v>
      </c>
      <c r="F1282" s="14">
        <v>4140495</v>
      </c>
      <c r="G1282" s="27">
        <v>10167149</v>
      </c>
      <c r="H1282" s="26">
        <v>88000</v>
      </c>
    </row>
    <row r="1283" spans="1:8" ht="12.75" customHeight="1" x14ac:dyDescent="0.25">
      <c r="A1283" s="15" t="s">
        <v>3</v>
      </c>
      <c r="B1283" s="22" t="s">
        <v>2003</v>
      </c>
      <c r="C1283" s="22" t="s">
        <v>1973</v>
      </c>
      <c r="D1283" s="14" t="s">
        <v>930</v>
      </c>
      <c r="E1283" s="25">
        <v>42376</v>
      </c>
      <c r="F1283" s="14">
        <v>4140466</v>
      </c>
      <c r="G1283" s="27">
        <v>10167449</v>
      </c>
      <c r="H1283" s="26">
        <v>200400</v>
      </c>
    </row>
    <row r="1284" spans="1:8" ht="12.75" customHeight="1" x14ac:dyDescent="0.25">
      <c r="A1284" s="15" t="s">
        <v>3</v>
      </c>
      <c r="B1284" s="22" t="s">
        <v>2003</v>
      </c>
      <c r="C1284" s="22" t="s">
        <v>1973</v>
      </c>
      <c r="D1284" s="14" t="s">
        <v>481</v>
      </c>
      <c r="E1284" s="25">
        <v>42374</v>
      </c>
      <c r="F1284" s="14">
        <v>4140339</v>
      </c>
      <c r="G1284" s="14" t="s">
        <v>2</v>
      </c>
      <c r="H1284" s="26">
        <v>516241</v>
      </c>
    </row>
    <row r="1285" spans="1:8" ht="12.75" customHeight="1" x14ac:dyDescent="0.25">
      <c r="A1285" s="15" t="s">
        <v>0</v>
      </c>
      <c r="B1285" s="22" t="s">
        <v>2003</v>
      </c>
      <c r="C1285" s="22" t="s">
        <v>1973</v>
      </c>
      <c r="D1285" s="14" t="s">
        <v>914</v>
      </c>
      <c r="E1285" s="25">
        <v>42368</v>
      </c>
      <c r="F1285" s="14">
        <v>4139832</v>
      </c>
      <c r="G1285" s="27">
        <v>10165922</v>
      </c>
      <c r="H1285" s="26">
        <v>207678</v>
      </c>
    </row>
    <row r="1286" spans="1:8" ht="12.75" customHeight="1" x14ac:dyDescent="0.25">
      <c r="A1286" s="15" t="s">
        <v>3</v>
      </c>
      <c r="B1286" s="22" t="s">
        <v>2003</v>
      </c>
      <c r="C1286" s="22" t="s">
        <v>1973</v>
      </c>
      <c r="D1286" s="37" t="s">
        <v>2121</v>
      </c>
      <c r="E1286" s="25">
        <v>42366</v>
      </c>
      <c r="F1286" s="14">
        <v>4139728</v>
      </c>
      <c r="G1286" s="14" t="s">
        <v>2</v>
      </c>
      <c r="H1286" s="26">
        <v>10893295</v>
      </c>
    </row>
    <row r="1287" spans="1:8" ht="12.75" customHeight="1" x14ac:dyDescent="0.25">
      <c r="A1287" s="15" t="s">
        <v>0</v>
      </c>
      <c r="B1287" s="22" t="s">
        <v>2003</v>
      </c>
      <c r="C1287" s="22" t="s">
        <v>1973</v>
      </c>
      <c r="D1287" s="14" t="s">
        <v>985</v>
      </c>
      <c r="E1287" s="25">
        <v>42365</v>
      </c>
      <c r="F1287" s="14">
        <v>4139602</v>
      </c>
      <c r="G1287" s="27">
        <v>10166304</v>
      </c>
      <c r="H1287" s="26">
        <v>191063</v>
      </c>
    </row>
    <row r="1288" spans="1:8" ht="12.75" customHeight="1" x14ac:dyDescent="0.25">
      <c r="A1288" s="15" t="s">
        <v>3</v>
      </c>
      <c r="B1288" s="22" t="s">
        <v>2003</v>
      </c>
      <c r="C1288" s="22" t="s">
        <v>1973</v>
      </c>
      <c r="D1288" s="14" t="s">
        <v>1569</v>
      </c>
      <c r="E1288" s="25">
        <v>42365</v>
      </c>
      <c r="F1288" s="14">
        <v>4139595</v>
      </c>
      <c r="G1288" s="27">
        <v>10165466</v>
      </c>
      <c r="H1288" s="26">
        <v>83071</v>
      </c>
    </row>
    <row r="1289" spans="1:8" ht="12.75" customHeight="1" x14ac:dyDescent="0.25">
      <c r="A1289" s="15" t="s">
        <v>0</v>
      </c>
      <c r="B1289" s="22" t="s">
        <v>2003</v>
      </c>
      <c r="C1289" s="22" t="s">
        <v>1973</v>
      </c>
      <c r="D1289" s="14" t="s">
        <v>1719</v>
      </c>
      <c r="E1289" s="25">
        <v>42364</v>
      </c>
      <c r="F1289" s="14">
        <v>4139591</v>
      </c>
      <c r="G1289" s="27">
        <v>10165714</v>
      </c>
      <c r="H1289" s="26">
        <v>58150</v>
      </c>
    </row>
    <row r="1290" spans="1:8" ht="12.75" hidden="1" customHeight="1" x14ac:dyDescent="0.25">
      <c r="A1290" s="136" t="s">
        <v>3</v>
      </c>
      <c r="B1290" s="139" t="s">
        <v>1971</v>
      </c>
      <c r="C1290" s="140" t="s">
        <v>1</v>
      </c>
      <c r="D1290" s="140" t="s">
        <v>1364</v>
      </c>
      <c r="E1290" s="144">
        <v>42362</v>
      </c>
      <c r="F1290" s="140">
        <v>4139545</v>
      </c>
      <c r="G1290" s="140">
        <v>10166026</v>
      </c>
      <c r="H1290" s="146">
        <v>113000</v>
      </c>
    </row>
    <row r="1291" spans="1:8" ht="12.75" hidden="1" customHeight="1" x14ac:dyDescent="0.25">
      <c r="A1291" s="136" t="s">
        <v>3</v>
      </c>
      <c r="B1291" s="141" t="s">
        <v>110</v>
      </c>
      <c r="C1291" s="140" t="s">
        <v>2</v>
      </c>
      <c r="D1291" s="140" t="s">
        <v>931</v>
      </c>
      <c r="E1291" s="144">
        <v>42361</v>
      </c>
      <c r="F1291" s="140">
        <v>4139511</v>
      </c>
      <c r="G1291" s="140">
        <v>10165978</v>
      </c>
      <c r="H1291" s="146">
        <v>200251</v>
      </c>
    </row>
    <row r="1292" spans="1:8" ht="12.75" customHeight="1" x14ac:dyDescent="0.25">
      <c r="A1292" s="15" t="s">
        <v>0</v>
      </c>
      <c r="B1292" s="22" t="s">
        <v>2003</v>
      </c>
      <c r="C1292" s="22" t="s">
        <v>1973</v>
      </c>
      <c r="D1292" s="14" t="s">
        <v>983</v>
      </c>
      <c r="E1292" s="25">
        <v>42359</v>
      </c>
      <c r="F1292" s="14">
        <v>4139401</v>
      </c>
      <c r="G1292" s="27">
        <v>10165717</v>
      </c>
      <c r="H1292" s="26">
        <v>191541</v>
      </c>
    </row>
    <row r="1293" spans="1:8" ht="12.75" customHeight="1" x14ac:dyDescent="0.25">
      <c r="A1293" s="15" t="s">
        <v>0</v>
      </c>
      <c r="B1293" s="22" t="s">
        <v>2003</v>
      </c>
      <c r="C1293" s="22" t="s">
        <v>1973</v>
      </c>
      <c r="D1293" s="14" t="s">
        <v>1423</v>
      </c>
      <c r="E1293" s="25">
        <v>42355</v>
      </c>
      <c r="F1293" s="14">
        <v>4139129</v>
      </c>
      <c r="G1293" s="27">
        <v>10165479</v>
      </c>
      <c r="H1293" s="26">
        <v>98749</v>
      </c>
    </row>
    <row r="1294" spans="1:8" ht="12.75" hidden="1" customHeight="1" x14ac:dyDescent="0.25">
      <c r="A1294" s="136" t="s">
        <v>3</v>
      </c>
      <c r="B1294" s="139" t="s">
        <v>1971</v>
      </c>
      <c r="C1294" s="140" t="s">
        <v>1</v>
      </c>
      <c r="D1294" s="140" t="s">
        <v>1713</v>
      </c>
      <c r="E1294" s="144">
        <v>42354</v>
      </c>
      <c r="F1294" s="140">
        <v>4139017</v>
      </c>
      <c r="G1294" s="140">
        <v>10165283</v>
      </c>
      <c r="H1294" s="146">
        <v>59811</v>
      </c>
    </row>
    <row r="1295" spans="1:8" ht="12.75" hidden="1" customHeight="1" x14ac:dyDescent="0.25">
      <c r="A1295" s="136" t="s">
        <v>0</v>
      </c>
      <c r="B1295" s="140" t="s">
        <v>1971</v>
      </c>
      <c r="C1295" s="140" t="s">
        <v>1</v>
      </c>
      <c r="D1295" s="140" t="s">
        <v>1494</v>
      </c>
      <c r="E1295" s="144">
        <v>42346</v>
      </c>
      <c r="F1295" s="140">
        <v>4138412</v>
      </c>
      <c r="G1295" s="140">
        <v>10165010</v>
      </c>
      <c r="H1295" s="146">
        <v>88000</v>
      </c>
    </row>
    <row r="1296" spans="1:8" ht="12.75" customHeight="1" x14ac:dyDescent="0.25">
      <c r="A1296" s="15" t="s">
        <v>3</v>
      </c>
      <c r="B1296" s="22" t="s">
        <v>2003</v>
      </c>
      <c r="C1296" s="22" t="s">
        <v>1973</v>
      </c>
      <c r="D1296" s="14" t="s">
        <v>1126</v>
      </c>
      <c r="E1296" s="25">
        <v>42345</v>
      </c>
      <c r="F1296" s="14">
        <v>4138161</v>
      </c>
      <c r="G1296" s="27">
        <v>10164836</v>
      </c>
      <c r="H1296" s="26">
        <v>166142</v>
      </c>
    </row>
    <row r="1297" spans="1:8" ht="12.75" hidden="1" customHeight="1" x14ac:dyDescent="0.25">
      <c r="A1297" s="136" t="s">
        <v>0</v>
      </c>
      <c r="B1297" s="140" t="s">
        <v>1971</v>
      </c>
      <c r="C1297" s="140" t="s">
        <v>1</v>
      </c>
      <c r="D1297" s="140" t="s">
        <v>701</v>
      </c>
      <c r="E1297" s="144">
        <v>42343</v>
      </c>
      <c r="F1297" s="140">
        <v>4138073</v>
      </c>
      <c r="G1297" s="140">
        <v>10164857</v>
      </c>
      <c r="H1297" s="146">
        <v>332285</v>
      </c>
    </row>
    <row r="1298" spans="1:8" ht="12.75" customHeight="1" x14ac:dyDescent="0.25">
      <c r="A1298" s="15" t="s">
        <v>3</v>
      </c>
      <c r="B1298" s="22" t="s">
        <v>2003</v>
      </c>
      <c r="C1298" s="22" t="s">
        <v>1973</v>
      </c>
      <c r="D1298" s="14" t="s">
        <v>553</v>
      </c>
      <c r="E1298" s="25">
        <v>42342</v>
      </c>
      <c r="F1298" s="14">
        <v>4138017</v>
      </c>
      <c r="G1298" s="27">
        <v>10164819</v>
      </c>
      <c r="H1298" s="26">
        <v>434607</v>
      </c>
    </row>
    <row r="1299" spans="1:8" ht="12.75" customHeight="1" x14ac:dyDescent="0.25">
      <c r="A1299" s="15" t="s">
        <v>0</v>
      </c>
      <c r="B1299" s="22" t="s">
        <v>2003</v>
      </c>
      <c r="C1299" s="22" t="s">
        <v>1973</v>
      </c>
      <c r="D1299" s="14" t="s">
        <v>150</v>
      </c>
      <c r="E1299" s="25">
        <v>42340</v>
      </c>
      <c r="F1299" s="14">
        <v>4137851</v>
      </c>
      <c r="G1299" s="27">
        <v>10164556</v>
      </c>
      <c r="H1299" s="26">
        <v>2471478</v>
      </c>
    </row>
    <row r="1300" spans="1:8" ht="12.75" customHeight="1" x14ac:dyDescent="0.25">
      <c r="A1300" s="15" t="s">
        <v>3</v>
      </c>
      <c r="B1300" s="22" t="s">
        <v>2003</v>
      </c>
      <c r="C1300" s="22" t="s">
        <v>1973</v>
      </c>
      <c r="D1300" s="14" t="s">
        <v>997</v>
      </c>
      <c r="E1300" s="25">
        <v>42333</v>
      </c>
      <c r="F1300" s="14">
        <v>4137267</v>
      </c>
      <c r="G1300" s="14" t="s">
        <v>2</v>
      </c>
      <c r="H1300" s="26">
        <v>185495</v>
      </c>
    </row>
    <row r="1301" spans="1:8" ht="12.75" hidden="1" customHeight="1" x14ac:dyDescent="0.25">
      <c r="A1301" s="15" t="s">
        <v>0</v>
      </c>
      <c r="B1301" s="22" t="s">
        <v>2003</v>
      </c>
      <c r="C1301" s="22" t="s">
        <v>1974</v>
      </c>
      <c r="D1301" s="14" t="s">
        <v>1117</v>
      </c>
      <c r="E1301" s="25">
        <v>42332</v>
      </c>
      <c r="F1301" s="14">
        <v>4137170</v>
      </c>
      <c r="G1301" s="27">
        <v>10163284</v>
      </c>
      <c r="H1301" s="26">
        <v>166142</v>
      </c>
    </row>
    <row r="1302" spans="1:8" ht="12.75" hidden="1" customHeight="1" x14ac:dyDescent="0.25">
      <c r="A1302" s="15" t="s">
        <v>0</v>
      </c>
      <c r="B1302" s="22" t="s">
        <v>2003</v>
      </c>
      <c r="C1302" s="22" t="s">
        <v>1974</v>
      </c>
      <c r="D1302" s="14" t="s">
        <v>841</v>
      </c>
      <c r="E1302" s="25">
        <v>42331</v>
      </c>
      <c r="F1302" s="14">
        <v>4137112</v>
      </c>
      <c r="G1302" s="14" t="s">
        <v>2</v>
      </c>
      <c r="H1302" s="26">
        <v>249213</v>
      </c>
    </row>
    <row r="1303" spans="1:8" ht="12.75" customHeight="1" x14ac:dyDescent="0.25">
      <c r="A1303" s="15" t="s">
        <v>0</v>
      </c>
      <c r="B1303" s="22" t="s">
        <v>2003</v>
      </c>
      <c r="C1303" s="22" t="s">
        <v>1973</v>
      </c>
      <c r="D1303" s="14" t="s">
        <v>254</v>
      </c>
      <c r="E1303" s="25">
        <v>42331</v>
      </c>
      <c r="F1303" s="14">
        <v>4137106</v>
      </c>
      <c r="G1303" s="27">
        <v>10163647</v>
      </c>
      <c r="H1303" s="26">
        <v>192456</v>
      </c>
    </row>
    <row r="1304" spans="1:8" ht="12.75" customHeight="1" x14ac:dyDescent="0.25">
      <c r="A1304" s="15" t="s">
        <v>3</v>
      </c>
      <c r="B1304" s="22" t="s">
        <v>2003</v>
      </c>
      <c r="C1304" s="22" t="s">
        <v>1973</v>
      </c>
      <c r="D1304" s="14" t="s">
        <v>1578</v>
      </c>
      <c r="E1304" s="25">
        <v>42331</v>
      </c>
      <c r="F1304" s="14">
        <v>4137115</v>
      </c>
      <c r="G1304" s="14" t="s">
        <v>2</v>
      </c>
      <c r="H1304" s="26">
        <v>83071</v>
      </c>
    </row>
    <row r="1305" spans="1:8" ht="12.75" customHeight="1" x14ac:dyDescent="0.25">
      <c r="A1305" s="15" t="s">
        <v>3</v>
      </c>
      <c r="B1305" s="22" t="s">
        <v>2003</v>
      </c>
      <c r="C1305" s="22" t="s">
        <v>1973</v>
      </c>
      <c r="D1305" s="14" t="s">
        <v>1578</v>
      </c>
      <c r="E1305" s="25">
        <v>42331</v>
      </c>
      <c r="F1305" s="14">
        <v>4137116</v>
      </c>
      <c r="G1305" s="14" t="s">
        <v>2</v>
      </c>
      <c r="H1305" s="26">
        <v>41536</v>
      </c>
    </row>
    <row r="1306" spans="1:8" ht="12.75" hidden="1" customHeight="1" x14ac:dyDescent="0.25">
      <c r="A1306" s="15" t="s">
        <v>3</v>
      </c>
      <c r="B1306" s="22" t="s">
        <v>2003</v>
      </c>
      <c r="C1306" s="22" t="s">
        <v>1974</v>
      </c>
      <c r="D1306" s="14" t="s">
        <v>1805</v>
      </c>
      <c r="E1306" s="25">
        <v>42329</v>
      </c>
      <c r="F1306" s="14">
        <v>4136834</v>
      </c>
      <c r="G1306" s="27">
        <v>10163258</v>
      </c>
      <c r="H1306" s="26">
        <v>41536</v>
      </c>
    </row>
    <row r="1307" spans="1:8" ht="12.75" customHeight="1" x14ac:dyDescent="0.25">
      <c r="A1307" s="15" t="s">
        <v>3</v>
      </c>
      <c r="B1307" s="22" t="s">
        <v>2003</v>
      </c>
      <c r="C1307" s="22" t="s">
        <v>1973</v>
      </c>
      <c r="D1307" s="14" t="s">
        <v>598</v>
      </c>
      <c r="E1307" s="25">
        <v>42322</v>
      </c>
      <c r="F1307" s="14">
        <v>4136371</v>
      </c>
      <c r="G1307" s="27">
        <v>10162963</v>
      </c>
      <c r="H1307" s="26">
        <v>395418</v>
      </c>
    </row>
    <row r="1308" spans="1:8" ht="12.75" hidden="1" customHeight="1" x14ac:dyDescent="0.25">
      <c r="A1308" s="136" t="s">
        <v>3</v>
      </c>
      <c r="B1308" s="139" t="s">
        <v>1971</v>
      </c>
      <c r="C1308" s="140" t="s">
        <v>1</v>
      </c>
      <c r="D1308" s="140" t="s">
        <v>1122</v>
      </c>
      <c r="E1308" s="144">
        <v>42321</v>
      </c>
      <c r="F1308" s="140">
        <v>4136329</v>
      </c>
      <c r="G1308" s="140">
        <v>10162881</v>
      </c>
      <c r="H1308" s="146">
        <v>166142</v>
      </c>
    </row>
    <row r="1309" spans="1:8" ht="12.75" customHeight="1" x14ac:dyDescent="0.25">
      <c r="A1309" s="15" t="s">
        <v>0</v>
      </c>
      <c r="B1309" s="22" t="s">
        <v>2003</v>
      </c>
      <c r="C1309" s="22" t="s">
        <v>1973</v>
      </c>
      <c r="D1309" s="14" t="s">
        <v>473</v>
      </c>
      <c r="E1309" s="25">
        <v>42317</v>
      </c>
      <c r="F1309" s="14">
        <v>4135994</v>
      </c>
      <c r="G1309" s="27">
        <v>10162298</v>
      </c>
      <c r="H1309" s="26">
        <v>83071</v>
      </c>
    </row>
    <row r="1310" spans="1:8" ht="12.75" hidden="1" customHeight="1" x14ac:dyDescent="0.25">
      <c r="A1310" s="136" t="s">
        <v>0</v>
      </c>
      <c r="B1310" s="140" t="s">
        <v>42</v>
      </c>
      <c r="C1310" s="140" t="s">
        <v>42</v>
      </c>
      <c r="D1310" s="140" t="s">
        <v>1544</v>
      </c>
      <c r="E1310" s="144">
        <v>42316</v>
      </c>
      <c r="F1310" s="140">
        <v>4135728</v>
      </c>
      <c r="G1310" s="140">
        <v>10161708</v>
      </c>
      <c r="H1310" s="146">
        <v>83071</v>
      </c>
    </row>
    <row r="1311" spans="1:8" ht="12.75" hidden="1" customHeight="1" x14ac:dyDescent="0.25">
      <c r="A1311" s="136" t="s">
        <v>0</v>
      </c>
      <c r="B1311" s="140" t="s">
        <v>42</v>
      </c>
      <c r="C1311" s="140" t="s">
        <v>42</v>
      </c>
      <c r="D1311" s="140" t="s">
        <v>1310</v>
      </c>
      <c r="E1311" s="144">
        <v>42313</v>
      </c>
      <c r="F1311" s="140">
        <v>4135555</v>
      </c>
      <c r="G1311" s="140">
        <v>10161577</v>
      </c>
      <c r="H1311" s="146">
        <v>124607</v>
      </c>
    </row>
    <row r="1312" spans="1:8" ht="12.75" hidden="1" customHeight="1" x14ac:dyDescent="0.25">
      <c r="A1312" s="15" t="s">
        <v>0</v>
      </c>
      <c r="B1312" s="22" t="s">
        <v>2003</v>
      </c>
      <c r="C1312" s="22" t="s">
        <v>1974</v>
      </c>
      <c r="D1312" s="14" t="s">
        <v>1548</v>
      </c>
      <c r="E1312" s="25">
        <v>42308</v>
      </c>
      <c r="F1312" s="14">
        <v>4135185</v>
      </c>
      <c r="G1312" s="27">
        <v>10161492</v>
      </c>
      <c r="H1312" s="26">
        <v>83071</v>
      </c>
    </row>
    <row r="1313" spans="1:8" ht="12.75" hidden="1" customHeight="1" x14ac:dyDescent="0.25">
      <c r="A1313" s="15" t="s">
        <v>0</v>
      </c>
      <c r="B1313" s="22" t="s">
        <v>2003</v>
      </c>
      <c r="C1313" s="22" t="s">
        <v>1974</v>
      </c>
      <c r="D1313" s="14" t="s">
        <v>479</v>
      </c>
      <c r="E1313" s="25">
        <v>42306</v>
      </c>
      <c r="F1313" s="14">
        <v>4134959</v>
      </c>
      <c r="G1313" s="14" t="s">
        <v>2</v>
      </c>
      <c r="H1313" s="26">
        <v>519586</v>
      </c>
    </row>
    <row r="1314" spans="1:8" ht="12.75" hidden="1" customHeight="1" x14ac:dyDescent="0.25">
      <c r="A1314" s="136" t="s">
        <v>3</v>
      </c>
      <c r="B1314" s="140" t="str">
        <f>+Tabla1[[#This Row],[Equipo]]</f>
        <v>TENSIONADORA</v>
      </c>
      <c r="C1314" s="140" t="s">
        <v>42</v>
      </c>
      <c r="D1314" s="140" t="s">
        <v>1563</v>
      </c>
      <c r="E1314" s="144">
        <v>42305</v>
      </c>
      <c r="F1314" s="140">
        <v>4134876</v>
      </c>
      <c r="G1314" s="140">
        <v>10160534</v>
      </c>
      <c r="H1314" s="146">
        <v>83071</v>
      </c>
    </row>
    <row r="1315" spans="1:8" ht="12.75" customHeight="1" x14ac:dyDescent="0.25">
      <c r="A1315" s="15" t="s">
        <v>3</v>
      </c>
      <c r="B1315" s="22" t="s">
        <v>2003</v>
      </c>
      <c r="C1315" s="22" t="s">
        <v>1973</v>
      </c>
      <c r="D1315" s="14" t="s">
        <v>1941</v>
      </c>
      <c r="E1315" s="25">
        <v>42304</v>
      </c>
      <c r="F1315" s="14">
        <v>4134843</v>
      </c>
      <c r="G1315" s="27">
        <v>10159873</v>
      </c>
      <c r="H1315" s="26">
        <v>16614</v>
      </c>
    </row>
    <row r="1316" spans="1:8" ht="12.75" customHeight="1" x14ac:dyDescent="0.25">
      <c r="A1316" s="15" t="s">
        <v>0</v>
      </c>
      <c r="B1316" s="22" t="s">
        <v>2003</v>
      </c>
      <c r="C1316" s="22" t="s">
        <v>1973</v>
      </c>
      <c r="D1316" s="14" t="s">
        <v>1559</v>
      </c>
      <c r="E1316" s="25">
        <v>42302</v>
      </c>
      <c r="F1316" s="14">
        <v>4134545</v>
      </c>
      <c r="G1316" s="27">
        <v>10160532</v>
      </c>
      <c r="H1316" s="26">
        <v>83071</v>
      </c>
    </row>
    <row r="1317" spans="1:8" ht="12.75" customHeight="1" x14ac:dyDescent="0.25">
      <c r="A1317" s="15" t="s">
        <v>0</v>
      </c>
      <c r="B1317" s="22" t="s">
        <v>2003</v>
      </c>
      <c r="C1317" s="22" t="s">
        <v>1973</v>
      </c>
      <c r="D1317" s="14" t="s">
        <v>1550</v>
      </c>
      <c r="E1317" s="25">
        <v>42299</v>
      </c>
      <c r="F1317" s="14">
        <v>4134301</v>
      </c>
      <c r="G1317" s="27">
        <v>10160403</v>
      </c>
      <c r="H1317" s="26">
        <v>83071</v>
      </c>
    </row>
    <row r="1318" spans="1:8" ht="12.75" customHeight="1" x14ac:dyDescent="0.25">
      <c r="A1318" s="15" t="s">
        <v>3</v>
      </c>
      <c r="B1318" s="22" t="s">
        <v>2003</v>
      </c>
      <c r="C1318" s="22" t="s">
        <v>1973</v>
      </c>
      <c r="D1318" s="14" t="s">
        <v>1571</v>
      </c>
      <c r="E1318" s="25">
        <v>42298</v>
      </c>
      <c r="F1318" s="14">
        <v>4134236</v>
      </c>
      <c r="G1318" s="27">
        <v>10160450</v>
      </c>
      <c r="H1318" s="26">
        <v>83071</v>
      </c>
    </row>
    <row r="1319" spans="1:8" ht="12.75" hidden="1" customHeight="1" x14ac:dyDescent="0.25">
      <c r="A1319" s="136" t="s">
        <v>3</v>
      </c>
      <c r="B1319" s="139" t="s">
        <v>1971</v>
      </c>
      <c r="C1319" s="140" t="s">
        <v>1</v>
      </c>
      <c r="D1319" s="140" t="s">
        <v>704</v>
      </c>
      <c r="E1319" s="144">
        <v>42295</v>
      </c>
      <c r="F1319" s="140">
        <v>4133855</v>
      </c>
      <c r="G1319" s="140">
        <v>10160141</v>
      </c>
      <c r="H1319" s="146">
        <v>332284</v>
      </c>
    </row>
    <row r="1320" spans="1:8" ht="12.75" hidden="1" customHeight="1" x14ac:dyDescent="0.25">
      <c r="A1320" s="136" t="s">
        <v>0</v>
      </c>
      <c r="B1320" s="140" t="s">
        <v>1971</v>
      </c>
      <c r="C1320" s="140" t="s">
        <v>1</v>
      </c>
      <c r="D1320" s="140" t="s">
        <v>1834</v>
      </c>
      <c r="E1320" s="144">
        <v>42292</v>
      </c>
      <c r="F1320" s="140">
        <v>4133688</v>
      </c>
      <c r="G1320" s="140">
        <v>10159885</v>
      </c>
      <c r="H1320" s="146">
        <v>41536</v>
      </c>
    </row>
    <row r="1321" spans="1:8" ht="12.75" hidden="1" customHeight="1" x14ac:dyDescent="0.25">
      <c r="A1321" s="136" t="s">
        <v>3</v>
      </c>
      <c r="B1321" s="140" t="str">
        <f>+Tabla1[[#This Row],[Equipo]]</f>
        <v>TENSIONADORA</v>
      </c>
      <c r="C1321" s="140" t="s">
        <v>42</v>
      </c>
      <c r="D1321" s="140" t="s">
        <v>182</v>
      </c>
      <c r="E1321" s="144">
        <v>42291</v>
      </c>
      <c r="F1321" s="140">
        <v>4133607</v>
      </c>
      <c r="G1321" s="140" t="s">
        <v>2</v>
      </c>
      <c r="H1321" s="146">
        <v>2002036</v>
      </c>
    </row>
    <row r="1322" spans="1:8" ht="12.75" customHeight="1" x14ac:dyDescent="0.25">
      <c r="A1322" s="15" t="s">
        <v>0</v>
      </c>
      <c r="B1322" s="22" t="s">
        <v>2003</v>
      </c>
      <c r="C1322" s="22" t="s">
        <v>1973</v>
      </c>
      <c r="D1322" s="14" t="s">
        <v>31</v>
      </c>
      <c r="E1322" s="25">
        <v>42290</v>
      </c>
      <c r="F1322" s="14">
        <v>4133519</v>
      </c>
      <c r="G1322" s="14" t="s">
        <v>2</v>
      </c>
      <c r="H1322" s="26">
        <v>8411611</v>
      </c>
    </row>
    <row r="1323" spans="1:8" ht="12.75" hidden="1" customHeight="1" x14ac:dyDescent="0.25">
      <c r="A1323" s="136" t="s">
        <v>0</v>
      </c>
      <c r="B1323" s="140" t="s">
        <v>1971</v>
      </c>
      <c r="C1323" s="140" t="s">
        <v>1</v>
      </c>
      <c r="D1323" s="140" t="s">
        <v>713</v>
      </c>
      <c r="E1323" s="144">
        <v>42288</v>
      </c>
      <c r="F1323" s="140">
        <v>4133254</v>
      </c>
      <c r="G1323" s="140">
        <v>10159408</v>
      </c>
      <c r="H1323" s="146">
        <v>124607</v>
      </c>
    </row>
    <row r="1324" spans="1:8" ht="12.75" customHeight="1" x14ac:dyDescent="0.25">
      <c r="A1324" s="15" t="s">
        <v>0</v>
      </c>
      <c r="B1324" s="22" t="s">
        <v>2003</v>
      </c>
      <c r="C1324" s="22" t="s">
        <v>1973</v>
      </c>
      <c r="D1324" s="14" t="s">
        <v>1116</v>
      </c>
      <c r="E1324" s="25">
        <v>42287</v>
      </c>
      <c r="F1324" s="14">
        <v>4133236</v>
      </c>
      <c r="G1324" s="27">
        <v>10158933</v>
      </c>
      <c r="H1324" s="26">
        <v>166142</v>
      </c>
    </row>
    <row r="1325" spans="1:8" ht="12.75" customHeight="1" x14ac:dyDescent="0.25">
      <c r="A1325" s="15" t="s">
        <v>3</v>
      </c>
      <c r="B1325" s="22" t="s">
        <v>2003</v>
      </c>
      <c r="C1325" s="22" t="s">
        <v>1973</v>
      </c>
      <c r="D1325" s="37" t="s">
        <v>2116</v>
      </c>
      <c r="E1325" s="25">
        <v>42285</v>
      </c>
      <c r="F1325" s="14">
        <v>4133087</v>
      </c>
      <c r="G1325" s="14" t="s">
        <v>2</v>
      </c>
      <c r="H1325" s="26">
        <v>25367776</v>
      </c>
    </row>
    <row r="1326" spans="1:8" ht="12.75" customHeight="1" x14ac:dyDescent="0.25">
      <c r="A1326" s="15" t="s">
        <v>0</v>
      </c>
      <c r="B1326" s="22" t="s">
        <v>2003</v>
      </c>
      <c r="C1326" s="22" t="s">
        <v>1973</v>
      </c>
      <c r="D1326" s="14" t="s">
        <v>501</v>
      </c>
      <c r="E1326" s="25">
        <v>42285</v>
      </c>
      <c r="F1326" s="14">
        <v>4133101</v>
      </c>
      <c r="G1326" s="27">
        <v>10159104</v>
      </c>
      <c r="H1326" s="26">
        <v>498426</v>
      </c>
    </row>
    <row r="1327" spans="1:8" ht="12.75" customHeight="1" x14ac:dyDescent="0.25">
      <c r="A1327" s="15" t="s">
        <v>0</v>
      </c>
      <c r="B1327" s="22" t="s">
        <v>2003</v>
      </c>
      <c r="C1327" s="22" t="s">
        <v>1973</v>
      </c>
      <c r="D1327" s="14" t="s">
        <v>1562</v>
      </c>
      <c r="E1327" s="25">
        <v>42285</v>
      </c>
      <c r="F1327" s="14">
        <v>4133092</v>
      </c>
      <c r="G1327" s="14" t="s">
        <v>2</v>
      </c>
      <c r="H1327" s="26">
        <v>83071</v>
      </c>
    </row>
    <row r="1328" spans="1:8" ht="12.75" customHeight="1" x14ac:dyDescent="0.25">
      <c r="A1328" s="15" t="s">
        <v>0</v>
      </c>
      <c r="B1328" s="22" t="s">
        <v>2003</v>
      </c>
      <c r="C1328" s="22" t="s">
        <v>1973</v>
      </c>
      <c r="D1328" s="14" t="s">
        <v>563</v>
      </c>
      <c r="E1328" s="25">
        <v>42283</v>
      </c>
      <c r="F1328" s="14">
        <v>4132931</v>
      </c>
      <c r="G1328" s="14" t="s">
        <v>2</v>
      </c>
      <c r="H1328" s="26">
        <v>420846</v>
      </c>
    </row>
    <row r="1329" spans="1:8" ht="12.75" customHeight="1" x14ac:dyDescent="0.25">
      <c r="A1329" s="15" t="s">
        <v>0</v>
      </c>
      <c r="B1329" s="22" t="s">
        <v>2003</v>
      </c>
      <c r="C1329" s="22" t="s">
        <v>1973</v>
      </c>
      <c r="D1329" s="14" t="s">
        <v>702</v>
      </c>
      <c r="E1329" s="25">
        <v>42283</v>
      </c>
      <c r="F1329" s="14">
        <v>4132930</v>
      </c>
      <c r="G1329" s="14" t="s">
        <v>2</v>
      </c>
      <c r="H1329" s="26">
        <v>332284</v>
      </c>
    </row>
    <row r="1330" spans="1:8" ht="12.75" customHeight="1" x14ac:dyDescent="0.25">
      <c r="A1330" s="15" t="s">
        <v>0</v>
      </c>
      <c r="B1330" s="22" t="s">
        <v>2003</v>
      </c>
      <c r="C1330" s="22" t="s">
        <v>1973</v>
      </c>
      <c r="D1330" s="14" t="s">
        <v>1560</v>
      </c>
      <c r="E1330" s="25">
        <v>42283</v>
      </c>
      <c r="F1330" s="14">
        <v>4132891</v>
      </c>
      <c r="G1330" s="27">
        <v>10158585</v>
      </c>
      <c r="H1330" s="26">
        <v>83071</v>
      </c>
    </row>
    <row r="1331" spans="1:8" ht="12.75" hidden="1" customHeight="1" x14ac:dyDescent="0.25">
      <c r="A1331" s="15" t="s">
        <v>3</v>
      </c>
      <c r="B1331" s="22" t="s">
        <v>2003</v>
      </c>
      <c r="C1331" s="22" t="s">
        <v>1974</v>
      </c>
      <c r="D1331" s="14" t="s">
        <v>1720</v>
      </c>
      <c r="E1331" s="25">
        <v>42283</v>
      </c>
      <c r="F1331" s="14">
        <v>4132976</v>
      </c>
      <c r="G1331" s="27">
        <v>10158643</v>
      </c>
      <c r="H1331" s="26">
        <v>58150</v>
      </c>
    </row>
    <row r="1332" spans="1:8" ht="12.75" customHeight="1" x14ac:dyDescent="0.25">
      <c r="A1332" s="15" t="s">
        <v>0</v>
      </c>
      <c r="B1332" s="22" t="s">
        <v>2003</v>
      </c>
      <c r="C1332" s="22" t="s">
        <v>1973</v>
      </c>
      <c r="D1332" s="14" t="s">
        <v>1055</v>
      </c>
      <c r="E1332" s="25">
        <v>42282</v>
      </c>
      <c r="F1332" s="14">
        <v>4132802</v>
      </c>
      <c r="G1332" s="27">
        <v>10158658</v>
      </c>
      <c r="H1332" s="26">
        <v>170256</v>
      </c>
    </row>
    <row r="1333" spans="1:8" ht="12.75" customHeight="1" x14ac:dyDescent="0.25">
      <c r="A1333" s="15" t="s">
        <v>0</v>
      </c>
      <c r="B1333" s="22" t="s">
        <v>2003</v>
      </c>
      <c r="C1333" s="22" t="s">
        <v>1973</v>
      </c>
      <c r="D1333" s="14" t="s">
        <v>1679</v>
      </c>
      <c r="E1333" s="25">
        <v>42282</v>
      </c>
      <c r="F1333" s="14">
        <v>4132786</v>
      </c>
      <c r="G1333" s="27">
        <v>10158624</v>
      </c>
      <c r="H1333" s="26">
        <v>66457</v>
      </c>
    </row>
    <row r="1334" spans="1:8" ht="12.75" hidden="1" customHeight="1" x14ac:dyDescent="0.25">
      <c r="A1334" s="136" t="s">
        <v>0</v>
      </c>
      <c r="B1334" s="140" t="s">
        <v>1971</v>
      </c>
      <c r="C1334" s="140" t="s">
        <v>1</v>
      </c>
      <c r="D1334" s="140" t="s">
        <v>1677</v>
      </c>
      <c r="E1334" s="144">
        <v>42281</v>
      </c>
      <c r="F1334" s="140">
        <v>4132610</v>
      </c>
      <c r="G1334" s="140">
        <v>10156768</v>
      </c>
      <c r="H1334" s="146">
        <v>66457</v>
      </c>
    </row>
    <row r="1335" spans="1:8" ht="12.75" customHeight="1" x14ac:dyDescent="0.25">
      <c r="A1335" s="15" t="s">
        <v>3</v>
      </c>
      <c r="B1335" s="22" t="s">
        <v>2003</v>
      </c>
      <c r="C1335" s="22" t="s">
        <v>1973</v>
      </c>
      <c r="D1335" s="14" t="s">
        <v>454</v>
      </c>
      <c r="E1335" s="25">
        <v>42281</v>
      </c>
      <c r="F1335" s="14">
        <v>4132592</v>
      </c>
      <c r="G1335" s="27">
        <v>10158341</v>
      </c>
      <c r="H1335" s="26">
        <v>41536</v>
      </c>
    </row>
    <row r="1336" spans="1:8" ht="12.75" customHeight="1" x14ac:dyDescent="0.25">
      <c r="A1336" s="15" t="s">
        <v>0</v>
      </c>
      <c r="B1336" s="22" t="s">
        <v>2003</v>
      </c>
      <c r="C1336" s="22" t="s">
        <v>1973</v>
      </c>
      <c r="D1336" s="14" t="s">
        <v>1556</v>
      </c>
      <c r="E1336" s="25">
        <v>42280</v>
      </c>
      <c r="F1336" s="14">
        <v>4132585</v>
      </c>
      <c r="G1336" s="27">
        <v>10158198</v>
      </c>
      <c r="H1336" s="26">
        <v>83071</v>
      </c>
    </row>
    <row r="1337" spans="1:8" ht="12.75" hidden="1" customHeight="1" x14ac:dyDescent="0.25">
      <c r="A1337" s="136" t="s">
        <v>0</v>
      </c>
      <c r="B1337" s="140" t="s">
        <v>1971</v>
      </c>
      <c r="C1337" s="140" t="s">
        <v>1</v>
      </c>
      <c r="D1337" s="140" t="s">
        <v>1545</v>
      </c>
      <c r="E1337" s="144">
        <v>42279</v>
      </c>
      <c r="F1337" s="140">
        <v>4132534</v>
      </c>
      <c r="G1337" s="140" t="s">
        <v>2</v>
      </c>
      <c r="H1337" s="146">
        <v>83071</v>
      </c>
    </row>
    <row r="1338" spans="1:8" ht="12.75" customHeight="1" x14ac:dyDescent="0.25">
      <c r="A1338" s="15" t="s">
        <v>3</v>
      </c>
      <c r="B1338" s="22" t="s">
        <v>2003</v>
      </c>
      <c r="C1338" s="22" t="s">
        <v>1973</v>
      </c>
      <c r="D1338" s="14" t="s">
        <v>1572</v>
      </c>
      <c r="E1338" s="25">
        <v>42277</v>
      </c>
      <c r="F1338" s="14">
        <v>4132423</v>
      </c>
      <c r="G1338" s="27">
        <v>10157947</v>
      </c>
      <c r="H1338" s="26">
        <v>83071</v>
      </c>
    </row>
    <row r="1339" spans="1:8" ht="12.75" hidden="1" customHeight="1" x14ac:dyDescent="0.25">
      <c r="A1339" s="15" t="s">
        <v>0</v>
      </c>
      <c r="B1339" s="22" t="s">
        <v>2003</v>
      </c>
      <c r="C1339" s="22" t="s">
        <v>1974</v>
      </c>
      <c r="D1339" s="14" t="s">
        <v>1685</v>
      </c>
      <c r="E1339" s="25">
        <v>42275</v>
      </c>
      <c r="F1339" s="14">
        <v>4132256</v>
      </c>
      <c r="G1339" s="27">
        <v>10158009</v>
      </c>
      <c r="H1339" s="26">
        <v>66247</v>
      </c>
    </row>
    <row r="1340" spans="1:8" ht="12.75" hidden="1" customHeight="1" x14ac:dyDescent="0.25">
      <c r="A1340" s="136" t="s">
        <v>3</v>
      </c>
      <c r="B1340" s="140" t="str">
        <f>+Tabla1[[#This Row],[Equipo]]</f>
        <v>TENSIONADORA</v>
      </c>
      <c r="C1340" s="140" t="s">
        <v>42</v>
      </c>
      <c r="D1340" s="140" t="s">
        <v>281</v>
      </c>
      <c r="E1340" s="144">
        <v>42275</v>
      </c>
      <c r="F1340" s="140">
        <v>4132219</v>
      </c>
      <c r="G1340" s="140" t="s">
        <v>2</v>
      </c>
      <c r="H1340" s="146">
        <v>1177886</v>
      </c>
    </row>
    <row r="1341" spans="1:8" ht="12.75" customHeight="1" x14ac:dyDescent="0.25">
      <c r="A1341" s="15" t="s">
        <v>0</v>
      </c>
      <c r="B1341" s="22" t="s">
        <v>2003</v>
      </c>
      <c r="C1341" s="22" t="s">
        <v>1973</v>
      </c>
      <c r="D1341" s="14" t="s">
        <v>899</v>
      </c>
      <c r="E1341" s="25">
        <v>42274</v>
      </c>
      <c r="F1341" s="14">
        <v>4132004</v>
      </c>
      <c r="G1341" s="27">
        <v>10157780</v>
      </c>
      <c r="H1341" s="26">
        <v>124607</v>
      </c>
    </row>
    <row r="1342" spans="1:8" ht="12.75" customHeight="1" x14ac:dyDescent="0.25">
      <c r="A1342" s="15" t="s">
        <v>3</v>
      </c>
      <c r="B1342" s="22" t="s">
        <v>2003</v>
      </c>
      <c r="C1342" s="22" t="s">
        <v>1973</v>
      </c>
      <c r="D1342" s="14" t="s">
        <v>1576</v>
      </c>
      <c r="E1342" s="25">
        <v>42272</v>
      </c>
      <c r="F1342" s="14">
        <v>4131916</v>
      </c>
      <c r="G1342" s="27">
        <v>10155834</v>
      </c>
      <c r="H1342" s="26">
        <v>83071</v>
      </c>
    </row>
    <row r="1343" spans="1:8" ht="12.75" customHeight="1" x14ac:dyDescent="0.25">
      <c r="A1343" s="15" t="s">
        <v>0</v>
      </c>
      <c r="B1343" s="22" t="s">
        <v>2003</v>
      </c>
      <c r="C1343" s="22" t="s">
        <v>1973</v>
      </c>
      <c r="D1343" s="14" t="s">
        <v>1836</v>
      </c>
      <c r="E1343" s="25">
        <v>42272</v>
      </c>
      <c r="F1343" s="14">
        <v>4131802</v>
      </c>
      <c r="G1343" s="27">
        <v>10157507</v>
      </c>
      <c r="H1343" s="26">
        <v>41536</v>
      </c>
    </row>
    <row r="1344" spans="1:8" ht="12.75" hidden="1" customHeight="1" x14ac:dyDescent="0.25">
      <c r="A1344" s="136" t="s">
        <v>3</v>
      </c>
      <c r="B1344" s="139" t="s">
        <v>1971</v>
      </c>
      <c r="C1344" s="140" t="s">
        <v>5</v>
      </c>
      <c r="D1344" s="140" t="s">
        <v>1652</v>
      </c>
      <c r="E1344" s="144">
        <v>42271</v>
      </c>
      <c r="F1344" s="140">
        <v>4131732</v>
      </c>
      <c r="G1344" s="140">
        <v>10157522</v>
      </c>
      <c r="H1344" s="146">
        <v>74764</v>
      </c>
    </row>
    <row r="1345" spans="1:8" ht="12.75" customHeight="1" x14ac:dyDescent="0.25">
      <c r="A1345" s="15" t="s">
        <v>3</v>
      </c>
      <c r="B1345" s="22" t="s">
        <v>2003</v>
      </c>
      <c r="C1345" s="22" t="s">
        <v>1973</v>
      </c>
      <c r="D1345" s="14" t="s">
        <v>301</v>
      </c>
      <c r="E1345" s="25">
        <v>42271</v>
      </c>
      <c r="F1345" s="14">
        <v>4131764</v>
      </c>
      <c r="G1345" s="27">
        <v>10157588</v>
      </c>
      <c r="H1345" s="26">
        <v>1047105</v>
      </c>
    </row>
    <row r="1346" spans="1:8" ht="12.75" customHeight="1" x14ac:dyDescent="0.25">
      <c r="A1346" s="15" t="s">
        <v>0</v>
      </c>
      <c r="B1346" s="22" t="s">
        <v>2003</v>
      </c>
      <c r="C1346" s="22" t="s">
        <v>1973</v>
      </c>
      <c r="D1346" s="14" t="s">
        <v>1551</v>
      </c>
      <c r="E1346" s="25">
        <v>42268</v>
      </c>
      <c r="F1346" s="14">
        <v>4131619</v>
      </c>
      <c r="G1346" s="27">
        <v>10157085</v>
      </c>
      <c r="H1346" s="26">
        <v>83071</v>
      </c>
    </row>
    <row r="1347" spans="1:8" ht="12.75" hidden="1" customHeight="1" x14ac:dyDescent="0.25">
      <c r="A1347" s="136" t="s">
        <v>3</v>
      </c>
      <c r="B1347" s="139" t="s">
        <v>1971</v>
      </c>
      <c r="C1347" s="140" t="s">
        <v>1</v>
      </c>
      <c r="D1347" s="140" t="s">
        <v>1681</v>
      </c>
      <c r="E1347" s="144">
        <v>42264</v>
      </c>
      <c r="F1347" s="140">
        <v>4131150</v>
      </c>
      <c r="G1347" s="140">
        <v>10156834</v>
      </c>
      <c r="H1347" s="146">
        <v>66457</v>
      </c>
    </row>
    <row r="1348" spans="1:8" ht="12.75" customHeight="1" x14ac:dyDescent="0.25">
      <c r="A1348" s="15" t="s">
        <v>0</v>
      </c>
      <c r="B1348" s="22" t="s">
        <v>2003</v>
      </c>
      <c r="C1348" s="22" t="s">
        <v>1973</v>
      </c>
      <c r="D1348" s="14" t="s">
        <v>912</v>
      </c>
      <c r="E1348" s="25">
        <v>42264</v>
      </c>
      <c r="F1348" s="14">
        <v>4131174</v>
      </c>
      <c r="G1348" s="14" t="s">
        <v>2</v>
      </c>
      <c r="H1348" s="26">
        <v>208625</v>
      </c>
    </row>
    <row r="1349" spans="1:8" ht="12.75" hidden="1" customHeight="1" x14ac:dyDescent="0.25">
      <c r="A1349" s="136" t="s">
        <v>0</v>
      </c>
      <c r="B1349" s="140" t="s">
        <v>1971</v>
      </c>
      <c r="C1349" s="140" t="s">
        <v>1</v>
      </c>
      <c r="D1349" s="140" t="s">
        <v>1112</v>
      </c>
      <c r="E1349" s="144">
        <v>42262</v>
      </c>
      <c r="F1349" s="140">
        <v>4130952</v>
      </c>
      <c r="G1349" s="140">
        <v>10156393</v>
      </c>
      <c r="H1349" s="146">
        <v>166142</v>
      </c>
    </row>
    <row r="1350" spans="1:8" ht="12.75" customHeight="1" x14ac:dyDescent="0.25">
      <c r="A1350" s="15" t="s">
        <v>0</v>
      </c>
      <c r="B1350" s="22" t="s">
        <v>2003</v>
      </c>
      <c r="C1350" s="22" t="s">
        <v>1973</v>
      </c>
      <c r="D1350" s="14" t="s">
        <v>334</v>
      </c>
      <c r="E1350" s="25">
        <v>42262</v>
      </c>
      <c r="F1350" s="14">
        <v>4131068</v>
      </c>
      <c r="G1350" s="14" t="s">
        <v>2</v>
      </c>
      <c r="H1350" s="26">
        <v>884601</v>
      </c>
    </row>
    <row r="1351" spans="1:8" hidden="1" x14ac:dyDescent="0.25">
      <c r="A1351" s="136" t="s">
        <v>0</v>
      </c>
      <c r="B1351" s="140" t="s">
        <v>1971</v>
      </c>
      <c r="C1351" s="140" t="s">
        <v>1</v>
      </c>
      <c r="D1351" s="140" t="s">
        <v>1113</v>
      </c>
      <c r="E1351" s="144">
        <v>42257</v>
      </c>
      <c r="F1351" s="140">
        <v>4130441</v>
      </c>
      <c r="G1351" s="140">
        <v>10156211</v>
      </c>
      <c r="H1351" s="146">
        <v>166142</v>
      </c>
    </row>
    <row r="1352" spans="1:8" x14ac:dyDescent="0.25">
      <c r="A1352" s="15" t="s">
        <v>0</v>
      </c>
      <c r="B1352" s="22" t="s">
        <v>2003</v>
      </c>
      <c r="C1352" s="22" t="s">
        <v>1973</v>
      </c>
      <c r="D1352" s="14" t="s">
        <v>1115</v>
      </c>
      <c r="E1352" s="25">
        <v>42256</v>
      </c>
      <c r="F1352" s="14">
        <v>4130284</v>
      </c>
      <c r="G1352" s="27">
        <v>10155632</v>
      </c>
      <c r="H1352" s="26">
        <v>166142</v>
      </c>
    </row>
    <row r="1353" spans="1:8" ht="12.75" customHeight="1" x14ac:dyDescent="0.25">
      <c r="A1353" s="15" t="s">
        <v>3</v>
      </c>
      <c r="B1353" s="22" t="s">
        <v>2003</v>
      </c>
      <c r="C1353" s="22" t="s">
        <v>1973</v>
      </c>
      <c r="D1353" s="14" t="s">
        <v>1577</v>
      </c>
      <c r="E1353" s="25">
        <v>42254</v>
      </c>
      <c r="F1353" s="14">
        <v>4130130</v>
      </c>
      <c r="G1353" s="27">
        <v>10155665</v>
      </c>
      <c r="H1353" s="26">
        <v>83071</v>
      </c>
    </row>
    <row r="1354" spans="1:8" ht="12.75" hidden="1" customHeight="1" x14ac:dyDescent="0.25">
      <c r="A1354" s="136" t="s">
        <v>3</v>
      </c>
      <c r="B1354" s="140" t="str">
        <f>+Tabla1[[#This Row],[Equipo]]</f>
        <v>TENSIONADORA</v>
      </c>
      <c r="C1354" s="140" t="s">
        <v>42</v>
      </c>
      <c r="D1354" s="140" t="s">
        <v>1564</v>
      </c>
      <c r="E1354" s="144">
        <v>42252</v>
      </c>
      <c r="F1354" s="140">
        <v>4129927</v>
      </c>
      <c r="G1354" s="140">
        <v>10155625</v>
      </c>
      <c r="H1354" s="146">
        <v>83071</v>
      </c>
    </row>
    <row r="1355" spans="1:8" ht="12.75" hidden="1" customHeight="1" x14ac:dyDescent="0.25">
      <c r="A1355" s="136" t="s">
        <v>0</v>
      </c>
      <c r="B1355" s="141" t="s">
        <v>1972</v>
      </c>
      <c r="C1355" s="140" t="s">
        <v>2</v>
      </c>
      <c r="D1355" s="140" t="s">
        <v>1118</v>
      </c>
      <c r="E1355" s="144">
        <v>42250</v>
      </c>
      <c r="F1355" s="140">
        <v>4129811</v>
      </c>
      <c r="G1355" s="140" t="s">
        <v>2</v>
      </c>
      <c r="H1355" s="146">
        <v>166142</v>
      </c>
    </row>
    <row r="1356" spans="1:8" ht="12.75" hidden="1" customHeight="1" x14ac:dyDescent="0.25">
      <c r="A1356" s="136" t="s">
        <v>3</v>
      </c>
      <c r="B1356" s="140" t="s">
        <v>1972</v>
      </c>
      <c r="C1356" s="140" t="s">
        <v>2</v>
      </c>
      <c r="D1356" s="140" t="s">
        <v>1118</v>
      </c>
      <c r="E1356" s="144">
        <v>42250</v>
      </c>
      <c r="F1356" s="140">
        <v>4129810</v>
      </c>
      <c r="G1356" s="140" t="s">
        <v>2</v>
      </c>
      <c r="H1356" s="146">
        <v>83071</v>
      </c>
    </row>
    <row r="1357" spans="1:8" ht="12.75" customHeight="1" x14ac:dyDescent="0.25">
      <c r="A1357" s="15" t="s">
        <v>3</v>
      </c>
      <c r="B1357" s="22" t="s">
        <v>2003</v>
      </c>
      <c r="C1357" s="22" t="s">
        <v>1973</v>
      </c>
      <c r="D1357" s="14" t="s">
        <v>450</v>
      </c>
      <c r="E1357" s="25">
        <v>42250</v>
      </c>
      <c r="F1357" s="14">
        <v>4129828</v>
      </c>
      <c r="G1357" s="27">
        <v>10155422</v>
      </c>
      <c r="H1357" s="26">
        <v>565071</v>
      </c>
    </row>
    <row r="1358" spans="1:8" ht="12.75" customHeight="1" x14ac:dyDescent="0.25">
      <c r="A1358" s="15" t="s">
        <v>3</v>
      </c>
      <c r="B1358" s="22" t="s">
        <v>2003</v>
      </c>
      <c r="C1358" s="22" t="s">
        <v>1973</v>
      </c>
      <c r="D1358" s="14" t="s">
        <v>1125</v>
      </c>
      <c r="E1358" s="25">
        <v>42246</v>
      </c>
      <c r="F1358" s="14">
        <v>4129374</v>
      </c>
      <c r="G1358" s="27">
        <v>10154879</v>
      </c>
      <c r="H1358" s="26">
        <v>166142</v>
      </c>
    </row>
    <row r="1359" spans="1:8" ht="12.75" customHeight="1" x14ac:dyDescent="0.25">
      <c r="A1359" s="15" t="s">
        <v>3</v>
      </c>
      <c r="B1359" s="22" t="s">
        <v>2003</v>
      </c>
      <c r="C1359" s="22" t="s">
        <v>1973</v>
      </c>
      <c r="D1359" s="14" t="s">
        <v>536</v>
      </c>
      <c r="E1359" s="25">
        <v>42245</v>
      </c>
      <c r="F1359" s="14">
        <v>4129353</v>
      </c>
      <c r="G1359" s="27">
        <v>10154910</v>
      </c>
      <c r="H1359" s="26">
        <v>456891</v>
      </c>
    </row>
    <row r="1360" spans="1:8" ht="12.75" hidden="1" customHeight="1" x14ac:dyDescent="0.25">
      <c r="A1360" s="15" t="s">
        <v>0</v>
      </c>
      <c r="B1360" s="22" t="s">
        <v>2003</v>
      </c>
      <c r="C1360" s="22" t="s">
        <v>1974</v>
      </c>
      <c r="D1360" s="14" t="s">
        <v>1359</v>
      </c>
      <c r="E1360" s="25">
        <v>42241</v>
      </c>
      <c r="F1360" s="14">
        <v>4128995</v>
      </c>
      <c r="G1360" s="27">
        <v>10154399</v>
      </c>
      <c r="H1360" s="26">
        <v>114195</v>
      </c>
    </row>
    <row r="1361" spans="1:8" ht="12.75" hidden="1" customHeight="1" x14ac:dyDescent="0.25">
      <c r="A1361" s="136" t="s">
        <v>3</v>
      </c>
      <c r="B1361" s="140" t="str">
        <f>+Tabla1[[#This Row],[Equipo]]</f>
        <v>TENSIONADORA</v>
      </c>
      <c r="C1361" s="140" t="s">
        <v>42</v>
      </c>
      <c r="D1361" s="140" t="s">
        <v>1319</v>
      </c>
      <c r="E1361" s="144">
        <v>42240</v>
      </c>
      <c r="F1361" s="140">
        <v>4128855</v>
      </c>
      <c r="G1361" s="140">
        <v>10154192</v>
      </c>
      <c r="H1361" s="146">
        <v>124607</v>
      </c>
    </row>
    <row r="1362" spans="1:8" ht="12.75" hidden="1" customHeight="1" x14ac:dyDescent="0.25">
      <c r="A1362" s="136" t="s">
        <v>3</v>
      </c>
      <c r="B1362" s="141" t="s">
        <v>160</v>
      </c>
      <c r="C1362" s="140" t="s">
        <v>2</v>
      </c>
      <c r="D1362" s="140" t="s">
        <v>327</v>
      </c>
      <c r="E1362" s="144">
        <v>42239</v>
      </c>
      <c r="F1362" s="140">
        <v>4128671</v>
      </c>
      <c r="G1362" s="140">
        <v>10153524</v>
      </c>
      <c r="H1362" s="146">
        <v>41536</v>
      </c>
    </row>
    <row r="1363" spans="1:8" ht="12.75" customHeight="1" x14ac:dyDescent="0.25">
      <c r="A1363" s="15" t="s">
        <v>3</v>
      </c>
      <c r="B1363" s="22" t="s">
        <v>2003</v>
      </c>
      <c r="C1363" s="22" t="s">
        <v>1973</v>
      </c>
      <c r="D1363" s="14" t="s">
        <v>270</v>
      </c>
      <c r="E1363" s="25">
        <v>42239</v>
      </c>
      <c r="F1363" s="14">
        <v>4128669</v>
      </c>
      <c r="G1363" s="27">
        <v>10154129</v>
      </c>
      <c r="H1363" s="26">
        <v>1230840</v>
      </c>
    </row>
    <row r="1364" spans="1:8" ht="12.75" hidden="1" customHeight="1" x14ac:dyDescent="0.25">
      <c r="A1364" s="136" t="s">
        <v>3</v>
      </c>
      <c r="B1364" s="140" t="s">
        <v>160</v>
      </c>
      <c r="C1364" s="140" t="s">
        <v>2</v>
      </c>
      <c r="D1364" s="140" t="s">
        <v>917</v>
      </c>
      <c r="E1364" s="144">
        <v>42238</v>
      </c>
      <c r="F1364" s="140">
        <v>4128661</v>
      </c>
      <c r="G1364" s="140">
        <v>10154161</v>
      </c>
      <c r="H1364" s="146">
        <v>207678</v>
      </c>
    </row>
    <row r="1365" spans="1:8" ht="12.75" customHeight="1" x14ac:dyDescent="0.25">
      <c r="A1365" s="15" t="s">
        <v>3</v>
      </c>
      <c r="B1365" s="22" t="s">
        <v>2003</v>
      </c>
      <c r="C1365" s="22" t="s">
        <v>1973</v>
      </c>
      <c r="D1365" s="14" t="s">
        <v>911</v>
      </c>
      <c r="E1365" s="25">
        <v>42236</v>
      </c>
      <c r="F1365" s="14">
        <v>4128500</v>
      </c>
      <c r="G1365" s="27">
        <v>10153907</v>
      </c>
      <c r="H1365" s="26">
        <v>208693</v>
      </c>
    </row>
    <row r="1366" spans="1:8" ht="12.75" hidden="1" customHeight="1" x14ac:dyDescent="0.25">
      <c r="A1366" s="136" t="s">
        <v>0</v>
      </c>
      <c r="B1366" s="140" t="s">
        <v>42</v>
      </c>
      <c r="C1366" s="140" t="s">
        <v>42</v>
      </c>
      <c r="D1366" s="140" t="s">
        <v>1311</v>
      </c>
      <c r="E1366" s="144">
        <v>42235</v>
      </c>
      <c r="F1366" s="140">
        <v>4128449</v>
      </c>
      <c r="G1366" s="140">
        <v>10153775</v>
      </c>
      <c r="H1366" s="146">
        <v>124607</v>
      </c>
    </row>
    <row r="1367" spans="1:8" ht="12.75" hidden="1" customHeight="1" x14ac:dyDescent="0.25">
      <c r="A1367" s="136" t="s">
        <v>3</v>
      </c>
      <c r="B1367" s="140" t="str">
        <f>+Tabla1[[#This Row],[Equipo]]</f>
        <v>TENSIONADORA</v>
      </c>
      <c r="C1367" s="140" t="s">
        <v>42</v>
      </c>
      <c r="D1367" s="140" t="s">
        <v>246</v>
      </c>
      <c r="E1367" s="144">
        <v>42232</v>
      </c>
      <c r="F1367" s="140">
        <v>4128087</v>
      </c>
      <c r="G1367" s="140">
        <v>10153466</v>
      </c>
      <c r="H1367" s="146">
        <v>1404845</v>
      </c>
    </row>
    <row r="1368" spans="1:8" ht="12.75" hidden="1" customHeight="1" x14ac:dyDescent="0.25">
      <c r="A1368" s="136" t="s">
        <v>3</v>
      </c>
      <c r="B1368" s="140" t="str">
        <f>+Tabla1[[#This Row],[Equipo]]</f>
        <v>TENSIONADORA</v>
      </c>
      <c r="C1368" s="140" t="s">
        <v>42</v>
      </c>
      <c r="D1368" s="140" t="s">
        <v>1942</v>
      </c>
      <c r="E1368" s="144">
        <v>42231</v>
      </c>
      <c r="F1368" s="140">
        <v>4128069</v>
      </c>
      <c r="G1368" s="140">
        <v>10153452</v>
      </c>
      <c r="H1368" s="146">
        <v>16614</v>
      </c>
    </row>
    <row r="1369" spans="1:8" ht="12.75" customHeight="1" x14ac:dyDescent="0.25">
      <c r="A1369" s="15" t="s">
        <v>3</v>
      </c>
      <c r="B1369" s="22" t="s">
        <v>2003</v>
      </c>
      <c r="C1369" s="22" t="s">
        <v>1973</v>
      </c>
      <c r="D1369" s="14" t="s">
        <v>1916</v>
      </c>
      <c r="E1369" s="25">
        <v>42230</v>
      </c>
      <c r="F1369" s="14">
        <v>4127970</v>
      </c>
      <c r="G1369" s="27">
        <v>10153406</v>
      </c>
      <c r="H1369" s="26">
        <v>24921</v>
      </c>
    </row>
    <row r="1370" spans="1:8" ht="12.75" hidden="1" customHeight="1" x14ac:dyDescent="0.25">
      <c r="A1370" s="136" t="s">
        <v>3</v>
      </c>
      <c r="B1370" s="140" t="str">
        <f>+Tabla1[[#This Row],[Equipo]]</f>
        <v>TENSIONADORA</v>
      </c>
      <c r="C1370" s="140" t="s">
        <v>42</v>
      </c>
      <c r="D1370" s="140" t="s">
        <v>762</v>
      </c>
      <c r="E1370" s="144">
        <v>42228</v>
      </c>
      <c r="F1370" s="140">
        <v>4127761</v>
      </c>
      <c r="G1370" s="140">
        <v>10153098</v>
      </c>
      <c r="H1370" s="146">
        <v>299056</v>
      </c>
    </row>
    <row r="1371" spans="1:8" ht="12.75" hidden="1" customHeight="1" x14ac:dyDescent="0.25">
      <c r="A1371" s="15" t="s">
        <v>3</v>
      </c>
      <c r="B1371" s="22" t="s">
        <v>2003</v>
      </c>
      <c r="C1371" s="22" t="s">
        <v>1974</v>
      </c>
      <c r="D1371" s="14" t="s">
        <v>964</v>
      </c>
      <c r="E1371" s="25">
        <v>42226</v>
      </c>
      <c r="F1371" s="14">
        <v>4127674</v>
      </c>
      <c r="G1371" s="14" t="s">
        <v>2</v>
      </c>
      <c r="H1371" s="26">
        <v>166142</v>
      </c>
    </row>
    <row r="1372" spans="1:8" ht="12.75" customHeight="1" x14ac:dyDescent="0.25">
      <c r="A1372" s="15" t="s">
        <v>0</v>
      </c>
      <c r="B1372" s="22" t="s">
        <v>2003</v>
      </c>
      <c r="C1372" s="22" t="s">
        <v>1973</v>
      </c>
      <c r="D1372" s="14" t="s">
        <v>964</v>
      </c>
      <c r="E1372" s="25">
        <v>42226</v>
      </c>
      <c r="F1372" s="14">
        <v>4127675</v>
      </c>
      <c r="G1372" s="14" t="s">
        <v>2</v>
      </c>
      <c r="H1372" s="26">
        <v>166142</v>
      </c>
    </row>
    <row r="1373" spans="1:8" ht="12.75" customHeight="1" x14ac:dyDescent="0.25">
      <c r="A1373" s="15" t="s">
        <v>3</v>
      </c>
      <c r="B1373" s="22" t="s">
        <v>2003</v>
      </c>
      <c r="C1373" s="22" t="s">
        <v>1973</v>
      </c>
      <c r="D1373" s="14" t="s">
        <v>1568</v>
      </c>
      <c r="E1373" s="25">
        <v>42226</v>
      </c>
      <c r="F1373" s="14">
        <v>4127716</v>
      </c>
      <c r="G1373" s="27">
        <v>10151399</v>
      </c>
      <c r="H1373" s="26">
        <v>83071</v>
      </c>
    </row>
    <row r="1374" spans="1:8" ht="12.75" hidden="1" customHeight="1" x14ac:dyDescent="0.25">
      <c r="A1374" s="136" t="s">
        <v>3</v>
      </c>
      <c r="B1374" s="139" t="s">
        <v>1971</v>
      </c>
      <c r="C1374" s="140" t="s">
        <v>1</v>
      </c>
      <c r="D1374" s="140" t="s">
        <v>413</v>
      </c>
      <c r="E1374" s="144">
        <v>42222</v>
      </c>
      <c r="F1374" s="140">
        <v>4127254</v>
      </c>
      <c r="G1374" s="140">
        <v>10152750</v>
      </c>
      <c r="H1374" s="146">
        <v>643801</v>
      </c>
    </row>
    <row r="1375" spans="1:8" ht="12.75" hidden="1" customHeight="1" x14ac:dyDescent="0.25">
      <c r="A1375" s="136" t="s">
        <v>3</v>
      </c>
      <c r="B1375" s="140" t="s">
        <v>160</v>
      </c>
      <c r="C1375" s="140" t="s">
        <v>2</v>
      </c>
      <c r="D1375" s="140" t="s">
        <v>1840</v>
      </c>
      <c r="E1375" s="144">
        <v>42222</v>
      </c>
      <c r="F1375" s="140">
        <v>4127206</v>
      </c>
      <c r="G1375" s="140">
        <v>10152615</v>
      </c>
      <c r="H1375" s="146">
        <v>41536</v>
      </c>
    </row>
    <row r="1376" spans="1:8" ht="12.75" hidden="1" customHeight="1" x14ac:dyDescent="0.25">
      <c r="A1376" s="136" t="s">
        <v>0</v>
      </c>
      <c r="B1376" s="140" t="s">
        <v>42</v>
      </c>
      <c r="C1376" s="140" t="s">
        <v>42</v>
      </c>
      <c r="D1376" s="140" t="s">
        <v>1263</v>
      </c>
      <c r="E1376" s="144">
        <v>42222</v>
      </c>
      <c r="F1376" s="140">
        <v>4127207</v>
      </c>
      <c r="G1376" s="140">
        <v>10152611</v>
      </c>
      <c r="H1376" s="146">
        <v>141221</v>
      </c>
    </row>
    <row r="1377" spans="1:8" ht="12.75" hidden="1" customHeight="1" x14ac:dyDescent="0.25">
      <c r="A1377" s="136" t="s">
        <v>3</v>
      </c>
      <c r="B1377" s="140" t="s">
        <v>160</v>
      </c>
      <c r="C1377" s="140" t="s">
        <v>2</v>
      </c>
      <c r="D1377" s="140" t="s">
        <v>502</v>
      </c>
      <c r="E1377" s="144">
        <v>42221</v>
      </c>
      <c r="F1377" s="140">
        <v>4127178</v>
      </c>
      <c r="G1377" s="140">
        <v>10152555</v>
      </c>
      <c r="H1377" s="146">
        <v>497565</v>
      </c>
    </row>
    <row r="1378" spans="1:8" ht="12.75" hidden="1" customHeight="1" x14ac:dyDescent="0.25">
      <c r="A1378" s="136" t="s">
        <v>3</v>
      </c>
      <c r="B1378" s="140" t="str">
        <f>+Tabla1[[#This Row],[Equipo]]</f>
        <v>TENSIONADORA</v>
      </c>
      <c r="C1378" s="140" t="s">
        <v>42</v>
      </c>
      <c r="D1378" s="140" t="s">
        <v>1120</v>
      </c>
      <c r="E1378" s="144">
        <v>42221</v>
      </c>
      <c r="F1378" s="140">
        <v>4127193</v>
      </c>
      <c r="G1378" s="140" t="s">
        <v>2</v>
      </c>
      <c r="H1378" s="146">
        <v>166142</v>
      </c>
    </row>
    <row r="1379" spans="1:8" ht="12.75" hidden="1" customHeight="1" x14ac:dyDescent="0.25">
      <c r="A1379" s="136" t="s">
        <v>3</v>
      </c>
      <c r="B1379" s="140" t="s">
        <v>160</v>
      </c>
      <c r="C1379" s="140" t="s">
        <v>2</v>
      </c>
      <c r="D1379" s="140" t="s">
        <v>327</v>
      </c>
      <c r="E1379" s="144">
        <v>42220</v>
      </c>
      <c r="F1379" s="140">
        <v>4127083</v>
      </c>
      <c r="G1379" s="140">
        <v>10152377</v>
      </c>
      <c r="H1379" s="146">
        <v>909753</v>
      </c>
    </row>
    <row r="1380" spans="1:8" ht="12.75" customHeight="1" x14ac:dyDescent="0.25">
      <c r="A1380" s="15" t="s">
        <v>3</v>
      </c>
      <c r="B1380" s="22" t="s">
        <v>2003</v>
      </c>
      <c r="C1380" s="22" t="s">
        <v>1973</v>
      </c>
      <c r="D1380" s="14" t="s">
        <v>443</v>
      </c>
      <c r="E1380" s="25">
        <v>42220</v>
      </c>
      <c r="F1380" s="14">
        <v>4127078</v>
      </c>
      <c r="G1380" s="27">
        <v>10152184</v>
      </c>
      <c r="H1380" s="26">
        <v>581497</v>
      </c>
    </row>
    <row r="1381" spans="1:8" ht="12.75" customHeight="1" x14ac:dyDescent="0.25">
      <c r="A1381" s="15" t="s">
        <v>0</v>
      </c>
      <c r="B1381" s="22" t="s">
        <v>2003</v>
      </c>
      <c r="C1381" s="22" t="s">
        <v>1973</v>
      </c>
      <c r="D1381" s="14" t="s">
        <v>1554</v>
      </c>
      <c r="E1381" s="25">
        <v>42220</v>
      </c>
      <c r="F1381" s="14">
        <v>4127079</v>
      </c>
      <c r="G1381" s="27">
        <v>10152160</v>
      </c>
      <c r="H1381" s="26">
        <v>83071</v>
      </c>
    </row>
    <row r="1382" spans="1:8" ht="12.75" customHeight="1" x14ac:dyDescent="0.25">
      <c r="A1382" s="15" t="s">
        <v>3</v>
      </c>
      <c r="B1382" s="22" t="s">
        <v>2003</v>
      </c>
      <c r="C1382" s="22" t="s">
        <v>1973</v>
      </c>
      <c r="D1382" s="14" t="s">
        <v>70</v>
      </c>
      <c r="E1382" s="25">
        <v>42214</v>
      </c>
      <c r="F1382" s="14">
        <v>4126683</v>
      </c>
      <c r="G1382" s="14" t="s">
        <v>2</v>
      </c>
      <c r="H1382" s="26">
        <v>4943205</v>
      </c>
    </row>
    <row r="1383" spans="1:8" ht="12.75" hidden="1" customHeight="1" x14ac:dyDescent="0.25">
      <c r="A1383" s="136" t="s">
        <v>0</v>
      </c>
      <c r="B1383" s="140" t="s">
        <v>1971</v>
      </c>
      <c r="C1383" s="140" t="s">
        <v>1</v>
      </c>
      <c r="D1383" s="140" t="s">
        <v>1546</v>
      </c>
      <c r="E1383" s="144">
        <v>42213</v>
      </c>
      <c r="F1383" s="140">
        <v>4126567</v>
      </c>
      <c r="G1383" s="140" t="s">
        <v>2</v>
      </c>
      <c r="H1383" s="146">
        <v>83071</v>
      </c>
    </row>
    <row r="1384" spans="1:8" ht="12.75" hidden="1" customHeight="1" x14ac:dyDescent="0.25">
      <c r="A1384" s="136" t="s">
        <v>0</v>
      </c>
      <c r="B1384" s="141" t="s">
        <v>42</v>
      </c>
      <c r="C1384" s="140" t="s">
        <v>455</v>
      </c>
      <c r="D1384" s="140" t="s">
        <v>456</v>
      </c>
      <c r="E1384" s="144">
        <v>42213</v>
      </c>
      <c r="F1384" s="140">
        <v>4126536</v>
      </c>
      <c r="G1384" s="140">
        <v>10151693</v>
      </c>
      <c r="H1384" s="146">
        <v>559973</v>
      </c>
    </row>
    <row r="1385" spans="1:8" ht="12.75" hidden="1" customHeight="1" x14ac:dyDescent="0.25">
      <c r="A1385" s="136" t="s">
        <v>3</v>
      </c>
      <c r="B1385" s="139" t="s">
        <v>1971</v>
      </c>
      <c r="C1385" s="140" t="s">
        <v>1</v>
      </c>
      <c r="D1385" s="140" t="s">
        <v>1580</v>
      </c>
      <c r="E1385" s="144">
        <v>42212</v>
      </c>
      <c r="F1385" s="140">
        <v>4126462</v>
      </c>
      <c r="G1385" s="140">
        <v>10151524</v>
      </c>
      <c r="H1385" s="146">
        <v>82870</v>
      </c>
    </row>
    <row r="1386" spans="1:8" ht="12.75" customHeight="1" x14ac:dyDescent="0.25">
      <c r="A1386" s="15" t="s">
        <v>0</v>
      </c>
      <c r="B1386" s="22" t="s">
        <v>2003</v>
      </c>
      <c r="C1386" s="22" t="s">
        <v>1973</v>
      </c>
      <c r="D1386" s="14" t="s">
        <v>1868</v>
      </c>
      <c r="E1386" s="25">
        <v>42211</v>
      </c>
      <c r="F1386" s="14">
        <v>4126321</v>
      </c>
      <c r="G1386" s="27">
        <v>10151068</v>
      </c>
      <c r="H1386" s="26">
        <v>39751</v>
      </c>
    </row>
    <row r="1387" spans="1:8" ht="12.75" customHeight="1" x14ac:dyDescent="0.25">
      <c r="A1387" s="15" t="s">
        <v>3</v>
      </c>
      <c r="B1387" s="22" t="s">
        <v>2003</v>
      </c>
      <c r="C1387" s="22" t="s">
        <v>1973</v>
      </c>
      <c r="D1387" s="14" t="s">
        <v>48</v>
      </c>
      <c r="E1387" s="25">
        <v>42209</v>
      </c>
      <c r="F1387" s="14">
        <v>4126163</v>
      </c>
      <c r="G1387" s="14" t="s">
        <v>2</v>
      </c>
      <c r="H1387" s="26">
        <v>6240275</v>
      </c>
    </row>
    <row r="1388" spans="1:8" ht="12.75" customHeight="1" x14ac:dyDescent="0.25">
      <c r="A1388" s="15" t="s">
        <v>0</v>
      </c>
      <c r="B1388" s="22" t="s">
        <v>2003</v>
      </c>
      <c r="C1388" s="22" t="s">
        <v>1973</v>
      </c>
      <c r="D1388" s="14" t="s">
        <v>106</v>
      </c>
      <c r="E1388" s="25">
        <v>42209</v>
      </c>
      <c r="F1388" s="14">
        <v>4126204</v>
      </c>
      <c r="G1388" s="14" t="s">
        <v>2</v>
      </c>
      <c r="H1388" s="26">
        <v>3602242</v>
      </c>
    </row>
    <row r="1389" spans="1:8" ht="12.75" customHeight="1" x14ac:dyDescent="0.25">
      <c r="A1389" s="15" t="s">
        <v>0</v>
      </c>
      <c r="B1389" s="22" t="s">
        <v>2003</v>
      </c>
      <c r="C1389" s="22" t="s">
        <v>1973</v>
      </c>
      <c r="D1389" s="14" t="s">
        <v>1317</v>
      </c>
      <c r="E1389" s="25">
        <v>42209</v>
      </c>
      <c r="F1389" s="14">
        <v>4126138</v>
      </c>
      <c r="G1389" s="27">
        <v>10149261</v>
      </c>
      <c r="H1389" s="26">
        <v>124607</v>
      </c>
    </row>
    <row r="1390" spans="1:8" ht="12.75" customHeight="1" x14ac:dyDescent="0.25">
      <c r="A1390" s="15" t="s">
        <v>0</v>
      </c>
      <c r="B1390" s="22" t="s">
        <v>2003</v>
      </c>
      <c r="C1390" s="22" t="s">
        <v>1973</v>
      </c>
      <c r="D1390" s="14" t="s">
        <v>1561</v>
      </c>
      <c r="E1390" s="25">
        <v>42209</v>
      </c>
      <c r="F1390" s="14">
        <v>4126144</v>
      </c>
      <c r="G1390" s="27">
        <v>10151034</v>
      </c>
      <c r="H1390" s="26">
        <v>83071</v>
      </c>
    </row>
    <row r="1391" spans="1:8" ht="12.75" customHeight="1" x14ac:dyDescent="0.25">
      <c r="A1391" s="15" t="s">
        <v>3</v>
      </c>
      <c r="B1391" s="22" t="s">
        <v>2003</v>
      </c>
      <c r="C1391" s="22" t="s">
        <v>1973</v>
      </c>
      <c r="D1391" s="14" t="s">
        <v>964</v>
      </c>
      <c r="E1391" s="25">
        <v>42206</v>
      </c>
      <c r="F1391" s="14">
        <v>4125980</v>
      </c>
      <c r="G1391" s="14" t="s">
        <v>2</v>
      </c>
      <c r="H1391" s="26">
        <v>124607</v>
      </c>
    </row>
    <row r="1392" spans="1:8" ht="12.75" customHeight="1" x14ac:dyDescent="0.25">
      <c r="A1392" s="15" t="s">
        <v>0</v>
      </c>
      <c r="B1392" s="22" t="s">
        <v>2003</v>
      </c>
      <c r="C1392" s="22" t="s">
        <v>1973</v>
      </c>
      <c r="D1392" s="14" t="s">
        <v>964</v>
      </c>
      <c r="E1392" s="25">
        <v>42206</v>
      </c>
      <c r="F1392" s="14">
        <v>4125979</v>
      </c>
      <c r="G1392" s="14" t="s">
        <v>2</v>
      </c>
      <c r="H1392" s="26">
        <v>124607</v>
      </c>
    </row>
    <row r="1393" spans="1:8" ht="12.75" customHeight="1" x14ac:dyDescent="0.25">
      <c r="A1393" s="15" t="s">
        <v>0</v>
      </c>
      <c r="B1393" s="22" t="s">
        <v>2003</v>
      </c>
      <c r="C1393" s="22" t="s">
        <v>1973</v>
      </c>
      <c r="D1393" s="14" t="s">
        <v>964</v>
      </c>
      <c r="E1393" s="25">
        <v>42206</v>
      </c>
      <c r="F1393" s="14">
        <v>4125978</v>
      </c>
      <c r="G1393" s="14" t="s">
        <v>2</v>
      </c>
      <c r="H1393" s="26">
        <v>124607</v>
      </c>
    </row>
    <row r="1394" spans="1:8" ht="12.75" customHeight="1" x14ac:dyDescent="0.25">
      <c r="A1394" s="15" t="s">
        <v>3</v>
      </c>
      <c r="B1394" s="22" t="s">
        <v>2003</v>
      </c>
      <c r="C1394" s="22" t="s">
        <v>1973</v>
      </c>
      <c r="D1394" s="14" t="s">
        <v>964</v>
      </c>
      <c r="E1394" s="25">
        <v>42206</v>
      </c>
      <c r="F1394" s="14">
        <v>4125977</v>
      </c>
      <c r="G1394" s="14" t="s">
        <v>2</v>
      </c>
      <c r="H1394" s="26">
        <v>124607</v>
      </c>
    </row>
    <row r="1395" spans="1:8" ht="12.75" customHeight="1" x14ac:dyDescent="0.25">
      <c r="A1395" s="15" t="s">
        <v>0</v>
      </c>
      <c r="B1395" s="22" t="s">
        <v>2003</v>
      </c>
      <c r="C1395" s="22" t="s">
        <v>1973</v>
      </c>
      <c r="D1395" s="14" t="s">
        <v>1264</v>
      </c>
      <c r="E1395" s="25">
        <v>42204</v>
      </c>
      <c r="F1395" s="14">
        <v>4125678</v>
      </c>
      <c r="G1395" s="27">
        <v>10151009</v>
      </c>
      <c r="H1395" s="26">
        <v>141221</v>
      </c>
    </row>
    <row r="1396" spans="1:8" ht="12.75" hidden="1" customHeight="1" x14ac:dyDescent="0.25">
      <c r="A1396" s="136" t="s">
        <v>3</v>
      </c>
      <c r="B1396" s="139" t="s">
        <v>1971</v>
      </c>
      <c r="C1396" s="140" t="s">
        <v>1</v>
      </c>
      <c r="D1396" s="140" t="s">
        <v>1320</v>
      </c>
      <c r="E1396" s="144">
        <v>42203</v>
      </c>
      <c r="F1396" s="140">
        <v>4125645</v>
      </c>
      <c r="G1396" s="140">
        <v>10150971</v>
      </c>
      <c r="H1396" s="146">
        <v>124607</v>
      </c>
    </row>
    <row r="1397" spans="1:8" ht="12.75" hidden="1" customHeight="1" x14ac:dyDescent="0.25">
      <c r="A1397" s="136" t="s">
        <v>3</v>
      </c>
      <c r="B1397" s="140" t="s">
        <v>160</v>
      </c>
      <c r="C1397" s="140" t="s">
        <v>2</v>
      </c>
      <c r="D1397" s="140" t="s">
        <v>1579</v>
      </c>
      <c r="E1397" s="144">
        <v>42202</v>
      </c>
      <c r="F1397" s="140">
        <v>4125591</v>
      </c>
      <c r="G1397" s="140">
        <v>10150424</v>
      </c>
      <c r="H1397" s="146">
        <v>83071</v>
      </c>
    </row>
    <row r="1398" spans="1:8" ht="12.75" customHeight="1" x14ac:dyDescent="0.25">
      <c r="A1398" s="15" t="s">
        <v>3</v>
      </c>
      <c r="B1398" s="22" t="s">
        <v>2003</v>
      </c>
      <c r="C1398" s="22" t="s">
        <v>1973</v>
      </c>
      <c r="D1398" s="14" t="s">
        <v>916</v>
      </c>
      <c r="E1398" s="25">
        <v>42202</v>
      </c>
      <c r="F1398" s="14">
        <v>4125636</v>
      </c>
      <c r="G1398" s="27">
        <v>10150955</v>
      </c>
      <c r="H1398" s="26">
        <v>207678</v>
      </c>
    </row>
    <row r="1399" spans="1:8" ht="12.75" customHeight="1" x14ac:dyDescent="0.25">
      <c r="A1399" s="15" t="s">
        <v>0</v>
      </c>
      <c r="B1399" s="22" t="s">
        <v>2003</v>
      </c>
      <c r="C1399" s="22" t="s">
        <v>1973</v>
      </c>
      <c r="D1399" s="14" t="s">
        <v>378</v>
      </c>
      <c r="E1399" s="25">
        <v>42201</v>
      </c>
      <c r="F1399" s="14">
        <v>4125512</v>
      </c>
      <c r="G1399" s="14" t="s">
        <v>2</v>
      </c>
      <c r="H1399" s="26">
        <v>720000</v>
      </c>
    </row>
    <row r="1400" spans="1:8" ht="12.75" customHeight="1" x14ac:dyDescent="0.25">
      <c r="A1400" s="15" t="s">
        <v>3</v>
      </c>
      <c r="B1400" s="22" t="s">
        <v>2003</v>
      </c>
      <c r="C1400" s="22" t="s">
        <v>1973</v>
      </c>
      <c r="D1400" s="14" t="s">
        <v>1573</v>
      </c>
      <c r="E1400" s="25">
        <v>42201</v>
      </c>
      <c r="F1400" s="14">
        <v>4125544</v>
      </c>
      <c r="G1400" s="14" t="s">
        <v>2</v>
      </c>
      <c r="H1400" s="26">
        <v>83071</v>
      </c>
    </row>
    <row r="1401" spans="1:8" ht="12.75" customHeight="1" x14ac:dyDescent="0.25">
      <c r="A1401" s="15" t="s">
        <v>3</v>
      </c>
      <c r="B1401" s="22" t="s">
        <v>2003</v>
      </c>
      <c r="C1401" s="22" t="s">
        <v>1973</v>
      </c>
      <c r="D1401" s="14" t="s">
        <v>1552</v>
      </c>
      <c r="E1401" s="25">
        <v>42201</v>
      </c>
      <c r="F1401" s="14">
        <v>4125545</v>
      </c>
      <c r="G1401" s="14" t="s">
        <v>2</v>
      </c>
      <c r="H1401" s="26">
        <v>83071</v>
      </c>
    </row>
    <row r="1402" spans="1:8" ht="12.75" customHeight="1" x14ac:dyDescent="0.25">
      <c r="A1402" s="15" t="s">
        <v>0</v>
      </c>
      <c r="B1402" s="22" t="s">
        <v>2003</v>
      </c>
      <c r="C1402" s="22" t="s">
        <v>1973</v>
      </c>
      <c r="D1402" s="14" t="s">
        <v>1552</v>
      </c>
      <c r="E1402" s="25">
        <v>42201</v>
      </c>
      <c r="F1402" s="14">
        <v>4125539</v>
      </c>
      <c r="G1402" s="14" t="s">
        <v>2</v>
      </c>
      <c r="H1402" s="26">
        <v>83071</v>
      </c>
    </row>
    <row r="1403" spans="1:8" ht="12.75" customHeight="1" x14ac:dyDescent="0.25">
      <c r="A1403" s="15" t="s">
        <v>0</v>
      </c>
      <c r="B1403" s="22" t="s">
        <v>2003</v>
      </c>
      <c r="C1403" s="22" t="s">
        <v>1973</v>
      </c>
      <c r="D1403" s="14" t="s">
        <v>1515</v>
      </c>
      <c r="E1403" s="25">
        <v>42199</v>
      </c>
      <c r="F1403" s="14">
        <v>4125409</v>
      </c>
      <c r="G1403" s="27">
        <v>10150527</v>
      </c>
      <c r="H1403" s="26">
        <v>87378</v>
      </c>
    </row>
    <row r="1404" spans="1:8" hidden="1" x14ac:dyDescent="0.25">
      <c r="A1404" s="136" t="s">
        <v>3</v>
      </c>
      <c r="B1404" s="140" t="s">
        <v>160</v>
      </c>
      <c r="C1404" s="140" t="s">
        <v>2</v>
      </c>
      <c r="D1404" s="140" t="s">
        <v>82</v>
      </c>
      <c r="E1404" s="144">
        <v>42195</v>
      </c>
      <c r="F1404" s="140">
        <v>4125061</v>
      </c>
      <c r="G1404" s="140">
        <v>10150220</v>
      </c>
      <c r="H1404" s="146">
        <v>4387937</v>
      </c>
    </row>
    <row r="1405" spans="1:8" x14ac:dyDescent="0.25">
      <c r="A1405" s="15" t="s">
        <v>0</v>
      </c>
      <c r="B1405" s="22" t="s">
        <v>2003</v>
      </c>
      <c r="C1405" s="22" t="s">
        <v>1973</v>
      </c>
      <c r="D1405" s="14" t="s">
        <v>558</v>
      </c>
      <c r="E1405" s="25">
        <v>42193</v>
      </c>
      <c r="F1405" s="14">
        <v>4124865</v>
      </c>
      <c r="G1405" s="27">
        <v>10150116</v>
      </c>
      <c r="H1405" s="26">
        <v>429348</v>
      </c>
    </row>
    <row r="1406" spans="1:8" hidden="1" x14ac:dyDescent="0.25">
      <c r="A1406" s="136" t="s">
        <v>0</v>
      </c>
      <c r="B1406" s="140" t="s">
        <v>1971</v>
      </c>
      <c r="C1406" s="140" t="s">
        <v>1</v>
      </c>
      <c r="D1406" s="140" t="s">
        <v>166</v>
      </c>
      <c r="E1406" s="144">
        <v>42192</v>
      </c>
      <c r="F1406" s="140">
        <v>4124836</v>
      </c>
      <c r="G1406" s="140">
        <v>10150039</v>
      </c>
      <c r="H1406" s="146">
        <v>2278243</v>
      </c>
    </row>
    <row r="1407" spans="1:8" hidden="1" x14ac:dyDescent="0.25">
      <c r="A1407" s="136" t="s">
        <v>0</v>
      </c>
      <c r="B1407" s="140" t="s">
        <v>1971</v>
      </c>
      <c r="C1407" s="140" t="s">
        <v>1</v>
      </c>
      <c r="D1407" s="140" t="s">
        <v>1312</v>
      </c>
      <c r="E1407" s="144">
        <v>42185</v>
      </c>
      <c r="F1407" s="140">
        <v>4124252</v>
      </c>
      <c r="G1407" s="140">
        <v>10149351</v>
      </c>
      <c r="H1407" s="146">
        <v>124607</v>
      </c>
    </row>
    <row r="1408" spans="1:8" hidden="1" x14ac:dyDescent="0.25">
      <c r="A1408" s="136" t="s">
        <v>3</v>
      </c>
      <c r="B1408" s="140" t="str">
        <f>+Tabla1[[#This Row],[Equipo]]</f>
        <v>TENSIONADORA</v>
      </c>
      <c r="C1408" s="140" t="s">
        <v>42</v>
      </c>
      <c r="D1408" s="140" t="s">
        <v>1121</v>
      </c>
      <c r="E1408" s="144">
        <v>42185</v>
      </c>
      <c r="F1408" s="140">
        <v>4124250</v>
      </c>
      <c r="G1408" s="140">
        <v>10149425</v>
      </c>
      <c r="H1408" s="146">
        <v>166142</v>
      </c>
    </row>
    <row r="1409" spans="1:8" ht="12.75" hidden="1" customHeight="1" x14ac:dyDescent="0.25">
      <c r="A1409" s="136" t="s">
        <v>3</v>
      </c>
      <c r="B1409" s="139" t="s">
        <v>1971</v>
      </c>
      <c r="C1409" s="140" t="s">
        <v>1</v>
      </c>
      <c r="D1409" s="140" t="s">
        <v>116</v>
      </c>
      <c r="E1409" s="144">
        <v>42182</v>
      </c>
      <c r="F1409" s="140">
        <v>4124077</v>
      </c>
      <c r="G1409" s="140">
        <v>10149350</v>
      </c>
      <c r="H1409" s="146">
        <v>3315068</v>
      </c>
    </row>
    <row r="1410" spans="1:8" ht="12.75" customHeight="1" x14ac:dyDescent="0.25">
      <c r="A1410" s="15" t="s">
        <v>3</v>
      </c>
      <c r="B1410" s="22" t="s">
        <v>2003</v>
      </c>
      <c r="C1410" s="22" t="s">
        <v>1973</v>
      </c>
      <c r="D1410" s="14" t="s">
        <v>1403</v>
      </c>
      <c r="E1410" s="25">
        <v>42181</v>
      </c>
      <c r="F1410" s="14">
        <v>4124030</v>
      </c>
      <c r="G1410" s="27">
        <v>10149340</v>
      </c>
      <c r="H1410" s="26">
        <v>103343</v>
      </c>
    </row>
    <row r="1411" spans="1:8" ht="12.75" customHeight="1" x14ac:dyDescent="0.25">
      <c r="A1411" s="15" t="s">
        <v>0</v>
      </c>
      <c r="B1411" s="22" t="s">
        <v>2003</v>
      </c>
      <c r="C1411" s="22" t="s">
        <v>1973</v>
      </c>
      <c r="D1411" s="14" t="s">
        <v>1557</v>
      </c>
      <c r="E1411" s="25">
        <v>42179</v>
      </c>
      <c r="F1411" s="14">
        <v>4123852</v>
      </c>
      <c r="G1411" s="27">
        <v>10147728</v>
      </c>
      <c r="H1411" s="26">
        <v>83071</v>
      </c>
    </row>
    <row r="1412" spans="1:8" ht="12.75" hidden="1" customHeight="1" x14ac:dyDescent="0.25">
      <c r="A1412" s="136" t="s">
        <v>0</v>
      </c>
      <c r="B1412" s="140" t="s">
        <v>1971</v>
      </c>
      <c r="C1412" s="140" t="s">
        <v>1</v>
      </c>
      <c r="D1412" s="140" t="s">
        <v>229</v>
      </c>
      <c r="E1412" s="144">
        <v>42177</v>
      </c>
      <c r="F1412" s="140">
        <v>4123748</v>
      </c>
      <c r="G1412" s="140" t="s">
        <v>2</v>
      </c>
      <c r="H1412" s="146">
        <v>1512142</v>
      </c>
    </row>
    <row r="1413" spans="1:8" x14ac:dyDescent="0.25">
      <c r="A1413" s="15" t="s">
        <v>3</v>
      </c>
      <c r="B1413" s="22" t="s">
        <v>2003</v>
      </c>
      <c r="C1413" s="22" t="s">
        <v>1973</v>
      </c>
      <c r="D1413" s="14" t="s">
        <v>964</v>
      </c>
      <c r="E1413" s="25">
        <v>42171</v>
      </c>
      <c r="F1413" s="14">
        <v>4123228</v>
      </c>
      <c r="G1413" s="14" t="s">
        <v>2</v>
      </c>
      <c r="H1413" s="26">
        <v>166142</v>
      </c>
    </row>
    <row r="1414" spans="1:8" ht="12.75" customHeight="1" x14ac:dyDescent="0.25">
      <c r="A1414" s="15" t="s">
        <v>0</v>
      </c>
      <c r="B1414" s="22" t="s">
        <v>2003</v>
      </c>
      <c r="C1414" s="22" t="s">
        <v>1973</v>
      </c>
      <c r="D1414" s="14" t="s">
        <v>964</v>
      </c>
      <c r="E1414" s="25">
        <v>42171</v>
      </c>
      <c r="F1414" s="14">
        <v>4123229</v>
      </c>
      <c r="G1414" s="14" t="s">
        <v>2</v>
      </c>
      <c r="H1414" s="26">
        <v>166142</v>
      </c>
    </row>
    <row r="1415" spans="1:8" ht="12.75" customHeight="1" x14ac:dyDescent="0.25">
      <c r="A1415" s="15" t="s">
        <v>0</v>
      </c>
      <c r="B1415" s="22" t="s">
        <v>2003</v>
      </c>
      <c r="C1415" s="22" t="s">
        <v>1973</v>
      </c>
      <c r="D1415" s="14" t="s">
        <v>1398</v>
      </c>
      <c r="E1415" s="25">
        <v>42170</v>
      </c>
      <c r="F1415" s="14">
        <v>4123195</v>
      </c>
      <c r="G1415" s="27">
        <v>10148200</v>
      </c>
      <c r="H1415" s="26">
        <v>103839</v>
      </c>
    </row>
    <row r="1416" spans="1:8" ht="12.75" customHeight="1" x14ac:dyDescent="0.25">
      <c r="A1416" s="15" t="s">
        <v>3</v>
      </c>
      <c r="B1416" s="22" t="s">
        <v>2003</v>
      </c>
      <c r="C1416" s="22" t="s">
        <v>1973</v>
      </c>
      <c r="D1416" s="14" t="s">
        <v>97</v>
      </c>
      <c r="E1416" s="25">
        <v>42166</v>
      </c>
      <c r="F1416" s="14">
        <v>4122751</v>
      </c>
      <c r="G1416" s="27">
        <v>10147944</v>
      </c>
      <c r="H1416" s="26">
        <v>3846475</v>
      </c>
    </row>
    <row r="1417" spans="1:8" ht="12.75" customHeight="1" x14ac:dyDescent="0.25">
      <c r="A1417" s="15" t="s">
        <v>3</v>
      </c>
      <c r="B1417" s="22" t="s">
        <v>2003</v>
      </c>
      <c r="C1417" s="22" t="s">
        <v>1973</v>
      </c>
      <c r="D1417" s="14" t="s">
        <v>1885</v>
      </c>
      <c r="E1417" s="25">
        <v>42162</v>
      </c>
      <c r="F1417" s="14">
        <v>4122459</v>
      </c>
      <c r="G1417" s="27">
        <v>10147688</v>
      </c>
      <c r="H1417" s="26">
        <v>33228</v>
      </c>
    </row>
    <row r="1418" spans="1:8" ht="12.75" hidden="1" customHeight="1" x14ac:dyDescent="0.25">
      <c r="A1418" s="136" t="s">
        <v>3</v>
      </c>
      <c r="B1418" s="139" t="s">
        <v>1971</v>
      </c>
      <c r="C1418" s="140" t="s">
        <v>1</v>
      </c>
      <c r="D1418" s="140" t="s">
        <v>1682</v>
      </c>
      <c r="E1418" s="144">
        <v>42161</v>
      </c>
      <c r="F1418" s="140">
        <v>4122446</v>
      </c>
      <c r="G1418" s="140">
        <v>10147531</v>
      </c>
      <c r="H1418" s="146">
        <v>66457</v>
      </c>
    </row>
    <row r="1419" spans="1:8" ht="12.75" hidden="1" customHeight="1" x14ac:dyDescent="0.25">
      <c r="A1419" s="136" t="s">
        <v>3</v>
      </c>
      <c r="B1419" s="140" t="s">
        <v>1972</v>
      </c>
      <c r="C1419" s="140" t="s">
        <v>2</v>
      </c>
      <c r="D1419" s="140" t="s">
        <v>15</v>
      </c>
      <c r="E1419" s="144">
        <v>42156</v>
      </c>
      <c r="F1419" s="140">
        <v>4122112</v>
      </c>
      <c r="G1419" s="140" t="s">
        <v>2</v>
      </c>
      <c r="H1419" s="146">
        <v>124607</v>
      </c>
    </row>
    <row r="1420" spans="1:8" ht="12.75" hidden="1" customHeight="1" x14ac:dyDescent="0.25">
      <c r="A1420" s="136" t="s">
        <v>0</v>
      </c>
      <c r="B1420" s="141" t="s">
        <v>1972</v>
      </c>
      <c r="C1420" s="140" t="s">
        <v>2</v>
      </c>
      <c r="D1420" s="140" t="s">
        <v>15</v>
      </c>
      <c r="E1420" s="144">
        <v>42156</v>
      </c>
      <c r="F1420" s="140">
        <v>4122111</v>
      </c>
      <c r="G1420" s="140" t="s">
        <v>2</v>
      </c>
      <c r="H1420" s="146">
        <v>116299</v>
      </c>
    </row>
    <row r="1421" spans="1:8" ht="12.75" hidden="1" customHeight="1" x14ac:dyDescent="0.25">
      <c r="A1421" s="136" t="s">
        <v>0</v>
      </c>
      <c r="B1421" s="140" t="s">
        <v>1971</v>
      </c>
      <c r="C1421" s="140" t="s">
        <v>1</v>
      </c>
      <c r="D1421" s="140" t="s">
        <v>1678</v>
      </c>
      <c r="E1421" s="144">
        <v>42155</v>
      </c>
      <c r="F1421" s="140">
        <v>4121963</v>
      </c>
      <c r="G1421" s="140">
        <v>10147111</v>
      </c>
      <c r="H1421" s="146">
        <v>66457</v>
      </c>
    </row>
    <row r="1422" spans="1:8" ht="12.75" hidden="1" customHeight="1" x14ac:dyDescent="0.25">
      <c r="A1422" s="136" t="s">
        <v>3</v>
      </c>
      <c r="B1422" s="140" t="str">
        <f>+Tabla1[[#This Row],[Equipo]]</f>
        <v>TENSIONADORA</v>
      </c>
      <c r="C1422" s="140" t="s">
        <v>42</v>
      </c>
      <c r="D1422" s="140" t="s">
        <v>1565</v>
      </c>
      <c r="E1422" s="144">
        <v>42155</v>
      </c>
      <c r="F1422" s="140">
        <v>4121941</v>
      </c>
      <c r="G1422" s="140">
        <v>10147070</v>
      </c>
      <c r="H1422" s="146">
        <v>83071</v>
      </c>
    </row>
    <row r="1423" spans="1:8" ht="12.75" hidden="1" customHeight="1" x14ac:dyDescent="0.25">
      <c r="A1423" s="136" t="s">
        <v>0</v>
      </c>
      <c r="B1423" s="140" t="s">
        <v>1971</v>
      </c>
      <c r="C1423" s="140" t="s">
        <v>1</v>
      </c>
      <c r="D1423" s="140" t="s">
        <v>1425</v>
      </c>
      <c r="E1423" s="144">
        <v>42151</v>
      </c>
      <c r="F1423" s="140">
        <v>4121730</v>
      </c>
      <c r="G1423" s="140">
        <v>10146724</v>
      </c>
      <c r="H1423" s="146">
        <v>98168</v>
      </c>
    </row>
    <row r="1424" spans="1:8" ht="12.75" customHeight="1" x14ac:dyDescent="0.25">
      <c r="A1424" s="15" t="s">
        <v>3</v>
      </c>
      <c r="B1424" s="22" t="s">
        <v>2003</v>
      </c>
      <c r="C1424" s="22" t="s">
        <v>1973</v>
      </c>
      <c r="D1424" s="37" t="s">
        <v>2135</v>
      </c>
      <c r="E1424" s="25">
        <v>42151</v>
      </c>
      <c r="F1424" s="14">
        <v>4121710</v>
      </c>
      <c r="G1424" s="27">
        <v>10146702</v>
      </c>
      <c r="H1424" s="26">
        <v>2668364</v>
      </c>
    </row>
    <row r="1425" spans="1:8" ht="12.75" customHeight="1" x14ac:dyDescent="0.25">
      <c r="A1425" s="15" t="s">
        <v>0</v>
      </c>
      <c r="B1425" s="22" t="s">
        <v>2003</v>
      </c>
      <c r="C1425" s="22" t="s">
        <v>1973</v>
      </c>
      <c r="D1425" s="14" t="s">
        <v>1313</v>
      </c>
      <c r="E1425" s="25">
        <v>42151</v>
      </c>
      <c r="F1425" s="14">
        <v>4121698</v>
      </c>
      <c r="G1425" s="27">
        <v>10146686</v>
      </c>
      <c r="H1425" s="26">
        <v>124607</v>
      </c>
    </row>
    <row r="1426" spans="1:8" ht="12.75" hidden="1" customHeight="1" x14ac:dyDescent="0.25">
      <c r="A1426" s="136" t="s">
        <v>0</v>
      </c>
      <c r="B1426" s="140" t="s">
        <v>1971</v>
      </c>
      <c r="C1426" s="140" t="s">
        <v>1</v>
      </c>
      <c r="D1426" s="140" t="s">
        <v>1883</v>
      </c>
      <c r="E1426" s="144">
        <v>42150</v>
      </c>
      <c r="F1426" s="140">
        <v>4121692</v>
      </c>
      <c r="G1426" s="140">
        <v>10146680</v>
      </c>
      <c r="H1426" s="146">
        <v>33228</v>
      </c>
    </row>
    <row r="1427" spans="1:8" ht="12.75" hidden="1" customHeight="1" x14ac:dyDescent="0.25">
      <c r="A1427" s="15" t="s">
        <v>0</v>
      </c>
      <c r="B1427" s="22" t="s">
        <v>2003</v>
      </c>
      <c r="C1427" s="22" t="s">
        <v>1974</v>
      </c>
      <c r="D1427" s="14" t="s">
        <v>147</v>
      </c>
      <c r="E1427" s="25">
        <v>42150</v>
      </c>
      <c r="F1427" s="14">
        <v>4121636</v>
      </c>
      <c r="G1427" s="27">
        <v>10146534</v>
      </c>
      <c r="H1427" s="26">
        <v>2531109</v>
      </c>
    </row>
    <row r="1428" spans="1:8" ht="12.75" hidden="1" customHeight="1" x14ac:dyDescent="0.25">
      <c r="A1428" s="136" t="s">
        <v>0</v>
      </c>
      <c r="B1428" s="141" t="s">
        <v>1972</v>
      </c>
      <c r="C1428" s="140" t="s">
        <v>2</v>
      </c>
      <c r="D1428" s="140" t="s">
        <v>428</v>
      </c>
      <c r="E1428" s="144">
        <v>42146</v>
      </c>
      <c r="F1428" s="140">
        <v>4121170</v>
      </c>
      <c r="G1428" s="140">
        <v>10146080</v>
      </c>
      <c r="H1428" s="146">
        <v>615471</v>
      </c>
    </row>
    <row r="1429" spans="1:8" ht="12.75" customHeight="1" x14ac:dyDescent="0.25">
      <c r="A1429" s="15" t="s">
        <v>0</v>
      </c>
      <c r="B1429" s="22" t="s">
        <v>2003</v>
      </c>
      <c r="C1429" s="22" t="s">
        <v>1973</v>
      </c>
      <c r="D1429" s="14" t="s">
        <v>109</v>
      </c>
      <c r="E1429" s="25">
        <v>42143</v>
      </c>
      <c r="F1429" s="14">
        <v>4121000</v>
      </c>
      <c r="G1429" s="27">
        <v>10145748</v>
      </c>
      <c r="H1429" s="26">
        <v>3437835</v>
      </c>
    </row>
    <row r="1430" spans="1:8" ht="12.75" customHeight="1" x14ac:dyDescent="0.25">
      <c r="A1430" s="15" t="s">
        <v>0</v>
      </c>
      <c r="B1430" s="22" t="s">
        <v>2003</v>
      </c>
      <c r="C1430" s="22" t="s">
        <v>1973</v>
      </c>
      <c r="D1430" s="14" t="s">
        <v>1309</v>
      </c>
      <c r="E1430" s="25">
        <v>42141</v>
      </c>
      <c r="F1430" s="14">
        <v>4120697</v>
      </c>
      <c r="G1430" s="27">
        <v>10145732</v>
      </c>
      <c r="H1430" s="26">
        <v>124607</v>
      </c>
    </row>
    <row r="1431" spans="1:8" ht="12.75" customHeight="1" x14ac:dyDescent="0.25">
      <c r="A1431" s="15" t="s">
        <v>0</v>
      </c>
      <c r="B1431" s="22" t="s">
        <v>2003</v>
      </c>
      <c r="C1431" s="22" t="s">
        <v>1973</v>
      </c>
      <c r="D1431" s="14" t="s">
        <v>1543</v>
      </c>
      <c r="E1431" s="25">
        <v>42139</v>
      </c>
      <c r="F1431" s="14">
        <v>4120544</v>
      </c>
      <c r="G1431" s="27">
        <v>10145573</v>
      </c>
      <c r="H1431" s="26">
        <v>83071</v>
      </c>
    </row>
    <row r="1432" spans="1:8" ht="12.75" customHeight="1" x14ac:dyDescent="0.25">
      <c r="A1432" s="15" t="s">
        <v>0</v>
      </c>
      <c r="B1432" s="22" t="s">
        <v>2003</v>
      </c>
      <c r="C1432" s="22" t="s">
        <v>1973</v>
      </c>
      <c r="D1432" s="14" t="s">
        <v>1308</v>
      </c>
      <c r="E1432" s="25">
        <v>42138</v>
      </c>
      <c r="F1432" s="14">
        <v>4120534</v>
      </c>
      <c r="G1432" s="27">
        <v>10145571</v>
      </c>
      <c r="H1432" s="26">
        <v>124607</v>
      </c>
    </row>
    <row r="1433" spans="1:8" ht="12.75" hidden="1" customHeight="1" x14ac:dyDescent="0.25">
      <c r="A1433" s="136" t="s">
        <v>3</v>
      </c>
      <c r="B1433" s="140" t="s">
        <v>1971</v>
      </c>
      <c r="C1433" s="140" t="s">
        <v>1971</v>
      </c>
      <c r="D1433" s="140" t="s">
        <v>1827</v>
      </c>
      <c r="E1433" s="144">
        <v>42137</v>
      </c>
      <c r="F1433" s="140">
        <v>4120434</v>
      </c>
      <c r="G1433" s="140">
        <v>10145375</v>
      </c>
      <c r="H1433" s="146">
        <v>43171</v>
      </c>
    </row>
    <row r="1434" spans="1:8" ht="12.75" customHeight="1" x14ac:dyDescent="0.25">
      <c r="A1434" s="15" t="s">
        <v>0</v>
      </c>
      <c r="B1434" s="22" t="s">
        <v>2003</v>
      </c>
      <c r="C1434" s="22" t="s">
        <v>1973</v>
      </c>
      <c r="D1434" s="14" t="s">
        <v>964</v>
      </c>
      <c r="E1434" s="25">
        <v>42135</v>
      </c>
      <c r="F1434" s="14">
        <v>4120337</v>
      </c>
      <c r="G1434" s="14" t="s">
        <v>2</v>
      </c>
      <c r="H1434" s="26">
        <v>199370</v>
      </c>
    </row>
    <row r="1435" spans="1:8" ht="12.75" hidden="1" customHeight="1" x14ac:dyDescent="0.25">
      <c r="A1435" s="15" t="s">
        <v>3</v>
      </c>
      <c r="B1435" s="22" t="s">
        <v>2003</v>
      </c>
      <c r="C1435" s="22" t="s">
        <v>1974</v>
      </c>
      <c r="D1435" s="14" t="s">
        <v>964</v>
      </c>
      <c r="E1435" s="25">
        <v>42135</v>
      </c>
      <c r="F1435" s="14">
        <v>4120336</v>
      </c>
      <c r="G1435" s="14" t="s">
        <v>2</v>
      </c>
      <c r="H1435" s="26">
        <v>166142</v>
      </c>
    </row>
    <row r="1436" spans="1:8" ht="12.75" hidden="1" customHeight="1" x14ac:dyDescent="0.25">
      <c r="A1436" s="15" t="s">
        <v>3</v>
      </c>
      <c r="B1436" s="22" t="s">
        <v>2003</v>
      </c>
      <c r="C1436" s="22" t="s">
        <v>1974</v>
      </c>
      <c r="D1436" s="14" t="s">
        <v>1699</v>
      </c>
      <c r="E1436" s="25">
        <v>42135</v>
      </c>
      <c r="F1436" s="14">
        <v>4120374</v>
      </c>
      <c r="G1436" s="27">
        <v>10145234</v>
      </c>
      <c r="H1436" s="26">
        <v>62303</v>
      </c>
    </row>
    <row r="1437" spans="1:8" ht="12.75" customHeight="1" x14ac:dyDescent="0.25">
      <c r="A1437" s="15" t="s">
        <v>0</v>
      </c>
      <c r="B1437" s="22" t="s">
        <v>2003</v>
      </c>
      <c r="C1437" s="22" t="s">
        <v>1973</v>
      </c>
      <c r="D1437" s="14" t="s">
        <v>1837</v>
      </c>
      <c r="E1437" s="25">
        <v>42134</v>
      </c>
      <c r="F1437" s="14">
        <v>4120112</v>
      </c>
      <c r="G1437" s="27">
        <v>10144806</v>
      </c>
      <c r="H1437" s="26">
        <v>41536</v>
      </c>
    </row>
    <row r="1438" spans="1:8" ht="12.75" hidden="1" customHeight="1" x14ac:dyDescent="0.25">
      <c r="A1438" s="15" t="s">
        <v>3</v>
      </c>
      <c r="B1438" s="22" t="s">
        <v>2003</v>
      </c>
      <c r="C1438" s="22" t="s">
        <v>1974</v>
      </c>
      <c r="D1438" s="14" t="s">
        <v>1258</v>
      </c>
      <c r="E1438" s="25">
        <v>42131</v>
      </c>
      <c r="F1438" s="14">
        <v>4119945</v>
      </c>
      <c r="G1438" s="27">
        <v>10143385</v>
      </c>
      <c r="H1438" s="26">
        <v>142882</v>
      </c>
    </row>
    <row r="1439" spans="1:8" ht="12.75" hidden="1" customHeight="1" x14ac:dyDescent="0.25">
      <c r="A1439" s="136" t="s">
        <v>3</v>
      </c>
      <c r="B1439" s="140" t="s">
        <v>1972</v>
      </c>
      <c r="C1439" s="140" t="s">
        <v>2</v>
      </c>
      <c r="D1439" s="140" t="s">
        <v>324</v>
      </c>
      <c r="E1439" s="144">
        <v>42130</v>
      </c>
      <c r="F1439" s="140">
        <v>4119884</v>
      </c>
      <c r="G1439" s="140" t="s">
        <v>2</v>
      </c>
      <c r="H1439" s="146">
        <v>943751</v>
      </c>
    </row>
    <row r="1440" spans="1:8" ht="12.75" customHeight="1" x14ac:dyDescent="0.25">
      <c r="A1440" s="15" t="s">
        <v>0</v>
      </c>
      <c r="B1440" s="22" t="s">
        <v>2003</v>
      </c>
      <c r="C1440" s="22" t="s">
        <v>1973</v>
      </c>
      <c r="D1440" s="14" t="s">
        <v>257</v>
      </c>
      <c r="E1440" s="25">
        <v>42128</v>
      </c>
      <c r="F1440" s="14">
        <v>4119753</v>
      </c>
      <c r="G1440" s="27">
        <v>10144483</v>
      </c>
      <c r="H1440" s="26">
        <v>1302632</v>
      </c>
    </row>
    <row r="1441" spans="1:8" ht="12.75" hidden="1" customHeight="1" x14ac:dyDescent="0.25">
      <c r="A1441" s="136" t="s">
        <v>0</v>
      </c>
      <c r="B1441" s="140" t="s">
        <v>1971</v>
      </c>
      <c r="C1441" s="140" t="s">
        <v>1</v>
      </c>
      <c r="D1441" s="140" t="s">
        <v>1114</v>
      </c>
      <c r="E1441" s="144">
        <v>42123</v>
      </c>
      <c r="F1441" s="140">
        <v>4119239</v>
      </c>
      <c r="G1441" s="140" t="s">
        <v>2</v>
      </c>
      <c r="H1441" s="146">
        <v>166142</v>
      </c>
    </row>
    <row r="1442" spans="1:8" ht="12.75" hidden="1" customHeight="1" x14ac:dyDescent="0.25">
      <c r="A1442" s="136" t="s">
        <v>0</v>
      </c>
      <c r="B1442" s="141" t="s">
        <v>1972</v>
      </c>
      <c r="C1442" s="140" t="s">
        <v>2</v>
      </c>
      <c r="D1442" s="140" t="s">
        <v>15</v>
      </c>
      <c r="E1442" s="144">
        <v>42118</v>
      </c>
      <c r="F1442" s="140">
        <v>4118821</v>
      </c>
      <c r="G1442" s="140" t="s">
        <v>2</v>
      </c>
      <c r="H1442" s="146">
        <v>146882</v>
      </c>
    </row>
    <row r="1443" spans="1:8" ht="12.75" hidden="1" customHeight="1" x14ac:dyDescent="0.25">
      <c r="A1443" s="15" t="s">
        <v>3</v>
      </c>
      <c r="B1443" s="22" t="s">
        <v>2003</v>
      </c>
      <c r="C1443" s="22" t="s">
        <v>1974</v>
      </c>
      <c r="D1443" s="14" t="s">
        <v>1697</v>
      </c>
      <c r="E1443" s="25">
        <v>42114</v>
      </c>
      <c r="F1443" s="14">
        <v>4118514</v>
      </c>
      <c r="G1443" s="27">
        <v>10143072</v>
      </c>
      <c r="H1443" s="26">
        <v>63165</v>
      </c>
    </row>
    <row r="1444" spans="1:8" ht="12.75" customHeight="1" x14ac:dyDescent="0.25">
      <c r="A1444" s="15" t="s">
        <v>3</v>
      </c>
      <c r="B1444" s="22" t="s">
        <v>2003</v>
      </c>
      <c r="C1444" s="22" t="s">
        <v>1973</v>
      </c>
      <c r="D1444" s="14" t="s">
        <v>1839</v>
      </c>
      <c r="E1444" s="25">
        <v>42113</v>
      </c>
      <c r="F1444" s="14">
        <v>4118242</v>
      </c>
      <c r="G1444" s="27">
        <v>10143046</v>
      </c>
      <c r="H1444" s="26">
        <v>41536</v>
      </c>
    </row>
    <row r="1445" spans="1:8" ht="12.75" hidden="1" customHeight="1" x14ac:dyDescent="0.25">
      <c r="A1445" s="136" t="s">
        <v>3</v>
      </c>
      <c r="B1445" s="140" t="str">
        <f>+Tabla1[[#This Row],[Equipo]]</f>
        <v>TENSIONADORA</v>
      </c>
      <c r="C1445" s="140" t="s">
        <v>42</v>
      </c>
      <c r="D1445" s="140" t="s">
        <v>1566</v>
      </c>
      <c r="E1445" s="144">
        <v>42113</v>
      </c>
      <c r="F1445" s="140">
        <v>4118245</v>
      </c>
      <c r="G1445" s="140">
        <v>10143066</v>
      </c>
      <c r="H1445" s="146">
        <v>83071</v>
      </c>
    </row>
    <row r="1446" spans="1:8" ht="12.75" customHeight="1" x14ac:dyDescent="0.25">
      <c r="A1446" s="15" t="s">
        <v>0</v>
      </c>
      <c r="B1446" s="22" t="s">
        <v>2003</v>
      </c>
      <c r="C1446" s="22" t="s">
        <v>1973</v>
      </c>
      <c r="D1446" s="14" t="s">
        <v>1838</v>
      </c>
      <c r="E1446" s="25">
        <v>42111</v>
      </c>
      <c r="F1446" s="14">
        <v>4118177</v>
      </c>
      <c r="G1446" s="27">
        <v>10140980</v>
      </c>
      <c r="H1446" s="26">
        <v>41536</v>
      </c>
    </row>
    <row r="1447" spans="1:8" ht="12.75" hidden="1" customHeight="1" x14ac:dyDescent="0.25">
      <c r="A1447" s="136" t="s">
        <v>3</v>
      </c>
      <c r="B1447" s="139" t="s">
        <v>1971</v>
      </c>
      <c r="C1447" s="140" t="s">
        <v>1</v>
      </c>
      <c r="D1447" s="140" t="s">
        <v>1567</v>
      </c>
      <c r="E1447" s="144">
        <v>42108</v>
      </c>
      <c r="F1447" s="140">
        <v>4118065</v>
      </c>
      <c r="G1447" s="140">
        <v>10142688</v>
      </c>
      <c r="H1447" s="146">
        <v>83071</v>
      </c>
    </row>
    <row r="1448" spans="1:8" ht="12.75" customHeight="1" x14ac:dyDescent="0.25">
      <c r="A1448" s="15" t="s">
        <v>3</v>
      </c>
      <c r="B1448" s="22" t="s">
        <v>2003</v>
      </c>
      <c r="C1448" s="22" t="s">
        <v>1973</v>
      </c>
      <c r="D1448" s="14" t="s">
        <v>1321</v>
      </c>
      <c r="E1448" s="25">
        <v>42107</v>
      </c>
      <c r="F1448" s="14">
        <v>4117908</v>
      </c>
      <c r="G1448" s="27">
        <v>10142266</v>
      </c>
      <c r="H1448" s="26">
        <v>124607</v>
      </c>
    </row>
    <row r="1449" spans="1:8" ht="12.75" customHeight="1" x14ac:dyDescent="0.25">
      <c r="A1449" s="15" t="s">
        <v>3</v>
      </c>
      <c r="B1449" s="22" t="s">
        <v>2003</v>
      </c>
      <c r="C1449" s="22" t="s">
        <v>1973</v>
      </c>
      <c r="D1449" s="14" t="s">
        <v>1574</v>
      </c>
      <c r="E1449" s="25">
        <v>42104</v>
      </c>
      <c r="F1449" s="14">
        <v>4117657</v>
      </c>
      <c r="G1449" s="27">
        <v>10142115</v>
      </c>
      <c r="H1449" s="26">
        <v>83071</v>
      </c>
    </row>
    <row r="1450" spans="1:8" ht="12.75" customHeight="1" x14ac:dyDescent="0.25">
      <c r="A1450" s="15" t="s">
        <v>0</v>
      </c>
      <c r="B1450" s="22" t="s">
        <v>2003</v>
      </c>
      <c r="C1450" s="22" t="s">
        <v>1973</v>
      </c>
      <c r="D1450" s="14" t="s">
        <v>1315</v>
      </c>
      <c r="E1450" s="25">
        <v>42103</v>
      </c>
      <c r="F1450" s="14">
        <v>4117577</v>
      </c>
      <c r="G1450" s="27">
        <v>10142088</v>
      </c>
      <c r="H1450" s="26">
        <v>124607</v>
      </c>
    </row>
    <row r="1451" spans="1:8" ht="12.75" hidden="1" customHeight="1" x14ac:dyDescent="0.25">
      <c r="A1451" s="136" t="s">
        <v>0</v>
      </c>
      <c r="B1451" s="140" t="s">
        <v>1971</v>
      </c>
      <c r="C1451" s="140" t="s">
        <v>1</v>
      </c>
      <c r="D1451" s="140" t="s">
        <v>1547</v>
      </c>
      <c r="E1451" s="144">
        <v>42102</v>
      </c>
      <c r="F1451" s="140">
        <v>4117566</v>
      </c>
      <c r="G1451" s="140">
        <v>10142092</v>
      </c>
      <c r="H1451" s="146">
        <v>83071</v>
      </c>
    </row>
    <row r="1452" spans="1:8" ht="12.75" hidden="1" customHeight="1" x14ac:dyDescent="0.25">
      <c r="A1452" s="15" t="s">
        <v>3</v>
      </c>
      <c r="B1452" s="22" t="s">
        <v>2003</v>
      </c>
      <c r="C1452" s="22" t="s">
        <v>1974</v>
      </c>
      <c r="D1452" s="14" t="s">
        <v>541</v>
      </c>
      <c r="E1452" s="25">
        <v>42100</v>
      </c>
      <c r="F1452" s="14">
        <v>4117380</v>
      </c>
      <c r="G1452" s="27">
        <v>10141710</v>
      </c>
      <c r="H1452" s="26">
        <v>451502</v>
      </c>
    </row>
    <row r="1453" spans="1:8" hidden="1" x14ac:dyDescent="0.25">
      <c r="A1453" s="15" t="s">
        <v>3</v>
      </c>
      <c r="B1453" s="22" t="s">
        <v>2003</v>
      </c>
      <c r="C1453" s="22" t="s">
        <v>1974</v>
      </c>
      <c r="D1453" s="14" t="s">
        <v>843</v>
      </c>
      <c r="E1453" s="25">
        <v>42100</v>
      </c>
      <c r="F1453" s="14">
        <v>4117348</v>
      </c>
      <c r="G1453" s="14" t="s">
        <v>2</v>
      </c>
      <c r="H1453" s="26">
        <v>249213</v>
      </c>
    </row>
    <row r="1454" spans="1:8" ht="12.75" hidden="1" customHeight="1" x14ac:dyDescent="0.25">
      <c r="A1454" s="15" t="s">
        <v>0</v>
      </c>
      <c r="B1454" s="22" t="s">
        <v>2003</v>
      </c>
      <c r="C1454" s="22" t="s">
        <v>1974</v>
      </c>
      <c r="D1454" s="14" t="s">
        <v>843</v>
      </c>
      <c r="E1454" s="25">
        <v>42100</v>
      </c>
      <c r="F1454" s="14">
        <v>4117352</v>
      </c>
      <c r="G1454" s="14" t="s">
        <v>2</v>
      </c>
      <c r="H1454" s="26">
        <v>166142</v>
      </c>
    </row>
    <row r="1455" spans="1:8" ht="12.75" hidden="1" customHeight="1" x14ac:dyDescent="0.25">
      <c r="A1455" s="15" t="s">
        <v>3</v>
      </c>
      <c r="B1455" s="22" t="s">
        <v>2003</v>
      </c>
      <c r="C1455" s="22" t="s">
        <v>1974</v>
      </c>
      <c r="D1455" s="14" t="s">
        <v>843</v>
      </c>
      <c r="E1455" s="25">
        <v>42100</v>
      </c>
      <c r="F1455" s="14">
        <v>4117351</v>
      </c>
      <c r="G1455" s="14" t="s">
        <v>2</v>
      </c>
      <c r="H1455" s="26">
        <v>166142</v>
      </c>
    </row>
    <row r="1456" spans="1:8" ht="12.75" hidden="1" customHeight="1" x14ac:dyDescent="0.25">
      <c r="A1456" s="15" t="s">
        <v>3</v>
      </c>
      <c r="B1456" s="22" t="s">
        <v>2003</v>
      </c>
      <c r="C1456" s="22" t="s">
        <v>1974</v>
      </c>
      <c r="D1456" s="14" t="s">
        <v>843</v>
      </c>
      <c r="E1456" s="25">
        <v>42100</v>
      </c>
      <c r="F1456" s="14">
        <v>4117349</v>
      </c>
      <c r="G1456" s="14" t="s">
        <v>2</v>
      </c>
      <c r="H1456" s="26">
        <v>166142</v>
      </c>
    </row>
    <row r="1457" spans="1:8" ht="12.75" customHeight="1" x14ac:dyDescent="0.25">
      <c r="A1457" s="15" t="s">
        <v>3</v>
      </c>
      <c r="B1457" s="22" t="s">
        <v>2003</v>
      </c>
      <c r="C1457" s="22" t="s">
        <v>1973</v>
      </c>
      <c r="D1457" s="14" t="s">
        <v>1119</v>
      </c>
      <c r="E1457" s="25">
        <v>42100</v>
      </c>
      <c r="F1457" s="14">
        <v>4117366</v>
      </c>
      <c r="G1457" s="14" t="s">
        <v>2</v>
      </c>
      <c r="H1457" s="26">
        <v>166142</v>
      </c>
    </row>
    <row r="1458" spans="1:8" ht="12.75" customHeight="1" x14ac:dyDescent="0.25">
      <c r="A1458" s="15" t="s">
        <v>0</v>
      </c>
      <c r="B1458" s="22" t="s">
        <v>2003</v>
      </c>
      <c r="C1458" s="22" t="s">
        <v>1973</v>
      </c>
      <c r="D1458" s="14" t="s">
        <v>1119</v>
      </c>
      <c r="E1458" s="25">
        <v>42100</v>
      </c>
      <c r="F1458" s="14">
        <v>4117367</v>
      </c>
      <c r="G1458" s="14" t="s">
        <v>2</v>
      </c>
      <c r="H1458" s="26">
        <v>166142</v>
      </c>
    </row>
    <row r="1459" spans="1:8" ht="12.75" hidden="1" customHeight="1" x14ac:dyDescent="0.25">
      <c r="A1459" s="15" t="s">
        <v>3</v>
      </c>
      <c r="B1459" s="22" t="s">
        <v>2003</v>
      </c>
      <c r="C1459" s="22" t="s">
        <v>1974</v>
      </c>
      <c r="D1459" s="14" t="s">
        <v>843</v>
      </c>
      <c r="E1459" s="25">
        <v>42100</v>
      </c>
      <c r="F1459" s="14">
        <v>4117350</v>
      </c>
      <c r="G1459" s="14" t="s">
        <v>2</v>
      </c>
      <c r="H1459" s="26">
        <v>83071</v>
      </c>
    </row>
    <row r="1460" spans="1:8" ht="12.75" hidden="1" customHeight="1" x14ac:dyDescent="0.25">
      <c r="A1460" s="15" t="s">
        <v>0</v>
      </c>
      <c r="B1460" s="22" t="s">
        <v>2003</v>
      </c>
      <c r="C1460" s="22" t="s">
        <v>1974</v>
      </c>
      <c r="D1460" s="14" t="s">
        <v>1549</v>
      </c>
      <c r="E1460" s="25">
        <v>42100</v>
      </c>
      <c r="F1460" s="14">
        <v>4117354</v>
      </c>
      <c r="G1460" s="14" t="s">
        <v>2</v>
      </c>
      <c r="H1460" s="26">
        <v>83071</v>
      </c>
    </row>
    <row r="1461" spans="1:8" ht="12.75" customHeight="1" x14ac:dyDescent="0.25">
      <c r="A1461" s="15" t="s">
        <v>0</v>
      </c>
      <c r="B1461" s="22" t="s">
        <v>2003</v>
      </c>
      <c r="C1461" s="22" t="s">
        <v>1973</v>
      </c>
      <c r="D1461" s="14" t="s">
        <v>915</v>
      </c>
      <c r="E1461" s="25">
        <v>42098</v>
      </c>
      <c r="F1461" s="14">
        <v>4117133</v>
      </c>
      <c r="G1461" s="14" t="s">
        <v>2</v>
      </c>
      <c r="H1461" s="26">
        <v>207678</v>
      </c>
    </row>
    <row r="1462" spans="1:8" ht="12.75" hidden="1" customHeight="1" x14ac:dyDescent="0.25">
      <c r="A1462" s="136" t="s">
        <v>3</v>
      </c>
      <c r="B1462" s="140" t="str">
        <f>+Tabla1[[#This Row],[Equipo]]</f>
        <v>TENSIONADORA</v>
      </c>
      <c r="C1462" s="140" t="s">
        <v>42</v>
      </c>
      <c r="D1462" s="140" t="s">
        <v>1031</v>
      </c>
      <c r="E1462" s="144">
        <v>42095</v>
      </c>
      <c r="F1462" s="140">
        <v>4116988</v>
      </c>
      <c r="G1462" s="140" t="s">
        <v>2</v>
      </c>
      <c r="H1462" s="146">
        <v>176000</v>
      </c>
    </row>
    <row r="1463" spans="1:8" ht="12.75" hidden="1" customHeight="1" x14ac:dyDescent="0.25">
      <c r="A1463" s="136" t="s">
        <v>0</v>
      </c>
      <c r="B1463" s="140" t="s">
        <v>1971</v>
      </c>
      <c r="C1463" s="140" t="s">
        <v>1</v>
      </c>
      <c r="D1463" s="140" t="s">
        <v>1835</v>
      </c>
      <c r="E1463" s="144">
        <v>42094</v>
      </c>
      <c r="F1463" s="140">
        <v>4116923</v>
      </c>
      <c r="G1463" s="140">
        <v>10141342</v>
      </c>
      <c r="H1463" s="146">
        <v>41536</v>
      </c>
    </row>
    <row r="1464" spans="1:8" ht="12.75" customHeight="1" x14ac:dyDescent="0.25">
      <c r="A1464" s="15" t="s">
        <v>3</v>
      </c>
      <c r="B1464" s="22" t="s">
        <v>2003</v>
      </c>
      <c r="C1464" s="22" t="s">
        <v>1973</v>
      </c>
      <c r="D1464" s="14" t="s">
        <v>1570</v>
      </c>
      <c r="E1464" s="25">
        <v>42093</v>
      </c>
      <c r="F1464" s="14">
        <v>4116729</v>
      </c>
      <c r="G1464" s="27">
        <v>10141188</v>
      </c>
      <c r="H1464" s="26">
        <v>83071</v>
      </c>
    </row>
    <row r="1465" spans="1:8" ht="12.75" customHeight="1" x14ac:dyDescent="0.25">
      <c r="A1465" s="15" t="s">
        <v>3</v>
      </c>
      <c r="B1465" s="22" t="s">
        <v>2003</v>
      </c>
      <c r="C1465" s="22" t="s">
        <v>1973</v>
      </c>
      <c r="D1465" s="14" t="s">
        <v>1690</v>
      </c>
      <c r="E1465" s="25">
        <v>42091</v>
      </c>
      <c r="F1465" s="14">
        <v>4116440</v>
      </c>
      <c r="G1465" s="27">
        <v>10141093</v>
      </c>
      <c r="H1465" s="26">
        <v>65359</v>
      </c>
    </row>
    <row r="1466" spans="1:8" ht="12.75" hidden="1" customHeight="1" x14ac:dyDescent="0.25">
      <c r="A1466" s="136" t="s">
        <v>0</v>
      </c>
      <c r="B1466" s="140" t="s">
        <v>1971</v>
      </c>
      <c r="C1466" s="140" t="s">
        <v>1</v>
      </c>
      <c r="D1466" s="140" t="s">
        <v>840</v>
      </c>
      <c r="E1466" s="144">
        <v>42089</v>
      </c>
      <c r="F1466" s="140">
        <v>4116188</v>
      </c>
      <c r="G1466" s="140">
        <v>10140486</v>
      </c>
      <c r="H1466" s="146">
        <v>249213</v>
      </c>
    </row>
    <row r="1467" spans="1:8" ht="12.75" customHeight="1" x14ac:dyDescent="0.25">
      <c r="A1467" s="15" t="s">
        <v>0</v>
      </c>
      <c r="B1467" s="22" t="s">
        <v>2003</v>
      </c>
      <c r="C1467" s="22" t="s">
        <v>1973</v>
      </c>
      <c r="D1467" s="14" t="s">
        <v>80</v>
      </c>
      <c r="E1467" s="25">
        <v>42089</v>
      </c>
      <c r="F1467" s="14">
        <v>4116260</v>
      </c>
      <c r="G1467" s="14" t="s">
        <v>2</v>
      </c>
      <c r="H1467" s="26">
        <v>4475520</v>
      </c>
    </row>
    <row r="1468" spans="1:8" ht="12.75" customHeight="1" x14ac:dyDescent="0.25">
      <c r="A1468" s="15" t="s">
        <v>0</v>
      </c>
      <c r="B1468" s="22" t="s">
        <v>2003</v>
      </c>
      <c r="C1468" s="22" t="s">
        <v>1973</v>
      </c>
      <c r="D1468" s="14" t="s">
        <v>1555</v>
      </c>
      <c r="E1468" s="25">
        <v>42080</v>
      </c>
      <c r="F1468" s="14">
        <v>4115513</v>
      </c>
      <c r="G1468" s="27">
        <v>10139857</v>
      </c>
      <c r="H1468" s="26">
        <v>83071</v>
      </c>
    </row>
    <row r="1469" spans="1:8" ht="12.75" customHeight="1" x14ac:dyDescent="0.25">
      <c r="A1469" s="15" t="s">
        <v>3</v>
      </c>
      <c r="B1469" s="22" t="s">
        <v>2003</v>
      </c>
      <c r="C1469" s="22" t="s">
        <v>1973</v>
      </c>
      <c r="D1469" s="14" t="s">
        <v>832</v>
      </c>
      <c r="E1469" s="25">
        <v>42079</v>
      </c>
      <c r="F1469" s="14">
        <v>4115483</v>
      </c>
      <c r="G1469" s="14" t="s">
        <v>2</v>
      </c>
      <c r="H1469" s="26">
        <v>250401</v>
      </c>
    </row>
    <row r="1470" spans="1:8" ht="12.75" customHeight="1" x14ac:dyDescent="0.25">
      <c r="A1470" s="15" t="s">
        <v>3</v>
      </c>
      <c r="B1470" s="22" t="s">
        <v>2003</v>
      </c>
      <c r="C1470" s="22" t="s">
        <v>1973</v>
      </c>
      <c r="D1470" s="14" t="s">
        <v>1127</v>
      </c>
      <c r="E1470" s="25">
        <v>42079</v>
      </c>
      <c r="F1470" s="14">
        <v>4115482</v>
      </c>
      <c r="G1470" s="14" t="s">
        <v>2</v>
      </c>
      <c r="H1470" s="26">
        <v>166142</v>
      </c>
    </row>
    <row r="1471" spans="1:8" ht="12.75" hidden="1" customHeight="1" x14ac:dyDescent="0.25">
      <c r="A1471" s="15" t="s">
        <v>3</v>
      </c>
      <c r="B1471" s="22" t="s">
        <v>2003</v>
      </c>
      <c r="C1471" s="22" t="s">
        <v>1974</v>
      </c>
      <c r="D1471" s="14" t="s">
        <v>1123</v>
      </c>
      <c r="E1471" s="25">
        <v>42078</v>
      </c>
      <c r="F1471" s="14">
        <v>4115230</v>
      </c>
      <c r="G1471" s="27">
        <v>10139745</v>
      </c>
      <c r="H1471" s="26">
        <v>166142</v>
      </c>
    </row>
    <row r="1472" spans="1:8" ht="12.75" hidden="1" customHeight="1" x14ac:dyDescent="0.25">
      <c r="A1472" s="136" t="s">
        <v>0</v>
      </c>
      <c r="B1472" s="140" t="s">
        <v>42</v>
      </c>
      <c r="C1472" s="140" t="s">
        <v>42</v>
      </c>
      <c r="D1472" s="140" t="s">
        <v>565</v>
      </c>
      <c r="E1472" s="144">
        <v>42077</v>
      </c>
      <c r="F1472" s="140">
        <v>4115222</v>
      </c>
      <c r="G1472" s="140">
        <v>10139237</v>
      </c>
      <c r="H1472" s="146">
        <v>415355</v>
      </c>
    </row>
    <row r="1473" spans="1:8" ht="12.75" customHeight="1" x14ac:dyDescent="0.25">
      <c r="A1473" s="15" t="s">
        <v>0</v>
      </c>
      <c r="B1473" s="22" t="s">
        <v>2003</v>
      </c>
      <c r="C1473" s="22" t="s">
        <v>1973</v>
      </c>
      <c r="D1473" s="14" t="s">
        <v>1553</v>
      </c>
      <c r="E1473" s="25">
        <v>42076</v>
      </c>
      <c r="F1473" s="14">
        <v>4115175</v>
      </c>
      <c r="G1473" s="27">
        <v>10139245</v>
      </c>
      <c r="H1473" s="26">
        <v>83071</v>
      </c>
    </row>
    <row r="1474" spans="1:8" ht="12.75" customHeight="1" x14ac:dyDescent="0.25">
      <c r="A1474" s="15" t="s">
        <v>0</v>
      </c>
      <c r="B1474" s="22" t="s">
        <v>2003</v>
      </c>
      <c r="C1474" s="22" t="s">
        <v>1973</v>
      </c>
      <c r="D1474" s="14" t="s">
        <v>1314</v>
      </c>
      <c r="E1474" s="25">
        <v>42073</v>
      </c>
      <c r="F1474" s="14">
        <v>4114937</v>
      </c>
      <c r="G1474" s="27">
        <v>10139168</v>
      </c>
      <c r="H1474" s="26">
        <v>124607</v>
      </c>
    </row>
    <row r="1475" spans="1:8" ht="12.75" hidden="1" customHeight="1" x14ac:dyDescent="0.25">
      <c r="A1475" s="15" t="s">
        <v>0</v>
      </c>
      <c r="B1475" s="22" t="s">
        <v>2003</v>
      </c>
      <c r="C1475" s="22" t="s">
        <v>1974</v>
      </c>
      <c r="D1475" s="14" t="s">
        <v>1890</v>
      </c>
      <c r="E1475" s="25">
        <v>42073</v>
      </c>
      <c r="F1475" s="14">
        <v>4114970</v>
      </c>
      <c r="G1475" s="27">
        <v>10139221</v>
      </c>
      <c r="H1475" s="26">
        <v>30707</v>
      </c>
    </row>
    <row r="1476" spans="1:8" ht="12.75" customHeight="1" x14ac:dyDescent="0.25">
      <c r="A1476" s="15" t="s">
        <v>3</v>
      </c>
      <c r="B1476" s="22" t="s">
        <v>2003</v>
      </c>
      <c r="C1476" s="22" t="s">
        <v>1973</v>
      </c>
      <c r="D1476" s="14" t="s">
        <v>1575</v>
      </c>
      <c r="E1476" s="25">
        <v>42071</v>
      </c>
      <c r="F1476" s="14">
        <v>4114622</v>
      </c>
      <c r="G1476" s="27">
        <v>10138277</v>
      </c>
      <c r="H1476" s="26">
        <v>83071</v>
      </c>
    </row>
    <row r="1477" spans="1:8" ht="12.75" customHeight="1" x14ac:dyDescent="0.25">
      <c r="A1477" s="15" t="s">
        <v>0</v>
      </c>
      <c r="B1477" s="22" t="s">
        <v>2003</v>
      </c>
      <c r="C1477" s="22" t="s">
        <v>1973</v>
      </c>
      <c r="D1477" s="14" t="s">
        <v>1318</v>
      </c>
      <c r="E1477" s="25">
        <v>42070</v>
      </c>
      <c r="F1477" s="14">
        <v>4114617</v>
      </c>
      <c r="G1477" s="27">
        <v>10138952</v>
      </c>
      <c r="H1477" s="26">
        <v>124607</v>
      </c>
    </row>
    <row r="1478" spans="1:8" ht="12.75" customHeight="1" x14ac:dyDescent="0.25">
      <c r="A1478" s="15" t="s">
        <v>0</v>
      </c>
      <c r="B1478" s="22" t="s">
        <v>2003</v>
      </c>
      <c r="C1478" s="22" t="s">
        <v>1973</v>
      </c>
      <c r="D1478" s="14" t="s">
        <v>1680</v>
      </c>
      <c r="E1478" s="25">
        <v>42070</v>
      </c>
      <c r="F1478" s="14">
        <v>4114616</v>
      </c>
      <c r="G1478" s="27">
        <v>10138953</v>
      </c>
      <c r="H1478" s="26">
        <v>66457</v>
      </c>
    </row>
    <row r="1479" spans="1:8" ht="12.75" customHeight="1" x14ac:dyDescent="0.25">
      <c r="A1479" s="15" t="s">
        <v>0</v>
      </c>
      <c r="B1479" s="22" t="s">
        <v>2003</v>
      </c>
      <c r="C1479" s="22" t="s">
        <v>1973</v>
      </c>
      <c r="D1479" s="14" t="s">
        <v>1884</v>
      </c>
      <c r="E1479" s="25">
        <v>42070</v>
      </c>
      <c r="F1479" s="14">
        <v>4114606</v>
      </c>
      <c r="G1479" s="27">
        <v>10138925</v>
      </c>
      <c r="H1479" s="26">
        <v>33228</v>
      </c>
    </row>
    <row r="1480" spans="1:8" ht="12.75" hidden="1" customHeight="1" x14ac:dyDescent="0.25">
      <c r="A1480" s="136" t="s">
        <v>0</v>
      </c>
      <c r="B1480" s="140" t="s">
        <v>42</v>
      </c>
      <c r="C1480" s="140" t="s">
        <v>42</v>
      </c>
      <c r="D1480" s="140" t="s">
        <v>1676</v>
      </c>
      <c r="E1480" s="144">
        <v>42070</v>
      </c>
      <c r="F1480" s="140">
        <v>4114615</v>
      </c>
      <c r="G1480" s="140">
        <v>10138954</v>
      </c>
      <c r="H1480" s="146">
        <v>66457</v>
      </c>
    </row>
    <row r="1481" spans="1:8" ht="12.75" customHeight="1" x14ac:dyDescent="0.25">
      <c r="A1481" s="15" t="s">
        <v>0</v>
      </c>
      <c r="B1481" s="22" t="s">
        <v>2003</v>
      </c>
      <c r="C1481" s="22" t="s">
        <v>1973</v>
      </c>
      <c r="D1481" s="37" t="s">
        <v>2130</v>
      </c>
      <c r="E1481" s="25">
        <v>42069</v>
      </c>
      <c r="F1481" s="14">
        <v>4114537</v>
      </c>
      <c r="G1481" s="27">
        <v>10138766</v>
      </c>
      <c r="H1481" s="26">
        <v>3619847</v>
      </c>
    </row>
    <row r="1482" spans="1:8" ht="12.75" customHeight="1" x14ac:dyDescent="0.25">
      <c r="A1482" s="15" t="s">
        <v>0</v>
      </c>
      <c r="B1482" s="22" t="s">
        <v>2003</v>
      </c>
      <c r="C1482" s="22" t="s">
        <v>1973</v>
      </c>
      <c r="D1482" s="14" t="s">
        <v>1558</v>
      </c>
      <c r="E1482" s="25">
        <v>42068</v>
      </c>
      <c r="F1482" s="14">
        <v>4114464</v>
      </c>
      <c r="G1482" s="27">
        <v>10138644</v>
      </c>
      <c r="H1482" s="26">
        <v>83071</v>
      </c>
    </row>
    <row r="1483" spans="1:8" ht="12.75" customHeight="1" x14ac:dyDescent="0.25">
      <c r="A1483" s="15" t="s">
        <v>3</v>
      </c>
      <c r="B1483" s="22" t="s">
        <v>2003</v>
      </c>
      <c r="C1483" s="22" t="s">
        <v>1973</v>
      </c>
      <c r="D1483" s="14" t="s">
        <v>1683</v>
      </c>
      <c r="E1483" s="25">
        <v>42068</v>
      </c>
      <c r="F1483" s="14">
        <v>4114495</v>
      </c>
      <c r="G1483" s="27">
        <v>10138245</v>
      </c>
      <c r="H1483" s="26">
        <v>66457</v>
      </c>
    </row>
    <row r="1484" spans="1:8" ht="12.75" hidden="1" customHeight="1" x14ac:dyDescent="0.25">
      <c r="A1484" s="136" t="s">
        <v>0</v>
      </c>
      <c r="B1484" s="141" t="s">
        <v>1972</v>
      </c>
      <c r="C1484" s="140" t="s">
        <v>2</v>
      </c>
      <c r="D1484" s="140" t="s">
        <v>47</v>
      </c>
      <c r="E1484" s="144">
        <v>42066</v>
      </c>
      <c r="F1484" s="140">
        <v>4114366</v>
      </c>
      <c r="G1484" s="140" t="s">
        <v>2</v>
      </c>
      <c r="H1484" s="146">
        <v>238858</v>
      </c>
    </row>
    <row r="1485" spans="1:8" ht="12.75" customHeight="1" x14ac:dyDescent="0.25">
      <c r="A1485" s="15" t="s">
        <v>0</v>
      </c>
      <c r="B1485" s="22" t="s">
        <v>2003</v>
      </c>
      <c r="C1485" s="22" t="s">
        <v>1973</v>
      </c>
      <c r="D1485" s="14" t="s">
        <v>986</v>
      </c>
      <c r="E1485" s="25">
        <v>42066</v>
      </c>
      <c r="F1485" s="14">
        <v>4114329</v>
      </c>
      <c r="G1485" s="27">
        <v>10138263</v>
      </c>
      <c r="H1485" s="26">
        <v>191063</v>
      </c>
    </row>
    <row r="1486" spans="1:8" ht="12.75" hidden="1" customHeight="1" x14ac:dyDescent="0.25">
      <c r="A1486" s="136" t="s">
        <v>3</v>
      </c>
      <c r="B1486" s="140" t="s">
        <v>1972</v>
      </c>
      <c r="C1486" s="140" t="s">
        <v>2</v>
      </c>
      <c r="D1486" s="140" t="s">
        <v>46</v>
      </c>
      <c r="E1486" s="144">
        <v>42062</v>
      </c>
      <c r="F1486" s="140">
        <v>4113819</v>
      </c>
      <c r="G1486" s="140" t="s">
        <v>2</v>
      </c>
      <c r="H1486" s="146">
        <v>826917</v>
      </c>
    </row>
    <row r="1487" spans="1:8" ht="12.75" hidden="1" customHeight="1" x14ac:dyDescent="0.25">
      <c r="A1487" s="136" t="s">
        <v>0</v>
      </c>
      <c r="B1487" s="141" t="s">
        <v>1972</v>
      </c>
      <c r="C1487" s="140" t="s">
        <v>2</v>
      </c>
      <c r="D1487" s="140" t="s">
        <v>1754</v>
      </c>
      <c r="E1487" s="144">
        <v>42060</v>
      </c>
      <c r="F1487" s="140">
        <v>4113602</v>
      </c>
      <c r="G1487" s="140">
        <v>10137849</v>
      </c>
      <c r="H1487" s="146">
        <v>53469</v>
      </c>
    </row>
    <row r="1488" spans="1:8" ht="12.75" hidden="1" customHeight="1" x14ac:dyDescent="0.25">
      <c r="A1488" s="15" t="s">
        <v>0</v>
      </c>
      <c r="B1488" s="22" t="s">
        <v>2003</v>
      </c>
      <c r="C1488" s="22" t="s">
        <v>1974</v>
      </c>
      <c r="D1488" s="14" t="s">
        <v>1247</v>
      </c>
      <c r="E1488" s="25">
        <v>42060</v>
      </c>
      <c r="F1488" s="14">
        <v>4113592</v>
      </c>
      <c r="G1488" s="27">
        <v>10137501</v>
      </c>
      <c r="H1488" s="26">
        <v>149528</v>
      </c>
    </row>
    <row r="1489" spans="1:8" ht="12.75" hidden="1" customHeight="1" x14ac:dyDescent="0.25">
      <c r="A1489" s="136" t="s">
        <v>0</v>
      </c>
      <c r="B1489" s="140" t="s">
        <v>1971</v>
      </c>
      <c r="C1489" s="140" t="s">
        <v>1</v>
      </c>
      <c r="D1489" s="140" t="s">
        <v>1718</v>
      </c>
      <c r="E1489" s="144">
        <v>42055</v>
      </c>
      <c r="F1489" s="140">
        <v>4113069</v>
      </c>
      <c r="G1489" s="140">
        <v>10137131</v>
      </c>
      <c r="H1489" s="146">
        <v>58150</v>
      </c>
    </row>
    <row r="1490" spans="1:8" ht="12.75" customHeight="1" x14ac:dyDescent="0.25">
      <c r="A1490" s="15" t="s">
        <v>0</v>
      </c>
      <c r="B1490" s="22" t="s">
        <v>2003</v>
      </c>
      <c r="C1490" s="22" t="s">
        <v>1973</v>
      </c>
      <c r="D1490" s="14" t="s">
        <v>1316</v>
      </c>
      <c r="E1490" s="25">
        <v>42054</v>
      </c>
      <c r="F1490" s="14">
        <v>4112943</v>
      </c>
      <c r="G1490" s="27">
        <v>10137132</v>
      </c>
      <c r="H1490" s="26">
        <v>124607</v>
      </c>
    </row>
    <row r="1491" spans="1:8" ht="12.75" customHeight="1" x14ac:dyDescent="0.25">
      <c r="A1491" s="15" t="s">
        <v>0</v>
      </c>
      <c r="B1491" s="22" t="s">
        <v>2003</v>
      </c>
      <c r="C1491" s="22" t="s">
        <v>1973</v>
      </c>
      <c r="D1491" s="14" t="s">
        <v>703</v>
      </c>
      <c r="E1491" s="25">
        <v>42051</v>
      </c>
      <c r="F1491" s="14">
        <v>4112761</v>
      </c>
      <c r="G1491" s="14" t="s">
        <v>2</v>
      </c>
      <c r="H1491" s="26">
        <v>332284</v>
      </c>
    </row>
    <row r="1492" spans="1:8" ht="12.75" customHeight="1" x14ac:dyDescent="0.25">
      <c r="A1492" s="15" t="s">
        <v>3</v>
      </c>
      <c r="B1492" s="22" t="s">
        <v>2003</v>
      </c>
      <c r="C1492" s="22" t="s">
        <v>1973</v>
      </c>
      <c r="D1492" s="14" t="s">
        <v>703</v>
      </c>
      <c r="E1492" s="25">
        <v>42051</v>
      </c>
      <c r="F1492" s="14">
        <v>4112762</v>
      </c>
      <c r="G1492" s="14" t="s">
        <v>2</v>
      </c>
      <c r="H1492" s="26">
        <v>249213</v>
      </c>
    </row>
    <row r="1493" spans="1:8" ht="12.75" hidden="1" customHeight="1" x14ac:dyDescent="0.25">
      <c r="A1493" s="136" t="s">
        <v>3</v>
      </c>
      <c r="B1493" s="140" t="s">
        <v>160</v>
      </c>
      <c r="C1493" s="140" t="s">
        <v>2</v>
      </c>
      <c r="D1493" s="140" t="s">
        <v>1322</v>
      </c>
      <c r="E1493" s="144">
        <v>42049</v>
      </c>
      <c r="F1493" s="140">
        <v>4112468</v>
      </c>
      <c r="G1493" s="140">
        <v>10135870</v>
      </c>
      <c r="H1493" s="146">
        <v>124607</v>
      </c>
    </row>
    <row r="1494" spans="1:8" ht="12.75" customHeight="1" x14ac:dyDescent="0.25">
      <c r="A1494" s="15" t="s">
        <v>3</v>
      </c>
      <c r="B1494" s="22" t="s">
        <v>2003</v>
      </c>
      <c r="C1494" s="22" t="s">
        <v>1973</v>
      </c>
      <c r="D1494" s="14" t="s">
        <v>1124</v>
      </c>
      <c r="E1494" s="25">
        <v>42049</v>
      </c>
      <c r="F1494" s="14">
        <v>4112463</v>
      </c>
      <c r="G1494" s="27">
        <v>10136177</v>
      </c>
      <c r="H1494" s="26">
        <v>166142</v>
      </c>
    </row>
    <row r="1495" spans="1:8" ht="12.75" hidden="1" customHeight="1" x14ac:dyDescent="0.25">
      <c r="A1495" s="136" t="s">
        <v>3</v>
      </c>
      <c r="B1495" s="140" t="s">
        <v>160</v>
      </c>
      <c r="C1495" s="140" t="s">
        <v>2</v>
      </c>
      <c r="D1495" s="140" t="s">
        <v>818</v>
      </c>
      <c r="E1495" s="144">
        <v>42044</v>
      </c>
      <c r="F1495" s="140">
        <v>4112159</v>
      </c>
      <c r="G1495" s="140" t="s">
        <v>2</v>
      </c>
      <c r="H1495" s="146">
        <v>256519</v>
      </c>
    </row>
    <row r="1496" spans="1:8" ht="12.75" hidden="1" customHeight="1" x14ac:dyDescent="0.25">
      <c r="A1496" s="15" t="s">
        <v>0</v>
      </c>
      <c r="B1496" s="22" t="s">
        <v>2003</v>
      </c>
      <c r="C1496" s="22" t="s">
        <v>1974</v>
      </c>
      <c r="D1496" s="14" t="s">
        <v>170</v>
      </c>
      <c r="E1496" s="25">
        <v>42043</v>
      </c>
      <c r="F1496" s="14">
        <v>4111976</v>
      </c>
      <c r="G1496" s="27">
        <v>10135687</v>
      </c>
      <c r="H1496" s="26">
        <v>2163536</v>
      </c>
    </row>
    <row r="1497" spans="1:8" ht="12.75" customHeight="1" x14ac:dyDescent="0.25">
      <c r="A1497" s="15" t="s">
        <v>3</v>
      </c>
      <c r="B1497" s="22" t="s">
        <v>2003</v>
      </c>
      <c r="C1497" s="22" t="s">
        <v>1973</v>
      </c>
      <c r="D1497" s="14" t="s">
        <v>842</v>
      </c>
      <c r="E1497" s="25">
        <v>42043</v>
      </c>
      <c r="F1497" s="14">
        <v>4111975</v>
      </c>
      <c r="G1497" s="27">
        <v>10135851</v>
      </c>
      <c r="H1497" s="26">
        <v>249213</v>
      </c>
    </row>
    <row r="1498" spans="1:8" ht="12.75" hidden="1" customHeight="1" x14ac:dyDescent="0.25">
      <c r="A1498" s="136" t="s">
        <v>3</v>
      </c>
      <c r="B1498" s="140" t="s">
        <v>160</v>
      </c>
      <c r="C1498" s="140" t="s">
        <v>2</v>
      </c>
      <c r="D1498" s="140" t="s">
        <v>250</v>
      </c>
      <c r="E1498" s="144">
        <v>42042</v>
      </c>
      <c r="F1498" s="140">
        <v>4111960</v>
      </c>
      <c r="G1498" s="140">
        <v>10135839</v>
      </c>
      <c r="H1498" s="146">
        <v>1393818</v>
      </c>
    </row>
    <row r="1499" spans="1:8" ht="12.75" customHeight="1" x14ac:dyDescent="0.25">
      <c r="A1499" s="15" t="s">
        <v>3</v>
      </c>
      <c r="B1499" s="22" t="s">
        <v>2003</v>
      </c>
      <c r="C1499" s="22" t="s">
        <v>1973</v>
      </c>
      <c r="D1499" s="14" t="s">
        <v>32</v>
      </c>
      <c r="E1499" s="25">
        <v>42039</v>
      </c>
      <c r="F1499" s="14">
        <v>4111728</v>
      </c>
      <c r="G1499" s="14" t="s">
        <v>2</v>
      </c>
      <c r="H1499" s="26">
        <v>8200912</v>
      </c>
    </row>
    <row r="1500" spans="1:8" ht="12.75" hidden="1" customHeight="1" x14ac:dyDescent="0.25">
      <c r="A1500" s="15" t="s">
        <v>0</v>
      </c>
      <c r="B1500" s="22" t="s">
        <v>2003</v>
      </c>
      <c r="C1500" s="22" t="s">
        <v>1974</v>
      </c>
      <c r="D1500" s="14" t="s">
        <v>1531</v>
      </c>
      <c r="E1500" s="25">
        <v>42038</v>
      </c>
      <c r="F1500" s="14">
        <v>4111690</v>
      </c>
      <c r="G1500" s="27">
        <v>10135414</v>
      </c>
      <c r="H1500" s="26">
        <v>84976</v>
      </c>
    </row>
    <row r="1501" spans="1:8" ht="12.75" customHeight="1" x14ac:dyDescent="0.25">
      <c r="A1501" s="15" t="s">
        <v>3</v>
      </c>
      <c r="B1501" s="22" t="s">
        <v>2003</v>
      </c>
      <c r="C1501" s="22" t="s">
        <v>1973</v>
      </c>
      <c r="D1501" s="14" t="s">
        <v>1358</v>
      </c>
      <c r="E1501" s="25">
        <v>42037</v>
      </c>
      <c r="F1501" s="14">
        <v>4111551</v>
      </c>
      <c r="G1501" s="27">
        <v>10135058</v>
      </c>
      <c r="H1501" s="26">
        <v>115509</v>
      </c>
    </row>
    <row r="1502" spans="1:8" hidden="1" x14ac:dyDescent="0.25">
      <c r="A1502" s="15" t="s">
        <v>0</v>
      </c>
      <c r="B1502" s="22" t="s">
        <v>2003</v>
      </c>
      <c r="C1502" s="22" t="s">
        <v>1974</v>
      </c>
      <c r="D1502" s="14" t="s">
        <v>1518</v>
      </c>
      <c r="E1502" s="25">
        <v>42034</v>
      </c>
      <c r="F1502" s="14">
        <v>4111277</v>
      </c>
      <c r="G1502" s="27">
        <v>10134675</v>
      </c>
      <c r="H1502" s="26">
        <v>86655</v>
      </c>
    </row>
    <row r="1503" spans="1:8" hidden="1" x14ac:dyDescent="0.25">
      <c r="A1503" s="136" t="s">
        <v>3</v>
      </c>
      <c r="B1503" s="139" t="s">
        <v>1971</v>
      </c>
      <c r="C1503" s="140" t="s">
        <v>1</v>
      </c>
      <c r="D1503" s="140" t="s">
        <v>973</v>
      </c>
      <c r="E1503" s="144">
        <v>42033</v>
      </c>
      <c r="F1503" s="140">
        <v>4111153</v>
      </c>
      <c r="G1503" s="140">
        <v>10134677</v>
      </c>
      <c r="H1503" s="146">
        <v>194412</v>
      </c>
    </row>
    <row r="1504" spans="1:8" ht="12.75" customHeight="1" x14ac:dyDescent="0.25">
      <c r="A1504" s="15" t="s">
        <v>3</v>
      </c>
      <c r="B1504" s="22" t="s">
        <v>2003</v>
      </c>
      <c r="C1504" s="22" t="s">
        <v>1973</v>
      </c>
      <c r="D1504" s="14" t="s">
        <v>1352</v>
      </c>
      <c r="E1504" s="25">
        <v>42028</v>
      </c>
      <c r="F1504" s="14">
        <v>4110697</v>
      </c>
      <c r="G1504" s="27">
        <v>10134057</v>
      </c>
      <c r="H1504" s="26">
        <v>115540</v>
      </c>
    </row>
    <row r="1505" spans="1:8" ht="12.75" hidden="1" customHeight="1" x14ac:dyDescent="0.25">
      <c r="A1505" s="136" t="s">
        <v>3</v>
      </c>
      <c r="B1505" s="139" t="s">
        <v>1971</v>
      </c>
      <c r="C1505" s="140" t="s">
        <v>1</v>
      </c>
      <c r="D1505" s="140" t="s">
        <v>1735</v>
      </c>
      <c r="E1505" s="144">
        <v>42027</v>
      </c>
      <c r="F1505" s="140">
        <v>4110664</v>
      </c>
      <c r="G1505" s="140">
        <v>10133485</v>
      </c>
      <c r="H1505" s="146">
        <v>57770</v>
      </c>
    </row>
    <row r="1506" spans="1:8" ht="12.75" customHeight="1" x14ac:dyDescent="0.25">
      <c r="A1506" s="15" t="s">
        <v>0</v>
      </c>
      <c r="B1506" s="22" t="s">
        <v>2003</v>
      </c>
      <c r="C1506" s="22" t="s">
        <v>1973</v>
      </c>
      <c r="D1506" s="14" t="s">
        <v>1730</v>
      </c>
      <c r="E1506" s="25">
        <v>42027</v>
      </c>
      <c r="F1506" s="14">
        <v>4110665</v>
      </c>
      <c r="G1506" s="27">
        <v>10133687</v>
      </c>
      <c r="H1506" s="26">
        <v>57770</v>
      </c>
    </row>
    <row r="1507" spans="1:8" ht="12.75" customHeight="1" x14ac:dyDescent="0.25">
      <c r="A1507" s="15" t="s">
        <v>3</v>
      </c>
      <c r="B1507" s="22" t="s">
        <v>2003</v>
      </c>
      <c r="C1507" s="22" t="s">
        <v>1973</v>
      </c>
      <c r="D1507" s="14" t="s">
        <v>1530</v>
      </c>
      <c r="E1507" s="25">
        <v>42025</v>
      </c>
      <c r="F1507" s="14">
        <v>4110521</v>
      </c>
      <c r="G1507" s="27">
        <v>10133718</v>
      </c>
      <c r="H1507" s="26">
        <v>85419</v>
      </c>
    </row>
    <row r="1508" spans="1:8" ht="12.75" hidden="1" customHeight="1" x14ac:dyDescent="0.25">
      <c r="A1508" s="136" t="s">
        <v>0</v>
      </c>
      <c r="B1508" s="140" t="s">
        <v>1971</v>
      </c>
      <c r="C1508" s="140" t="s">
        <v>1</v>
      </c>
      <c r="D1508" s="140" t="s">
        <v>18</v>
      </c>
      <c r="E1508" s="144">
        <v>42023</v>
      </c>
      <c r="F1508" s="140">
        <v>4110370</v>
      </c>
      <c r="G1508" s="140" t="s">
        <v>2</v>
      </c>
      <c r="H1508" s="146">
        <v>12384185</v>
      </c>
    </row>
    <row r="1509" spans="1:8" ht="12.75" customHeight="1" x14ac:dyDescent="0.25">
      <c r="A1509" s="15" t="s">
        <v>3</v>
      </c>
      <c r="B1509" s="22" t="s">
        <v>2003</v>
      </c>
      <c r="C1509" s="22" t="s">
        <v>1973</v>
      </c>
      <c r="D1509" s="14" t="s">
        <v>906</v>
      </c>
      <c r="E1509" s="25">
        <v>42021</v>
      </c>
      <c r="F1509" s="14">
        <v>4110097</v>
      </c>
      <c r="G1509" s="27">
        <v>10133462</v>
      </c>
      <c r="H1509" s="26">
        <v>214846</v>
      </c>
    </row>
    <row r="1510" spans="1:8" ht="12.75" customHeight="1" x14ac:dyDescent="0.25">
      <c r="A1510" s="15" t="s">
        <v>0</v>
      </c>
      <c r="B1510" s="22" t="s">
        <v>2003</v>
      </c>
      <c r="C1510" s="22" t="s">
        <v>1973</v>
      </c>
      <c r="D1510" s="14" t="s">
        <v>1448</v>
      </c>
      <c r="E1510" s="25">
        <v>42018</v>
      </c>
      <c r="F1510" s="14">
        <v>4109783</v>
      </c>
      <c r="G1510" s="27">
        <v>10132996</v>
      </c>
      <c r="H1510" s="26">
        <v>94583</v>
      </c>
    </row>
    <row r="1511" spans="1:8" ht="12.75" customHeight="1" x14ac:dyDescent="0.25">
      <c r="A1511" s="15" t="s">
        <v>0</v>
      </c>
      <c r="B1511" s="22" t="s">
        <v>2003</v>
      </c>
      <c r="C1511" s="22" t="s">
        <v>1973</v>
      </c>
      <c r="D1511" s="14" t="s">
        <v>995</v>
      </c>
      <c r="E1511" s="25">
        <v>42017</v>
      </c>
      <c r="F1511" s="14">
        <v>4109763</v>
      </c>
      <c r="G1511" s="27">
        <v>10132906</v>
      </c>
      <c r="H1511" s="26">
        <v>187470</v>
      </c>
    </row>
    <row r="1512" spans="1:8" ht="12.75" hidden="1" customHeight="1" x14ac:dyDescent="0.25">
      <c r="A1512" s="136" t="s">
        <v>3</v>
      </c>
      <c r="B1512" s="139" t="s">
        <v>1971</v>
      </c>
      <c r="C1512" s="140" t="s">
        <v>1</v>
      </c>
      <c r="D1512" s="140" t="s">
        <v>1524</v>
      </c>
      <c r="E1512" s="144">
        <v>42016</v>
      </c>
      <c r="F1512" s="140">
        <v>4109703</v>
      </c>
      <c r="G1512" s="140">
        <v>10132802</v>
      </c>
      <c r="H1512" s="146">
        <v>86655</v>
      </c>
    </row>
    <row r="1513" spans="1:8" ht="12.75" hidden="1" customHeight="1" x14ac:dyDescent="0.25">
      <c r="A1513" s="136" t="s">
        <v>3</v>
      </c>
      <c r="B1513" s="139" t="s">
        <v>1971</v>
      </c>
      <c r="C1513" s="140" t="s">
        <v>1</v>
      </c>
      <c r="D1513" s="140" t="s">
        <v>1350</v>
      </c>
      <c r="E1513" s="144">
        <v>42013</v>
      </c>
      <c r="F1513" s="140">
        <v>4109382</v>
      </c>
      <c r="G1513" s="140">
        <v>10130883</v>
      </c>
      <c r="H1513" s="146">
        <v>115540</v>
      </c>
    </row>
    <row r="1514" spans="1:8" x14ac:dyDescent="0.25">
      <c r="A1514" s="15" t="s">
        <v>0</v>
      </c>
      <c r="B1514" s="22" t="s">
        <v>2003</v>
      </c>
      <c r="C1514" s="22" t="s">
        <v>1973</v>
      </c>
      <c r="D1514" s="37" t="s">
        <v>2136</v>
      </c>
      <c r="E1514" s="25">
        <v>42013</v>
      </c>
      <c r="F1514" s="14">
        <v>4109388</v>
      </c>
      <c r="G1514" s="27">
        <v>10132537</v>
      </c>
      <c r="H1514" s="26">
        <v>2642487</v>
      </c>
    </row>
    <row r="1515" spans="1:8" ht="12.75" customHeight="1" x14ac:dyDescent="0.25">
      <c r="A1515" s="15" t="s">
        <v>0</v>
      </c>
      <c r="B1515" s="22" t="s">
        <v>2003</v>
      </c>
      <c r="C1515" s="22" t="s">
        <v>1973</v>
      </c>
      <c r="D1515" s="14" t="s">
        <v>1726</v>
      </c>
      <c r="E1515" s="25">
        <v>41997</v>
      </c>
      <c r="F1515" s="14">
        <v>4108107</v>
      </c>
      <c r="G1515" s="27">
        <v>10130822</v>
      </c>
      <c r="H1515" s="26">
        <v>57770</v>
      </c>
    </row>
    <row r="1516" spans="1:8" ht="12.75" hidden="1" customHeight="1" x14ac:dyDescent="0.25">
      <c r="A1516" s="136" t="s">
        <v>0</v>
      </c>
      <c r="B1516" s="140" t="s">
        <v>1971</v>
      </c>
      <c r="C1516" s="140" t="s">
        <v>1</v>
      </c>
      <c r="D1516" s="140" t="s">
        <v>1295</v>
      </c>
      <c r="E1516" s="144">
        <v>41990</v>
      </c>
      <c r="F1516" s="140">
        <v>4107463</v>
      </c>
      <c r="G1516" s="140">
        <v>10130294</v>
      </c>
      <c r="H1516" s="146">
        <v>129983</v>
      </c>
    </row>
    <row r="1517" spans="1:8" ht="12.75" hidden="1" customHeight="1" x14ac:dyDescent="0.25">
      <c r="A1517" s="136" t="s">
        <v>0</v>
      </c>
      <c r="B1517" s="140" t="s">
        <v>1971</v>
      </c>
      <c r="C1517" s="140" t="s">
        <v>1</v>
      </c>
      <c r="D1517" s="140" t="s">
        <v>637</v>
      </c>
      <c r="E1517" s="144">
        <v>41988</v>
      </c>
      <c r="F1517" s="140">
        <v>4107336</v>
      </c>
      <c r="G1517" s="140" t="s">
        <v>2</v>
      </c>
      <c r="H1517" s="146">
        <v>358920</v>
      </c>
    </row>
    <row r="1518" spans="1:8" ht="12.75" customHeight="1" x14ac:dyDescent="0.25">
      <c r="A1518" s="15" t="s">
        <v>0</v>
      </c>
      <c r="B1518" s="22" t="s">
        <v>2003</v>
      </c>
      <c r="C1518" s="22" t="s">
        <v>1973</v>
      </c>
      <c r="D1518" s="14" t="s">
        <v>346</v>
      </c>
      <c r="E1518" s="25">
        <v>41988</v>
      </c>
      <c r="F1518" s="14">
        <v>4107317</v>
      </c>
      <c r="G1518" s="27">
        <v>10130228</v>
      </c>
      <c r="H1518" s="26">
        <v>826348</v>
      </c>
    </row>
    <row r="1519" spans="1:8" ht="12.75" customHeight="1" x14ac:dyDescent="0.25">
      <c r="A1519" s="15" t="s">
        <v>3</v>
      </c>
      <c r="B1519" s="22" t="s">
        <v>2003</v>
      </c>
      <c r="C1519" s="22" t="s">
        <v>1973</v>
      </c>
      <c r="D1519" s="14" t="s">
        <v>867</v>
      </c>
      <c r="E1519" s="25">
        <v>41983</v>
      </c>
      <c r="F1519" s="14">
        <v>4107001</v>
      </c>
      <c r="G1519" s="27">
        <v>10129327</v>
      </c>
      <c r="H1519" s="26">
        <v>231080</v>
      </c>
    </row>
    <row r="1520" spans="1:8" ht="12.75" customHeight="1" x14ac:dyDescent="0.25">
      <c r="A1520" s="15" t="s">
        <v>3</v>
      </c>
      <c r="B1520" s="22" t="s">
        <v>2003</v>
      </c>
      <c r="C1520" s="22" t="s">
        <v>1973</v>
      </c>
      <c r="D1520" s="14" t="s">
        <v>1353</v>
      </c>
      <c r="E1520" s="25">
        <v>41983</v>
      </c>
      <c r="F1520" s="14">
        <v>4107002</v>
      </c>
      <c r="G1520" s="27">
        <v>10129518</v>
      </c>
      <c r="H1520" s="26">
        <v>115540</v>
      </c>
    </row>
    <row r="1521" spans="1:8" ht="12.75" customHeight="1" x14ac:dyDescent="0.25">
      <c r="A1521" s="15" t="s">
        <v>0</v>
      </c>
      <c r="B1521" s="22" t="s">
        <v>2003</v>
      </c>
      <c r="C1521" s="22" t="s">
        <v>1973</v>
      </c>
      <c r="D1521" s="14" t="s">
        <v>37</v>
      </c>
      <c r="E1521" s="25">
        <v>41982</v>
      </c>
      <c r="F1521" s="14">
        <v>4106903</v>
      </c>
      <c r="G1521" s="14" t="s">
        <v>2</v>
      </c>
      <c r="H1521" s="26">
        <v>7665165</v>
      </c>
    </row>
    <row r="1522" spans="1:8" ht="12.75" customHeight="1" x14ac:dyDescent="0.25">
      <c r="A1522" s="15" t="s">
        <v>0</v>
      </c>
      <c r="B1522" s="22" t="s">
        <v>2003</v>
      </c>
      <c r="C1522" s="22" t="s">
        <v>1973</v>
      </c>
      <c r="D1522" s="37" t="s">
        <v>2124</v>
      </c>
      <c r="E1522" s="25">
        <v>41977</v>
      </c>
      <c r="F1522" s="14">
        <v>4106496</v>
      </c>
      <c r="G1522" s="14" t="s">
        <v>2</v>
      </c>
      <c r="H1522" s="26">
        <v>7743678</v>
      </c>
    </row>
    <row r="1523" spans="1:8" ht="12.75" customHeight="1" x14ac:dyDescent="0.25">
      <c r="A1523" s="15" t="s">
        <v>3</v>
      </c>
      <c r="B1523" s="22" t="s">
        <v>2003</v>
      </c>
      <c r="C1523" s="22" t="s">
        <v>1973</v>
      </c>
      <c r="D1523" s="37" t="s">
        <v>2183</v>
      </c>
      <c r="E1523" s="25">
        <v>41977</v>
      </c>
      <c r="F1523" s="14">
        <v>4106495</v>
      </c>
      <c r="G1523" s="14" t="s">
        <v>2</v>
      </c>
      <c r="H1523" s="26">
        <v>3666746</v>
      </c>
    </row>
    <row r="1524" spans="1:8" ht="12.75" customHeight="1" x14ac:dyDescent="0.25">
      <c r="A1524" s="15" t="s">
        <v>3</v>
      </c>
      <c r="B1524" s="22" t="s">
        <v>2003</v>
      </c>
      <c r="C1524" s="22" t="s">
        <v>1973</v>
      </c>
      <c r="D1524" s="14" t="s">
        <v>658</v>
      </c>
      <c r="E1524" s="25">
        <v>41977</v>
      </c>
      <c r="F1524" s="14">
        <v>4106407</v>
      </c>
      <c r="G1524" s="27">
        <v>10129322</v>
      </c>
      <c r="H1524" s="26">
        <v>346620</v>
      </c>
    </row>
    <row r="1525" spans="1:8" ht="12.75" customHeight="1" x14ac:dyDescent="0.25">
      <c r="A1525" s="15" t="s">
        <v>0</v>
      </c>
      <c r="B1525" s="22" t="s">
        <v>2003</v>
      </c>
      <c r="C1525" s="22" t="s">
        <v>1973</v>
      </c>
      <c r="D1525" s="14" t="s">
        <v>402</v>
      </c>
      <c r="E1525" s="25">
        <v>41975</v>
      </c>
      <c r="F1525" s="14">
        <v>4106308</v>
      </c>
      <c r="G1525" s="27">
        <v>10129014</v>
      </c>
      <c r="H1525" s="26">
        <v>664264</v>
      </c>
    </row>
    <row r="1526" spans="1:8" ht="12.75" customHeight="1" x14ac:dyDescent="0.25">
      <c r="A1526" s="15" t="s">
        <v>3</v>
      </c>
      <c r="B1526" s="22" t="s">
        <v>2003</v>
      </c>
      <c r="C1526" s="22" t="s">
        <v>1973</v>
      </c>
      <c r="D1526" s="14" t="s">
        <v>84</v>
      </c>
      <c r="E1526" s="25">
        <v>41974</v>
      </c>
      <c r="F1526" s="14">
        <v>4106256</v>
      </c>
      <c r="G1526" s="14" t="s">
        <v>2</v>
      </c>
      <c r="H1526" s="26">
        <v>1155400</v>
      </c>
    </row>
    <row r="1527" spans="1:8" ht="12.75" customHeight="1" x14ac:dyDescent="0.25">
      <c r="A1527" s="15" t="s">
        <v>0</v>
      </c>
      <c r="B1527" s="22" t="s">
        <v>2003</v>
      </c>
      <c r="C1527" s="22" t="s">
        <v>1973</v>
      </c>
      <c r="D1527" s="14" t="s">
        <v>1826</v>
      </c>
      <c r="E1527" s="25">
        <v>41973</v>
      </c>
      <c r="F1527" s="14">
        <v>4105978</v>
      </c>
      <c r="G1527" s="27">
        <v>10128913</v>
      </c>
      <c r="H1527" s="26">
        <v>43328</v>
      </c>
    </row>
    <row r="1528" spans="1:8" ht="12.75" hidden="1" customHeight="1" x14ac:dyDescent="0.25">
      <c r="A1528" s="136" t="s">
        <v>3</v>
      </c>
      <c r="B1528" s="140" t="str">
        <f>+Tabla1[[#This Row],[Equipo]]</f>
        <v>TENSIONADORA</v>
      </c>
      <c r="C1528" s="140" t="s">
        <v>42</v>
      </c>
      <c r="D1528" s="140" t="s">
        <v>652</v>
      </c>
      <c r="E1528" s="144">
        <v>41973</v>
      </c>
      <c r="F1528" s="140">
        <v>4105977</v>
      </c>
      <c r="G1528" s="140">
        <v>10128888</v>
      </c>
      <c r="H1528" s="146">
        <v>34662</v>
      </c>
    </row>
    <row r="1529" spans="1:8" ht="12.75" customHeight="1" x14ac:dyDescent="0.25">
      <c r="A1529" s="15" t="s">
        <v>3</v>
      </c>
      <c r="B1529" s="22" t="s">
        <v>2003</v>
      </c>
      <c r="C1529" s="22" t="s">
        <v>1973</v>
      </c>
      <c r="D1529" s="14" t="s">
        <v>1901</v>
      </c>
      <c r="E1529" s="25">
        <v>41971</v>
      </c>
      <c r="F1529" s="14">
        <v>4105827</v>
      </c>
      <c r="G1529" s="27">
        <v>10128584</v>
      </c>
      <c r="H1529" s="26">
        <v>28885</v>
      </c>
    </row>
    <row r="1530" spans="1:8" x14ac:dyDescent="0.25">
      <c r="A1530" s="15" t="s">
        <v>3</v>
      </c>
      <c r="B1530" s="22" t="s">
        <v>2003</v>
      </c>
      <c r="C1530" s="22" t="s">
        <v>1973</v>
      </c>
      <c r="D1530" s="14" t="s">
        <v>1900</v>
      </c>
      <c r="E1530" s="25">
        <v>41970</v>
      </c>
      <c r="F1530" s="14">
        <v>4105749</v>
      </c>
      <c r="G1530" s="27">
        <v>10128202</v>
      </c>
      <c r="H1530" s="26">
        <v>28885</v>
      </c>
    </row>
    <row r="1531" spans="1:8" ht="12.75" customHeight="1" x14ac:dyDescent="0.25">
      <c r="A1531" s="15" t="s">
        <v>0</v>
      </c>
      <c r="B1531" s="22" t="s">
        <v>2003</v>
      </c>
      <c r="C1531" s="22" t="s">
        <v>1973</v>
      </c>
      <c r="D1531" s="14" t="s">
        <v>1348</v>
      </c>
      <c r="E1531" s="25">
        <v>41969</v>
      </c>
      <c r="F1531" s="14">
        <v>4105734</v>
      </c>
      <c r="G1531" s="27">
        <v>10128483</v>
      </c>
      <c r="H1531" s="26">
        <v>115540</v>
      </c>
    </row>
    <row r="1532" spans="1:8" ht="12.75" customHeight="1" x14ac:dyDescent="0.25">
      <c r="A1532" s="15" t="s">
        <v>3</v>
      </c>
      <c r="B1532" s="22" t="s">
        <v>2003</v>
      </c>
      <c r="C1532" s="22" t="s">
        <v>1973</v>
      </c>
      <c r="D1532" s="14" t="s">
        <v>1525</v>
      </c>
      <c r="E1532" s="25">
        <v>41969</v>
      </c>
      <c r="F1532" s="14">
        <v>4105664</v>
      </c>
      <c r="G1532" s="27">
        <v>10128446</v>
      </c>
      <c r="H1532" s="26">
        <v>86655</v>
      </c>
    </row>
    <row r="1533" spans="1:8" ht="12.75" customHeight="1" x14ac:dyDescent="0.25">
      <c r="A1533" s="15" t="s">
        <v>0</v>
      </c>
      <c r="B1533" s="22" t="s">
        <v>2003</v>
      </c>
      <c r="C1533" s="22" t="s">
        <v>1973</v>
      </c>
      <c r="D1533" s="14" t="s">
        <v>1307</v>
      </c>
      <c r="E1533" s="25">
        <v>41968</v>
      </c>
      <c r="F1533" s="14">
        <v>4105643</v>
      </c>
      <c r="G1533" s="27">
        <v>10128353</v>
      </c>
      <c r="H1533" s="26">
        <v>124695</v>
      </c>
    </row>
    <row r="1534" spans="1:8" ht="12.75" customHeight="1" x14ac:dyDescent="0.25">
      <c r="A1534" s="15" t="s">
        <v>0</v>
      </c>
      <c r="B1534" s="22" t="s">
        <v>2003</v>
      </c>
      <c r="C1534" s="22" t="s">
        <v>1973</v>
      </c>
      <c r="D1534" s="14" t="s">
        <v>1346</v>
      </c>
      <c r="E1534" s="25">
        <v>41967</v>
      </c>
      <c r="F1534" s="14">
        <v>4105605</v>
      </c>
      <c r="G1534" s="27">
        <v>10128355</v>
      </c>
      <c r="H1534" s="26">
        <v>115540</v>
      </c>
    </row>
    <row r="1535" spans="1:8" ht="12.75" customHeight="1" x14ac:dyDescent="0.25">
      <c r="A1535" s="15" t="s">
        <v>3</v>
      </c>
      <c r="B1535" s="22" t="s">
        <v>2003</v>
      </c>
      <c r="C1535" s="22" t="s">
        <v>1973</v>
      </c>
      <c r="D1535" s="14" t="s">
        <v>1732</v>
      </c>
      <c r="E1535" s="25">
        <v>41967</v>
      </c>
      <c r="F1535" s="14">
        <v>4105567</v>
      </c>
      <c r="G1535" s="14" t="s">
        <v>2</v>
      </c>
      <c r="H1535" s="26">
        <v>57770</v>
      </c>
    </row>
    <row r="1536" spans="1:8" ht="12.75" customHeight="1" x14ac:dyDescent="0.25">
      <c r="A1536" s="15" t="s">
        <v>3</v>
      </c>
      <c r="B1536" s="22" t="s">
        <v>2003</v>
      </c>
      <c r="C1536" s="22" t="s">
        <v>1973</v>
      </c>
      <c r="D1536" s="14" t="s">
        <v>622</v>
      </c>
      <c r="E1536" s="25">
        <v>41965</v>
      </c>
      <c r="F1536" s="14">
        <v>4105303</v>
      </c>
      <c r="G1536" s="27">
        <v>10128183</v>
      </c>
      <c r="H1536" s="26">
        <v>374040</v>
      </c>
    </row>
    <row r="1537" spans="1:8" ht="12.75" customHeight="1" x14ac:dyDescent="0.25">
      <c r="A1537" s="15" t="s">
        <v>0</v>
      </c>
      <c r="B1537" s="22" t="s">
        <v>2003</v>
      </c>
      <c r="C1537" s="22" t="s">
        <v>1973</v>
      </c>
      <c r="D1537" s="37" t="s">
        <v>2144</v>
      </c>
      <c r="E1537" s="25">
        <v>41962</v>
      </c>
      <c r="F1537" s="14">
        <v>4105173</v>
      </c>
      <c r="G1537" s="27">
        <v>10127867</v>
      </c>
      <c r="H1537" s="26">
        <v>1592053</v>
      </c>
    </row>
    <row r="1538" spans="1:8" ht="12.75" hidden="1" customHeight="1" x14ac:dyDescent="0.25">
      <c r="A1538" s="136" t="s">
        <v>3</v>
      </c>
      <c r="B1538" s="140" t="s">
        <v>1972</v>
      </c>
      <c r="C1538" s="140" t="s">
        <v>2</v>
      </c>
      <c r="D1538" s="140" t="s">
        <v>252</v>
      </c>
      <c r="E1538" s="144">
        <v>41961</v>
      </c>
      <c r="F1538" s="140">
        <v>4105137</v>
      </c>
      <c r="G1538" s="140" t="s">
        <v>2</v>
      </c>
      <c r="H1538" s="146">
        <v>1385646</v>
      </c>
    </row>
    <row r="1539" spans="1:8" ht="12.75" hidden="1" customHeight="1" x14ac:dyDescent="0.25">
      <c r="A1539" s="136" t="s">
        <v>0</v>
      </c>
      <c r="B1539" s="141" t="s">
        <v>1972</v>
      </c>
      <c r="C1539" s="140" t="s">
        <v>2</v>
      </c>
      <c r="D1539" s="140" t="s">
        <v>252</v>
      </c>
      <c r="E1539" s="144">
        <v>41961</v>
      </c>
      <c r="F1539" s="140">
        <v>4105136</v>
      </c>
      <c r="G1539" s="140" t="s">
        <v>2</v>
      </c>
      <c r="H1539" s="146">
        <v>115540</v>
      </c>
    </row>
    <row r="1540" spans="1:8" ht="12.75" customHeight="1" x14ac:dyDescent="0.25">
      <c r="A1540" s="15" t="s">
        <v>0</v>
      </c>
      <c r="B1540" s="22" t="s">
        <v>2003</v>
      </c>
      <c r="C1540" s="22" t="s">
        <v>1973</v>
      </c>
      <c r="D1540" s="14" t="s">
        <v>1732</v>
      </c>
      <c r="E1540" s="25">
        <v>41961</v>
      </c>
      <c r="F1540" s="14">
        <v>4105151</v>
      </c>
      <c r="G1540" s="14" t="s">
        <v>2</v>
      </c>
      <c r="H1540" s="26">
        <v>57770</v>
      </c>
    </row>
    <row r="1541" spans="1:8" ht="12.75" customHeight="1" x14ac:dyDescent="0.25">
      <c r="A1541" s="15" t="s">
        <v>3</v>
      </c>
      <c r="B1541" s="22" t="s">
        <v>2003</v>
      </c>
      <c r="C1541" s="22" t="s">
        <v>1973</v>
      </c>
      <c r="D1541" s="14" t="s">
        <v>1527</v>
      </c>
      <c r="E1541" s="25">
        <v>41960</v>
      </c>
      <c r="F1541" s="14">
        <v>4105072</v>
      </c>
      <c r="G1541" s="27">
        <v>10127513</v>
      </c>
      <c r="H1541" s="26">
        <v>86655</v>
      </c>
    </row>
    <row r="1542" spans="1:8" ht="12.75" customHeight="1" x14ac:dyDescent="0.25">
      <c r="A1542" s="15" t="s">
        <v>3</v>
      </c>
      <c r="B1542" s="22" t="s">
        <v>2003</v>
      </c>
      <c r="C1542" s="22" t="s">
        <v>1973</v>
      </c>
      <c r="D1542" s="14" t="s">
        <v>1740</v>
      </c>
      <c r="E1542" s="25">
        <v>41960</v>
      </c>
      <c r="F1542" s="14">
        <v>4105050</v>
      </c>
      <c r="G1542" s="27">
        <v>10127201</v>
      </c>
      <c r="H1542" s="26">
        <v>57770</v>
      </c>
    </row>
    <row r="1543" spans="1:8" ht="12.75" hidden="1" customHeight="1" x14ac:dyDescent="0.25">
      <c r="A1543" s="136" t="s">
        <v>3</v>
      </c>
      <c r="B1543" s="140" t="s">
        <v>160</v>
      </c>
      <c r="C1543" s="140" t="s">
        <v>2</v>
      </c>
      <c r="D1543" s="140" t="s">
        <v>1650</v>
      </c>
      <c r="E1543" s="144">
        <v>41958</v>
      </c>
      <c r="F1543" s="140">
        <v>4104831</v>
      </c>
      <c r="G1543" s="140">
        <v>10127448</v>
      </c>
      <c r="H1543" s="146">
        <v>75101</v>
      </c>
    </row>
    <row r="1544" spans="1:8" ht="12.75" customHeight="1" x14ac:dyDescent="0.25">
      <c r="A1544" s="15" t="s">
        <v>3</v>
      </c>
      <c r="B1544" s="22" t="s">
        <v>2003</v>
      </c>
      <c r="C1544" s="22" t="s">
        <v>1973</v>
      </c>
      <c r="D1544" s="14" t="s">
        <v>1516</v>
      </c>
      <c r="E1544" s="25">
        <v>41955</v>
      </c>
      <c r="F1544" s="14">
        <v>4104750</v>
      </c>
      <c r="G1544" s="27">
        <v>10127165</v>
      </c>
      <c r="H1544" s="26">
        <v>87089</v>
      </c>
    </row>
    <row r="1545" spans="1:8" ht="12.75" customHeight="1" x14ac:dyDescent="0.25">
      <c r="A1545" s="15" t="s">
        <v>3</v>
      </c>
      <c r="B1545" s="22" t="s">
        <v>2003</v>
      </c>
      <c r="C1545" s="22" t="s">
        <v>1973</v>
      </c>
      <c r="D1545" s="14" t="s">
        <v>1581</v>
      </c>
      <c r="E1545" s="25">
        <v>41955</v>
      </c>
      <c r="F1545" s="14">
        <v>4104709</v>
      </c>
      <c r="G1545" s="27">
        <v>10127279</v>
      </c>
      <c r="H1545" s="26">
        <v>82296</v>
      </c>
    </row>
    <row r="1546" spans="1:8" ht="12.75" customHeight="1" x14ac:dyDescent="0.25">
      <c r="A1546" s="15" t="s">
        <v>0</v>
      </c>
      <c r="B1546" s="22" t="s">
        <v>2003</v>
      </c>
      <c r="C1546" s="22" t="s">
        <v>1973</v>
      </c>
      <c r="D1546" s="14" t="s">
        <v>533</v>
      </c>
      <c r="E1546" s="25">
        <v>41953</v>
      </c>
      <c r="F1546" s="14">
        <v>4104502</v>
      </c>
      <c r="G1546" s="27">
        <v>10127088</v>
      </c>
      <c r="H1546" s="26">
        <v>466307</v>
      </c>
    </row>
    <row r="1547" spans="1:8" ht="12.75" customHeight="1" x14ac:dyDescent="0.25">
      <c r="A1547" s="15" t="s">
        <v>0</v>
      </c>
      <c r="B1547" s="22" t="s">
        <v>2003</v>
      </c>
      <c r="C1547" s="22" t="s">
        <v>1973</v>
      </c>
      <c r="D1547" s="14" t="s">
        <v>1388</v>
      </c>
      <c r="E1547" s="25">
        <v>41953</v>
      </c>
      <c r="F1547" s="14">
        <v>4104508</v>
      </c>
      <c r="G1547" s="27">
        <v>10127086</v>
      </c>
      <c r="H1547" s="26">
        <v>105425</v>
      </c>
    </row>
    <row r="1548" spans="1:8" ht="12.75" hidden="1" customHeight="1" x14ac:dyDescent="0.25">
      <c r="A1548" s="136" t="s">
        <v>3</v>
      </c>
      <c r="B1548" s="140" t="s">
        <v>160</v>
      </c>
      <c r="C1548" s="140" t="s">
        <v>2</v>
      </c>
      <c r="D1548" s="140" t="s">
        <v>868</v>
      </c>
      <c r="E1548" s="144">
        <v>41951</v>
      </c>
      <c r="F1548" s="140">
        <v>4104285</v>
      </c>
      <c r="G1548" s="140">
        <v>10126837</v>
      </c>
      <c r="H1548" s="146">
        <v>231080</v>
      </c>
    </row>
    <row r="1549" spans="1:8" ht="12.75" hidden="1" customHeight="1" x14ac:dyDescent="0.25">
      <c r="A1549" s="136" t="s">
        <v>3</v>
      </c>
      <c r="B1549" s="140" t="s">
        <v>160</v>
      </c>
      <c r="C1549" s="140" t="s">
        <v>2</v>
      </c>
      <c r="D1549" s="140" t="s">
        <v>124</v>
      </c>
      <c r="E1549" s="144">
        <v>41949</v>
      </c>
      <c r="F1549" s="140">
        <v>4104214</v>
      </c>
      <c r="G1549" s="140">
        <v>10126805</v>
      </c>
      <c r="H1549" s="146">
        <v>85085</v>
      </c>
    </row>
    <row r="1550" spans="1:8" ht="12.75" hidden="1" customHeight="1" x14ac:dyDescent="0.25">
      <c r="A1550" s="15" t="s">
        <v>0</v>
      </c>
      <c r="B1550" s="22" t="s">
        <v>2003</v>
      </c>
      <c r="C1550" s="22" t="s">
        <v>1974</v>
      </c>
      <c r="D1550" s="14" t="s">
        <v>1894</v>
      </c>
      <c r="E1550" s="25">
        <v>41948</v>
      </c>
      <c r="F1550" s="14">
        <v>4104100</v>
      </c>
      <c r="G1550" s="27">
        <v>10126593</v>
      </c>
      <c r="H1550" s="26">
        <v>28885</v>
      </c>
    </row>
    <row r="1551" spans="1:8" ht="12.75" customHeight="1" x14ac:dyDescent="0.25">
      <c r="A1551" s="15" t="s">
        <v>3</v>
      </c>
      <c r="B1551" s="22" t="s">
        <v>2003</v>
      </c>
      <c r="C1551" s="22" t="s">
        <v>1973</v>
      </c>
      <c r="D1551" s="14" t="s">
        <v>1732</v>
      </c>
      <c r="E1551" s="25">
        <v>41947</v>
      </c>
      <c r="F1551" s="14">
        <v>4104080</v>
      </c>
      <c r="G1551" s="14" t="s">
        <v>2</v>
      </c>
      <c r="H1551" s="26">
        <v>46216</v>
      </c>
    </row>
    <row r="1552" spans="1:8" ht="12.75" customHeight="1" x14ac:dyDescent="0.25">
      <c r="A1552" s="15" t="s">
        <v>0</v>
      </c>
      <c r="B1552" s="22" t="s">
        <v>2003</v>
      </c>
      <c r="C1552" s="22" t="s">
        <v>1973</v>
      </c>
      <c r="D1552" s="14" t="s">
        <v>1732</v>
      </c>
      <c r="E1552" s="25">
        <v>41947</v>
      </c>
      <c r="F1552" s="14">
        <v>4104079</v>
      </c>
      <c r="G1552" s="14" t="s">
        <v>2</v>
      </c>
      <c r="H1552" s="26">
        <v>46216</v>
      </c>
    </row>
    <row r="1553" spans="1:8" ht="12.75" customHeight="1" x14ac:dyDescent="0.25">
      <c r="A1553" s="15" t="s">
        <v>3</v>
      </c>
      <c r="B1553" s="22" t="s">
        <v>2003</v>
      </c>
      <c r="C1553" s="22" t="s">
        <v>1973</v>
      </c>
      <c r="D1553" s="14" t="s">
        <v>1902</v>
      </c>
      <c r="E1553" s="25">
        <v>41947</v>
      </c>
      <c r="F1553" s="14">
        <v>4104002</v>
      </c>
      <c r="G1553" s="27">
        <v>10126561</v>
      </c>
      <c r="H1553" s="26">
        <v>28885</v>
      </c>
    </row>
    <row r="1554" spans="1:8" ht="12.75" customHeight="1" x14ac:dyDescent="0.25">
      <c r="A1554" s="15" t="s">
        <v>3</v>
      </c>
      <c r="B1554" s="22" t="s">
        <v>2003</v>
      </c>
      <c r="C1554" s="22" t="s">
        <v>1973</v>
      </c>
      <c r="D1554" s="14" t="s">
        <v>1737</v>
      </c>
      <c r="E1554" s="25">
        <v>41944</v>
      </c>
      <c r="F1554" s="14">
        <v>4103792</v>
      </c>
      <c r="G1554" s="27">
        <v>10126424</v>
      </c>
      <c r="H1554" s="26">
        <v>57770</v>
      </c>
    </row>
    <row r="1555" spans="1:8" ht="12.75" customHeight="1" x14ac:dyDescent="0.25">
      <c r="A1555" s="15" t="s">
        <v>0</v>
      </c>
      <c r="B1555" s="22" t="s">
        <v>2003</v>
      </c>
      <c r="C1555" s="22" t="s">
        <v>1973</v>
      </c>
      <c r="D1555" s="14" t="s">
        <v>1339</v>
      </c>
      <c r="E1555" s="25">
        <v>41942</v>
      </c>
      <c r="F1555" s="14">
        <v>4103672</v>
      </c>
      <c r="G1555" s="14" t="s">
        <v>2</v>
      </c>
      <c r="H1555" s="26">
        <v>119383</v>
      </c>
    </row>
    <row r="1556" spans="1:8" x14ac:dyDescent="0.25">
      <c r="A1556" s="15" t="s">
        <v>0</v>
      </c>
      <c r="B1556" s="22" t="s">
        <v>2003</v>
      </c>
      <c r="C1556" s="22" t="s">
        <v>1973</v>
      </c>
      <c r="D1556" s="14" t="s">
        <v>1895</v>
      </c>
      <c r="E1556" s="25">
        <v>41942</v>
      </c>
      <c r="F1556" s="14">
        <v>4103615</v>
      </c>
      <c r="G1556" s="27">
        <v>10125986</v>
      </c>
      <c r="H1556" s="26">
        <v>28885</v>
      </c>
    </row>
    <row r="1557" spans="1:8" x14ac:dyDescent="0.25">
      <c r="A1557" s="15" t="s">
        <v>0</v>
      </c>
      <c r="B1557" s="22" t="s">
        <v>2003</v>
      </c>
      <c r="C1557" s="22" t="s">
        <v>1973</v>
      </c>
      <c r="D1557" s="37" t="s">
        <v>2125</v>
      </c>
      <c r="E1557" s="25">
        <v>41940</v>
      </c>
      <c r="F1557" s="14">
        <v>4103512</v>
      </c>
      <c r="G1557" s="14" t="s">
        <v>2</v>
      </c>
      <c r="H1557" s="26">
        <v>6365818</v>
      </c>
    </row>
    <row r="1558" spans="1:8" ht="12.75" customHeight="1" x14ac:dyDescent="0.25">
      <c r="A1558" s="15" t="s">
        <v>0</v>
      </c>
      <c r="B1558" s="22" t="s">
        <v>2003</v>
      </c>
      <c r="C1558" s="22" t="s">
        <v>1973</v>
      </c>
      <c r="D1558" s="14" t="s">
        <v>93</v>
      </c>
      <c r="E1558" s="25">
        <v>41940</v>
      </c>
      <c r="F1558" s="14">
        <v>4103513</v>
      </c>
      <c r="G1558" s="14" t="s">
        <v>2</v>
      </c>
      <c r="H1558" s="26">
        <v>3950770</v>
      </c>
    </row>
    <row r="1559" spans="1:8" ht="12.75" hidden="1" customHeight="1" x14ac:dyDescent="0.25">
      <c r="A1559" s="15" t="s">
        <v>3</v>
      </c>
      <c r="B1559" s="22" t="s">
        <v>2003</v>
      </c>
      <c r="C1559" s="22" t="s">
        <v>1974</v>
      </c>
      <c r="D1559" s="14" t="s">
        <v>93</v>
      </c>
      <c r="E1559" s="25">
        <v>41940</v>
      </c>
      <c r="F1559" s="14">
        <v>4103510</v>
      </c>
      <c r="G1559" s="14" t="s">
        <v>2</v>
      </c>
      <c r="H1559" s="26">
        <v>2106786</v>
      </c>
    </row>
    <row r="1560" spans="1:8" ht="12.75" customHeight="1" x14ac:dyDescent="0.25">
      <c r="A1560" s="15" t="s">
        <v>0</v>
      </c>
      <c r="B1560" s="22" t="s">
        <v>2003</v>
      </c>
      <c r="C1560" s="22" t="s">
        <v>1973</v>
      </c>
      <c r="D1560" s="14" t="s">
        <v>1521</v>
      </c>
      <c r="E1560" s="25">
        <v>41937</v>
      </c>
      <c r="F1560" s="14">
        <v>4103146</v>
      </c>
      <c r="G1560" s="27">
        <v>10125524</v>
      </c>
      <c r="H1560" s="26">
        <v>86655</v>
      </c>
    </row>
    <row r="1561" spans="1:8" ht="12.75" hidden="1" customHeight="1" x14ac:dyDescent="0.25">
      <c r="A1561" s="15" t="s">
        <v>3</v>
      </c>
      <c r="B1561" s="22" t="s">
        <v>2003</v>
      </c>
      <c r="C1561" s="22" t="s">
        <v>1974</v>
      </c>
      <c r="D1561" s="14" t="s">
        <v>822</v>
      </c>
      <c r="E1561" s="25">
        <v>41936</v>
      </c>
      <c r="F1561" s="14">
        <v>4103116</v>
      </c>
      <c r="G1561" s="27">
        <v>10125573</v>
      </c>
      <c r="H1561" s="26">
        <v>255379</v>
      </c>
    </row>
    <row r="1562" spans="1:8" ht="12.75" customHeight="1" x14ac:dyDescent="0.25">
      <c r="A1562" s="15" t="s">
        <v>0</v>
      </c>
      <c r="B1562" s="22" t="s">
        <v>2003</v>
      </c>
      <c r="C1562" s="22" t="s">
        <v>1973</v>
      </c>
      <c r="D1562" s="14" t="s">
        <v>1347</v>
      </c>
      <c r="E1562" s="25">
        <v>41936</v>
      </c>
      <c r="F1562" s="14">
        <v>4103143</v>
      </c>
      <c r="G1562" s="27">
        <v>10125161</v>
      </c>
      <c r="H1562" s="26">
        <v>115540</v>
      </c>
    </row>
    <row r="1563" spans="1:8" hidden="1" x14ac:dyDescent="0.25">
      <c r="A1563" s="15" t="s">
        <v>0</v>
      </c>
      <c r="B1563" s="22" t="s">
        <v>2003</v>
      </c>
      <c r="C1563" s="22" t="s">
        <v>1974</v>
      </c>
      <c r="D1563" s="14" t="s">
        <v>75</v>
      </c>
      <c r="E1563" s="25">
        <v>41932</v>
      </c>
      <c r="F1563" s="14">
        <v>4102785</v>
      </c>
      <c r="G1563" s="14" t="s">
        <v>2</v>
      </c>
      <c r="H1563" s="26">
        <v>4620077</v>
      </c>
    </row>
    <row r="1564" spans="1:8" ht="12.75" customHeight="1" x14ac:dyDescent="0.25">
      <c r="A1564" s="15" t="s">
        <v>0</v>
      </c>
      <c r="B1564" s="22" t="s">
        <v>2003</v>
      </c>
      <c r="C1564" s="22" t="s">
        <v>1973</v>
      </c>
      <c r="D1564" s="14" t="s">
        <v>774</v>
      </c>
      <c r="E1564" s="25">
        <v>41932</v>
      </c>
      <c r="F1564" s="14">
        <v>4102780</v>
      </c>
      <c r="G1564" s="14" t="s">
        <v>2</v>
      </c>
      <c r="H1564" s="26">
        <v>288850</v>
      </c>
    </row>
    <row r="1565" spans="1:8" ht="12.75" customHeight="1" x14ac:dyDescent="0.25">
      <c r="A1565" s="15" t="s">
        <v>0</v>
      </c>
      <c r="B1565" s="22" t="s">
        <v>2003</v>
      </c>
      <c r="C1565" s="22" t="s">
        <v>1973</v>
      </c>
      <c r="D1565" s="14" t="s">
        <v>865</v>
      </c>
      <c r="E1565" s="25">
        <v>41932</v>
      </c>
      <c r="F1565" s="14">
        <v>4102777</v>
      </c>
      <c r="G1565" s="14" t="s">
        <v>2</v>
      </c>
      <c r="H1565" s="26">
        <v>231080</v>
      </c>
    </row>
    <row r="1566" spans="1:8" ht="12.75" customHeight="1" x14ac:dyDescent="0.25">
      <c r="A1566" s="15" t="s">
        <v>3</v>
      </c>
      <c r="B1566" s="22" t="s">
        <v>2003</v>
      </c>
      <c r="C1566" s="22" t="s">
        <v>1973</v>
      </c>
      <c r="D1566" s="14" t="s">
        <v>1354</v>
      </c>
      <c r="E1566" s="25">
        <v>41932</v>
      </c>
      <c r="F1566" s="14">
        <v>4102783</v>
      </c>
      <c r="G1566" s="14" t="s">
        <v>2</v>
      </c>
      <c r="H1566" s="26">
        <v>115540</v>
      </c>
    </row>
    <row r="1567" spans="1:8" ht="12.75" customHeight="1" x14ac:dyDescent="0.25">
      <c r="A1567" s="15" t="s">
        <v>3</v>
      </c>
      <c r="B1567" s="22" t="s">
        <v>2003</v>
      </c>
      <c r="C1567" s="22" t="s">
        <v>1973</v>
      </c>
      <c r="D1567" s="14" t="s">
        <v>1408</v>
      </c>
      <c r="E1567" s="25">
        <v>41931</v>
      </c>
      <c r="F1567" s="14">
        <v>4102553</v>
      </c>
      <c r="G1567" s="27">
        <v>10124986</v>
      </c>
      <c r="H1567" s="26">
        <v>101098</v>
      </c>
    </row>
    <row r="1568" spans="1:8" ht="12.75" hidden="1" customHeight="1" x14ac:dyDescent="0.25">
      <c r="A1568" s="136" t="s">
        <v>3</v>
      </c>
      <c r="B1568" s="140" t="str">
        <f>+Tabla1[[#This Row],[Equipo]]</f>
        <v>TENSIONADORA</v>
      </c>
      <c r="C1568" s="140" t="s">
        <v>42</v>
      </c>
      <c r="D1568" s="140" t="s">
        <v>467</v>
      </c>
      <c r="E1568" s="144">
        <v>41930</v>
      </c>
      <c r="F1568" s="140">
        <v>4102527</v>
      </c>
      <c r="G1568" s="140" t="s">
        <v>2</v>
      </c>
      <c r="H1568" s="146">
        <v>536620</v>
      </c>
    </row>
    <row r="1569" spans="1:8" ht="12.75" hidden="1" customHeight="1" x14ac:dyDescent="0.25">
      <c r="A1569" s="136" t="s">
        <v>3</v>
      </c>
      <c r="B1569" s="140" t="s">
        <v>110</v>
      </c>
      <c r="C1569" s="140" t="s">
        <v>2</v>
      </c>
      <c r="D1569" s="140" t="s">
        <v>1251</v>
      </c>
      <c r="E1569" s="144">
        <v>41927</v>
      </c>
      <c r="F1569" s="140">
        <v>4102254</v>
      </c>
      <c r="G1569" s="140">
        <v>10124577</v>
      </c>
      <c r="H1569" s="146">
        <v>147381</v>
      </c>
    </row>
    <row r="1570" spans="1:8" ht="12.75" hidden="1" customHeight="1" x14ac:dyDescent="0.25">
      <c r="A1570" s="136" t="s">
        <v>3</v>
      </c>
      <c r="B1570" s="139" t="s">
        <v>1971</v>
      </c>
      <c r="C1570" s="140" t="s">
        <v>1</v>
      </c>
      <c r="D1570" s="140" t="s">
        <v>1736</v>
      </c>
      <c r="E1570" s="144">
        <v>41926</v>
      </c>
      <c r="F1570" s="140">
        <v>4102163</v>
      </c>
      <c r="G1570" s="140">
        <v>10124447</v>
      </c>
      <c r="H1570" s="146">
        <v>57770</v>
      </c>
    </row>
    <row r="1571" spans="1:8" ht="12.75" customHeight="1" x14ac:dyDescent="0.25">
      <c r="A1571" s="15" t="s">
        <v>0</v>
      </c>
      <c r="B1571" s="22" t="s">
        <v>2003</v>
      </c>
      <c r="C1571" s="22" t="s">
        <v>1973</v>
      </c>
      <c r="D1571" s="14" t="s">
        <v>819</v>
      </c>
      <c r="E1571" s="25">
        <v>41926</v>
      </c>
      <c r="F1571" s="14">
        <v>4102201</v>
      </c>
      <c r="G1571" s="27">
        <v>10124477</v>
      </c>
      <c r="H1571" s="26">
        <v>256027</v>
      </c>
    </row>
    <row r="1572" spans="1:8" ht="12.75" hidden="1" customHeight="1" x14ac:dyDescent="0.25">
      <c r="A1572" s="136" t="s">
        <v>3</v>
      </c>
      <c r="B1572" s="139" t="s">
        <v>1971</v>
      </c>
      <c r="C1572" s="140" t="s">
        <v>5</v>
      </c>
      <c r="D1572" s="140" t="s">
        <v>1660</v>
      </c>
      <c r="E1572" s="144">
        <v>41922</v>
      </c>
      <c r="F1572" s="140">
        <v>4101763</v>
      </c>
      <c r="G1572" s="140">
        <v>10124327</v>
      </c>
      <c r="H1572" s="146">
        <v>71270</v>
      </c>
    </row>
    <row r="1573" spans="1:8" ht="12.75" customHeight="1" x14ac:dyDescent="0.25">
      <c r="A1573" s="15" t="s">
        <v>3</v>
      </c>
      <c r="B1573" s="22" t="s">
        <v>2003</v>
      </c>
      <c r="C1573" s="22" t="s">
        <v>1973</v>
      </c>
      <c r="D1573" s="14" t="s">
        <v>1371</v>
      </c>
      <c r="E1573" s="25">
        <v>41922</v>
      </c>
      <c r="F1573" s="14">
        <v>4101744</v>
      </c>
      <c r="G1573" s="27">
        <v>10124269</v>
      </c>
      <c r="H1573" s="26">
        <v>75673</v>
      </c>
    </row>
    <row r="1574" spans="1:8" ht="12.75" hidden="1" customHeight="1" x14ac:dyDescent="0.25">
      <c r="A1574" s="15" t="s">
        <v>3</v>
      </c>
      <c r="B1574" s="22" t="s">
        <v>2003</v>
      </c>
      <c r="C1574" s="22" t="s">
        <v>1974</v>
      </c>
      <c r="D1574" s="14" t="s">
        <v>1898</v>
      </c>
      <c r="E1574" s="25">
        <v>41920</v>
      </c>
      <c r="F1574" s="14">
        <v>4101605</v>
      </c>
      <c r="G1574" s="27">
        <v>10123663</v>
      </c>
      <c r="H1574" s="26">
        <v>28885</v>
      </c>
    </row>
    <row r="1575" spans="1:8" ht="12.75" customHeight="1" x14ac:dyDescent="0.25">
      <c r="A1575" s="15" t="s">
        <v>0</v>
      </c>
      <c r="B1575" s="22" t="s">
        <v>2003</v>
      </c>
      <c r="C1575" s="22" t="s">
        <v>1973</v>
      </c>
      <c r="D1575" s="14" t="s">
        <v>1349</v>
      </c>
      <c r="E1575" s="25">
        <v>41919</v>
      </c>
      <c r="F1575" s="14">
        <v>4101563</v>
      </c>
      <c r="G1575" s="14" t="s">
        <v>2</v>
      </c>
      <c r="H1575" s="26">
        <v>115540</v>
      </c>
    </row>
    <row r="1576" spans="1:8" ht="12.75" customHeight="1" x14ac:dyDescent="0.25">
      <c r="A1576" s="15" t="s">
        <v>0</v>
      </c>
      <c r="B1576" s="22" t="s">
        <v>2003</v>
      </c>
      <c r="C1576" s="22" t="s">
        <v>1973</v>
      </c>
      <c r="D1576" s="14" t="s">
        <v>1727</v>
      </c>
      <c r="E1576" s="25">
        <v>41919</v>
      </c>
      <c r="F1576" s="14">
        <v>4101587</v>
      </c>
      <c r="G1576" s="27">
        <v>10124028</v>
      </c>
      <c r="H1576" s="26">
        <v>57770</v>
      </c>
    </row>
    <row r="1577" spans="1:8" ht="12.75" hidden="1" customHeight="1" x14ac:dyDescent="0.25">
      <c r="A1577" s="15" t="s">
        <v>3</v>
      </c>
      <c r="B1577" s="22" t="s">
        <v>2003</v>
      </c>
      <c r="C1577" s="22" t="s">
        <v>1974</v>
      </c>
      <c r="D1577" s="14" t="s">
        <v>1897</v>
      </c>
      <c r="E1577" s="25">
        <v>41918</v>
      </c>
      <c r="F1577" s="14">
        <v>4101442</v>
      </c>
      <c r="G1577" s="27">
        <v>10123083</v>
      </c>
      <c r="H1577" s="26">
        <v>28885</v>
      </c>
    </row>
    <row r="1578" spans="1:8" ht="12.75" customHeight="1" x14ac:dyDescent="0.25">
      <c r="A1578" s="15" t="s">
        <v>0</v>
      </c>
      <c r="B1578" s="22" t="s">
        <v>2003</v>
      </c>
      <c r="C1578" s="22" t="s">
        <v>1973</v>
      </c>
      <c r="D1578" s="14" t="s">
        <v>340</v>
      </c>
      <c r="E1578" s="25">
        <v>41915</v>
      </c>
      <c r="F1578" s="14">
        <v>4101263</v>
      </c>
      <c r="G1578" s="27">
        <v>10123673</v>
      </c>
      <c r="H1578" s="26">
        <v>849795</v>
      </c>
    </row>
    <row r="1579" spans="1:8" ht="12.75" hidden="1" customHeight="1" x14ac:dyDescent="0.25">
      <c r="A1579" s="136" t="s">
        <v>3</v>
      </c>
      <c r="B1579" s="139" t="s">
        <v>1971</v>
      </c>
      <c r="C1579" s="140" t="s">
        <v>1</v>
      </c>
      <c r="D1579" s="140" t="s">
        <v>1351</v>
      </c>
      <c r="E1579" s="144">
        <v>41914</v>
      </c>
      <c r="F1579" s="140">
        <v>4101108</v>
      </c>
      <c r="G1579" s="140">
        <v>10123218</v>
      </c>
      <c r="H1579" s="146">
        <v>115540</v>
      </c>
    </row>
    <row r="1580" spans="1:8" ht="12.75" hidden="1" customHeight="1" x14ac:dyDescent="0.25">
      <c r="A1580" s="136" t="s">
        <v>0</v>
      </c>
      <c r="B1580" s="140" t="s">
        <v>42</v>
      </c>
      <c r="C1580" s="140" t="s">
        <v>42</v>
      </c>
      <c r="D1580" s="140" t="s">
        <v>901</v>
      </c>
      <c r="E1580" s="144">
        <v>41914</v>
      </c>
      <c r="F1580" s="140">
        <v>4101098</v>
      </c>
      <c r="G1580" s="140">
        <v>10123545</v>
      </c>
      <c r="H1580" s="146">
        <v>216212</v>
      </c>
    </row>
    <row r="1581" spans="1:8" ht="12.75" customHeight="1" x14ac:dyDescent="0.25">
      <c r="A1581" s="15" t="s">
        <v>0</v>
      </c>
      <c r="B1581" s="22" t="s">
        <v>2003</v>
      </c>
      <c r="C1581" s="22" t="s">
        <v>1973</v>
      </c>
      <c r="D1581" s="14" t="s">
        <v>388</v>
      </c>
      <c r="E1581" s="25">
        <v>41913</v>
      </c>
      <c r="F1581" s="14">
        <v>4101054</v>
      </c>
      <c r="G1581" s="27">
        <v>10123402</v>
      </c>
      <c r="H1581" s="26">
        <v>687544</v>
      </c>
    </row>
    <row r="1582" spans="1:8" ht="12.75" customHeight="1" x14ac:dyDescent="0.25">
      <c r="A1582" s="15" t="s">
        <v>0</v>
      </c>
      <c r="B1582" s="22" t="s">
        <v>2003</v>
      </c>
      <c r="C1582" s="22" t="s">
        <v>1973</v>
      </c>
      <c r="D1582" s="14" t="s">
        <v>1843</v>
      </c>
      <c r="E1582" s="25">
        <v>41913</v>
      </c>
      <c r="F1582" s="14">
        <v>4101085</v>
      </c>
      <c r="G1582" s="27">
        <v>10123400</v>
      </c>
      <c r="H1582" s="26">
        <v>40439</v>
      </c>
    </row>
    <row r="1583" spans="1:8" ht="12.75" customHeight="1" x14ac:dyDescent="0.25">
      <c r="A1583" s="15" t="s">
        <v>0</v>
      </c>
      <c r="B1583" s="22" t="s">
        <v>2003</v>
      </c>
      <c r="C1583" s="22" t="s">
        <v>1973</v>
      </c>
      <c r="D1583" s="14" t="s">
        <v>1306</v>
      </c>
      <c r="E1583" s="25">
        <v>41912</v>
      </c>
      <c r="F1583" s="14">
        <v>4100947</v>
      </c>
      <c r="G1583" s="27">
        <v>10123324</v>
      </c>
      <c r="H1583" s="26">
        <v>125562</v>
      </c>
    </row>
    <row r="1584" spans="1:8" ht="12.75" customHeight="1" x14ac:dyDescent="0.25">
      <c r="A1584" s="15" t="s">
        <v>3</v>
      </c>
      <c r="B1584" s="22" t="s">
        <v>2003</v>
      </c>
      <c r="C1584" s="22" t="s">
        <v>1973</v>
      </c>
      <c r="D1584" s="14" t="s">
        <v>243</v>
      </c>
      <c r="E1584" s="25">
        <v>41911</v>
      </c>
      <c r="F1584" s="14">
        <v>4100887</v>
      </c>
      <c r="G1584" s="14" t="s">
        <v>2</v>
      </c>
      <c r="H1584" s="26">
        <v>1433979</v>
      </c>
    </row>
    <row r="1585" spans="1:8" hidden="1" x14ac:dyDescent="0.25">
      <c r="A1585" s="136" t="s">
        <v>3</v>
      </c>
      <c r="B1585" s="140" t="s">
        <v>160</v>
      </c>
      <c r="C1585" s="140" t="s">
        <v>2</v>
      </c>
      <c r="D1585" s="140" t="s">
        <v>1742</v>
      </c>
      <c r="E1585" s="144">
        <v>41910</v>
      </c>
      <c r="F1585" s="140">
        <v>4100700</v>
      </c>
      <c r="G1585" s="140">
        <v>10123187</v>
      </c>
      <c r="H1585" s="146">
        <v>57770</v>
      </c>
    </row>
    <row r="1586" spans="1:8" ht="12.75" customHeight="1" x14ac:dyDescent="0.25">
      <c r="A1586" s="15" t="s">
        <v>3</v>
      </c>
      <c r="B1586" s="22" t="s">
        <v>2003</v>
      </c>
      <c r="C1586" s="22" t="s">
        <v>1973</v>
      </c>
      <c r="D1586" s="14" t="s">
        <v>1844</v>
      </c>
      <c r="E1586" s="25">
        <v>41909</v>
      </c>
      <c r="F1586" s="14">
        <v>4100688</v>
      </c>
      <c r="G1586" s="27">
        <v>10122976</v>
      </c>
      <c r="H1586" s="26">
        <v>40439</v>
      </c>
    </row>
    <row r="1587" spans="1:8" ht="12.75" customHeight="1" x14ac:dyDescent="0.25">
      <c r="A1587" s="15" t="s">
        <v>0</v>
      </c>
      <c r="B1587" s="22" t="s">
        <v>2003</v>
      </c>
      <c r="C1587" s="22" t="s">
        <v>1973</v>
      </c>
      <c r="D1587" s="14" t="s">
        <v>567</v>
      </c>
      <c r="E1587" s="25">
        <v>41908</v>
      </c>
      <c r="F1587" s="14">
        <v>4100622</v>
      </c>
      <c r="G1587" s="27">
        <v>10122979</v>
      </c>
      <c r="H1587" s="26">
        <v>412815</v>
      </c>
    </row>
    <row r="1588" spans="1:8" ht="12.75" hidden="1" customHeight="1" x14ac:dyDescent="0.25">
      <c r="A1588" s="15" t="s">
        <v>0</v>
      </c>
      <c r="B1588" s="22" t="s">
        <v>2003</v>
      </c>
      <c r="C1588" s="22" t="s">
        <v>1974</v>
      </c>
      <c r="D1588" s="14" t="s">
        <v>1774</v>
      </c>
      <c r="E1588" s="25">
        <v>41908</v>
      </c>
      <c r="F1588" s="14">
        <v>4100632</v>
      </c>
      <c r="G1588" s="27">
        <v>10123056</v>
      </c>
      <c r="H1588" s="26">
        <v>51993</v>
      </c>
    </row>
    <row r="1589" spans="1:8" ht="12.75" customHeight="1" x14ac:dyDescent="0.25">
      <c r="A1589" s="15" t="s">
        <v>0</v>
      </c>
      <c r="B1589" s="22" t="s">
        <v>2003</v>
      </c>
      <c r="C1589" s="22" t="s">
        <v>1973</v>
      </c>
      <c r="D1589" s="14" t="s">
        <v>1896</v>
      </c>
      <c r="E1589" s="25">
        <v>41908</v>
      </c>
      <c r="F1589" s="14">
        <v>4100634</v>
      </c>
      <c r="G1589" s="27">
        <v>10122295</v>
      </c>
      <c r="H1589" s="26">
        <v>28885</v>
      </c>
    </row>
    <row r="1590" spans="1:8" ht="12.75" customHeight="1" x14ac:dyDescent="0.25">
      <c r="A1590" s="15" t="s">
        <v>0</v>
      </c>
      <c r="B1590" s="22" t="s">
        <v>2003</v>
      </c>
      <c r="C1590" s="22" t="s">
        <v>1973</v>
      </c>
      <c r="D1590" s="14" t="s">
        <v>1892</v>
      </c>
      <c r="E1590" s="25">
        <v>41908</v>
      </c>
      <c r="F1590" s="14">
        <v>4100593</v>
      </c>
      <c r="G1590" s="27">
        <v>10122840</v>
      </c>
      <c r="H1590" s="26">
        <v>28885</v>
      </c>
    </row>
    <row r="1591" spans="1:8" ht="12.75" hidden="1" customHeight="1" x14ac:dyDescent="0.25">
      <c r="A1591" s="15" t="s">
        <v>0</v>
      </c>
      <c r="B1591" s="22" t="s">
        <v>2003</v>
      </c>
      <c r="C1591" s="22" t="s">
        <v>1974</v>
      </c>
      <c r="D1591" s="14" t="s">
        <v>1893</v>
      </c>
      <c r="E1591" s="25">
        <v>41908</v>
      </c>
      <c r="F1591" s="14">
        <v>4100636</v>
      </c>
      <c r="G1591" s="27">
        <v>10122706</v>
      </c>
      <c r="H1591" s="26">
        <v>28885</v>
      </c>
    </row>
    <row r="1592" spans="1:8" ht="12.75" customHeight="1" x14ac:dyDescent="0.25">
      <c r="A1592" s="15" t="s">
        <v>0</v>
      </c>
      <c r="B1592" s="22" t="s">
        <v>2003</v>
      </c>
      <c r="C1592" s="22" t="s">
        <v>1973</v>
      </c>
      <c r="D1592" s="14" t="s">
        <v>866</v>
      </c>
      <c r="E1592" s="25">
        <v>41905</v>
      </c>
      <c r="F1592" s="14">
        <v>4100405</v>
      </c>
      <c r="G1592" s="14" t="s">
        <v>2</v>
      </c>
      <c r="H1592" s="26">
        <v>231080</v>
      </c>
    </row>
    <row r="1593" spans="1:8" ht="12.75" customHeight="1" x14ac:dyDescent="0.25">
      <c r="A1593" s="15" t="s">
        <v>0</v>
      </c>
      <c r="B1593" s="22" t="s">
        <v>2003</v>
      </c>
      <c r="C1593" s="22" t="s">
        <v>1973</v>
      </c>
      <c r="D1593" s="14" t="s">
        <v>1728</v>
      </c>
      <c r="E1593" s="25">
        <v>41905</v>
      </c>
      <c r="F1593" s="14">
        <v>4100360</v>
      </c>
      <c r="G1593" s="27">
        <v>10122665</v>
      </c>
      <c r="H1593" s="26">
        <v>57770</v>
      </c>
    </row>
    <row r="1594" spans="1:8" ht="12.75" customHeight="1" x14ac:dyDescent="0.25">
      <c r="A1594" s="15" t="s">
        <v>0</v>
      </c>
      <c r="B1594" s="22" t="s">
        <v>2003</v>
      </c>
      <c r="C1594" s="22" t="s">
        <v>1973</v>
      </c>
      <c r="D1594" s="14" t="s">
        <v>1954</v>
      </c>
      <c r="E1594" s="25">
        <v>41905</v>
      </c>
      <c r="F1594" s="14">
        <v>4100365</v>
      </c>
      <c r="G1594" s="27">
        <v>10122668</v>
      </c>
      <c r="H1594" s="26">
        <v>5777</v>
      </c>
    </row>
    <row r="1595" spans="1:8" ht="12.75" hidden="1" customHeight="1" x14ac:dyDescent="0.25">
      <c r="A1595" s="136" t="s">
        <v>3</v>
      </c>
      <c r="B1595" s="140" t="s">
        <v>160</v>
      </c>
      <c r="C1595" s="140" t="s">
        <v>2</v>
      </c>
      <c r="D1595" s="140" t="s">
        <v>569</v>
      </c>
      <c r="E1595" s="144">
        <v>41904</v>
      </c>
      <c r="F1595" s="140">
        <v>4100359</v>
      </c>
      <c r="G1595" s="140">
        <v>10122663</v>
      </c>
      <c r="H1595" s="146">
        <v>411539</v>
      </c>
    </row>
    <row r="1596" spans="1:8" ht="12.75" hidden="1" customHeight="1" x14ac:dyDescent="0.25">
      <c r="A1596" s="15" t="s">
        <v>3</v>
      </c>
      <c r="B1596" s="22" t="s">
        <v>2003</v>
      </c>
      <c r="C1596" s="22" t="s">
        <v>1974</v>
      </c>
      <c r="D1596" s="14" t="s">
        <v>1738</v>
      </c>
      <c r="E1596" s="25">
        <v>41901</v>
      </c>
      <c r="F1596" s="14">
        <v>4100050</v>
      </c>
      <c r="G1596" s="27">
        <v>10122406</v>
      </c>
      <c r="H1596" s="26">
        <v>57770</v>
      </c>
    </row>
    <row r="1597" spans="1:8" ht="12.75" hidden="1" customHeight="1" x14ac:dyDescent="0.25">
      <c r="A1597" s="136" t="s">
        <v>3</v>
      </c>
      <c r="B1597" s="141" t="s">
        <v>1972</v>
      </c>
      <c r="C1597" s="140" t="s">
        <v>2</v>
      </c>
      <c r="D1597" s="140" t="s">
        <v>344</v>
      </c>
      <c r="E1597" s="144">
        <v>41900</v>
      </c>
      <c r="F1597" s="140">
        <v>4100036</v>
      </c>
      <c r="G1597" s="140" t="s">
        <v>2</v>
      </c>
      <c r="H1597" s="146">
        <v>832293</v>
      </c>
    </row>
    <row r="1598" spans="1:8" ht="12.75" customHeight="1" x14ac:dyDescent="0.25">
      <c r="A1598" s="15" t="s">
        <v>3</v>
      </c>
      <c r="B1598" s="22" t="s">
        <v>2003</v>
      </c>
      <c r="C1598" s="22" t="s">
        <v>1973</v>
      </c>
      <c r="D1598" s="14" t="s">
        <v>1269</v>
      </c>
      <c r="E1598" s="25">
        <v>41897</v>
      </c>
      <c r="F1598" s="14">
        <v>4099817</v>
      </c>
      <c r="G1598" s="14" t="s">
        <v>2</v>
      </c>
      <c r="H1598" s="26">
        <v>138648</v>
      </c>
    </row>
    <row r="1599" spans="1:8" ht="12.75" customHeight="1" x14ac:dyDescent="0.25">
      <c r="A1599" s="15" t="s">
        <v>0</v>
      </c>
      <c r="B1599" s="22" t="s">
        <v>2003</v>
      </c>
      <c r="C1599" s="22" t="s">
        <v>1973</v>
      </c>
      <c r="D1599" s="14" t="s">
        <v>1729</v>
      </c>
      <c r="E1599" s="25">
        <v>41896</v>
      </c>
      <c r="F1599" s="14">
        <v>4099526</v>
      </c>
      <c r="G1599" s="27">
        <v>10121316</v>
      </c>
      <c r="H1599" s="26">
        <v>57770</v>
      </c>
    </row>
    <row r="1600" spans="1:8" ht="12.75" customHeight="1" x14ac:dyDescent="0.25">
      <c r="A1600" s="15" t="s">
        <v>3</v>
      </c>
      <c r="B1600" s="22" t="s">
        <v>2003</v>
      </c>
      <c r="C1600" s="22" t="s">
        <v>1973</v>
      </c>
      <c r="D1600" s="14" t="s">
        <v>1741</v>
      </c>
      <c r="E1600" s="25">
        <v>41896</v>
      </c>
      <c r="F1600" s="14">
        <v>4099527</v>
      </c>
      <c r="G1600" s="27">
        <v>10121318</v>
      </c>
      <c r="H1600" s="26">
        <v>57770</v>
      </c>
    </row>
    <row r="1601" spans="1:8" ht="12.75" customHeight="1" x14ac:dyDescent="0.25">
      <c r="A1601" s="15" t="s">
        <v>3</v>
      </c>
      <c r="B1601" s="22" t="s">
        <v>2003</v>
      </c>
      <c r="C1601" s="22" t="s">
        <v>1973</v>
      </c>
      <c r="D1601" s="14" t="s">
        <v>927</v>
      </c>
      <c r="E1601" s="25">
        <v>41894</v>
      </c>
      <c r="F1601" s="14">
        <v>4099387</v>
      </c>
      <c r="G1601" s="14" t="s">
        <v>2</v>
      </c>
      <c r="H1601" s="26">
        <v>202195</v>
      </c>
    </row>
    <row r="1602" spans="1:8" ht="12.75" customHeight="1" x14ac:dyDescent="0.25">
      <c r="A1602" s="15" t="s">
        <v>3</v>
      </c>
      <c r="B1602" s="22" t="s">
        <v>2003</v>
      </c>
      <c r="C1602" s="22" t="s">
        <v>1973</v>
      </c>
      <c r="D1602" s="14" t="s">
        <v>1357</v>
      </c>
      <c r="E1602" s="25">
        <v>41894</v>
      </c>
      <c r="F1602" s="14">
        <v>4099389</v>
      </c>
      <c r="G1602" s="14" t="s">
        <v>2</v>
      </c>
      <c r="H1602" s="26">
        <v>115540</v>
      </c>
    </row>
    <row r="1603" spans="1:8" ht="12.75" customHeight="1" x14ac:dyDescent="0.25">
      <c r="A1603" s="15" t="s">
        <v>0</v>
      </c>
      <c r="B1603" s="22" t="s">
        <v>2003</v>
      </c>
      <c r="C1603" s="22" t="s">
        <v>1973</v>
      </c>
      <c r="D1603" s="14" t="s">
        <v>1255</v>
      </c>
      <c r="E1603" s="25">
        <v>41890</v>
      </c>
      <c r="F1603" s="14">
        <v>4099084</v>
      </c>
      <c r="G1603" s="27">
        <v>10121217</v>
      </c>
      <c r="H1603" s="26">
        <v>144425</v>
      </c>
    </row>
    <row r="1604" spans="1:8" ht="12.75" hidden="1" customHeight="1" x14ac:dyDescent="0.25">
      <c r="A1604" s="15" t="s">
        <v>0</v>
      </c>
      <c r="B1604" s="22" t="s">
        <v>2003</v>
      </c>
      <c r="C1604" s="22" t="s">
        <v>1974</v>
      </c>
      <c r="D1604" s="14" t="s">
        <v>1725</v>
      </c>
      <c r="E1604" s="25">
        <v>41890</v>
      </c>
      <c r="F1604" s="14">
        <v>4099083</v>
      </c>
      <c r="G1604" s="27">
        <v>10121215</v>
      </c>
      <c r="H1604" s="26">
        <v>57770</v>
      </c>
    </row>
    <row r="1605" spans="1:8" ht="12.75" hidden="1" customHeight="1" x14ac:dyDescent="0.25">
      <c r="A1605" s="15" t="s">
        <v>0</v>
      </c>
      <c r="B1605" s="22" t="s">
        <v>2003</v>
      </c>
      <c r="C1605" s="22" t="s">
        <v>1974</v>
      </c>
      <c r="D1605" s="14" t="s">
        <v>1724</v>
      </c>
      <c r="E1605" s="25">
        <v>41890</v>
      </c>
      <c r="F1605" s="14">
        <v>4098898</v>
      </c>
      <c r="G1605" s="27">
        <v>10120682</v>
      </c>
      <c r="H1605" s="26">
        <v>57770</v>
      </c>
    </row>
    <row r="1606" spans="1:8" hidden="1" x14ac:dyDescent="0.25">
      <c r="A1606" s="136" t="s">
        <v>0</v>
      </c>
      <c r="B1606" s="140" t="s">
        <v>1971</v>
      </c>
      <c r="C1606" s="140" t="s">
        <v>1</v>
      </c>
      <c r="D1606" s="140" t="s">
        <v>1517</v>
      </c>
      <c r="E1606" s="144">
        <v>41889</v>
      </c>
      <c r="F1606" s="140">
        <v>4098897</v>
      </c>
      <c r="G1606" s="140">
        <v>10120545</v>
      </c>
      <c r="H1606" s="146">
        <v>86655</v>
      </c>
    </row>
    <row r="1607" spans="1:8" ht="12.75" hidden="1" customHeight="1" x14ac:dyDescent="0.25">
      <c r="A1607" s="136" t="s">
        <v>0</v>
      </c>
      <c r="B1607" s="140" t="s">
        <v>42</v>
      </c>
      <c r="C1607" s="140" t="s">
        <v>42</v>
      </c>
      <c r="D1607" s="140" t="s">
        <v>360</v>
      </c>
      <c r="E1607" s="144">
        <v>41888</v>
      </c>
      <c r="F1607" s="140">
        <v>4098857</v>
      </c>
      <c r="G1607" s="140">
        <v>10121152</v>
      </c>
      <c r="H1607" s="146">
        <v>792107</v>
      </c>
    </row>
    <row r="1608" spans="1:8" x14ac:dyDescent="0.25">
      <c r="A1608" s="15" t="s">
        <v>0</v>
      </c>
      <c r="B1608" s="22" t="s">
        <v>2003</v>
      </c>
      <c r="C1608" s="22" t="s">
        <v>1973</v>
      </c>
      <c r="D1608" s="14" t="s">
        <v>1519</v>
      </c>
      <c r="E1608" s="25">
        <v>41885</v>
      </c>
      <c r="F1608" s="14">
        <v>4098713</v>
      </c>
      <c r="G1608" s="27">
        <v>10120590</v>
      </c>
      <c r="H1608" s="26">
        <v>86655</v>
      </c>
    </row>
    <row r="1609" spans="1:8" ht="12.75" customHeight="1" x14ac:dyDescent="0.25">
      <c r="A1609" s="15" t="s">
        <v>3</v>
      </c>
      <c r="B1609" s="22" t="s">
        <v>2003</v>
      </c>
      <c r="C1609" s="22" t="s">
        <v>1973</v>
      </c>
      <c r="D1609" s="14" t="s">
        <v>1899</v>
      </c>
      <c r="E1609" s="25">
        <v>41885</v>
      </c>
      <c r="F1609" s="14">
        <v>4098716</v>
      </c>
      <c r="G1609" s="27">
        <v>10120829</v>
      </c>
      <c r="H1609" s="26">
        <v>28885</v>
      </c>
    </row>
    <row r="1610" spans="1:8" ht="12.75" customHeight="1" x14ac:dyDescent="0.25">
      <c r="A1610" s="15" t="s">
        <v>0</v>
      </c>
      <c r="B1610" s="22" t="s">
        <v>2003</v>
      </c>
      <c r="C1610" s="22" t="s">
        <v>1973</v>
      </c>
      <c r="D1610" s="14" t="s">
        <v>385</v>
      </c>
      <c r="E1610" s="25">
        <v>41884</v>
      </c>
      <c r="F1610" s="14">
        <v>4098598</v>
      </c>
      <c r="G1610" s="27">
        <v>10120424</v>
      </c>
      <c r="H1610" s="26">
        <v>696188</v>
      </c>
    </row>
    <row r="1611" spans="1:8" ht="12.75" customHeight="1" x14ac:dyDescent="0.25">
      <c r="A1611" s="15" t="s">
        <v>0</v>
      </c>
      <c r="B1611" s="22" t="s">
        <v>2003</v>
      </c>
      <c r="C1611" s="22" t="s">
        <v>1973</v>
      </c>
      <c r="D1611" s="14" t="s">
        <v>926</v>
      </c>
      <c r="E1611" s="25">
        <v>41884</v>
      </c>
      <c r="F1611" s="14">
        <v>4098600</v>
      </c>
      <c r="G1611" s="27">
        <v>10120422</v>
      </c>
      <c r="H1611" s="26">
        <v>202195</v>
      </c>
    </row>
    <row r="1612" spans="1:8" ht="12.75" customHeight="1" x14ac:dyDescent="0.25">
      <c r="A1612" s="15" t="s">
        <v>0</v>
      </c>
      <c r="B1612" s="22" t="s">
        <v>2003</v>
      </c>
      <c r="C1612" s="22" t="s">
        <v>1973</v>
      </c>
      <c r="D1612" s="14" t="s">
        <v>1520</v>
      </c>
      <c r="E1612" s="25">
        <v>41884</v>
      </c>
      <c r="F1612" s="14">
        <v>4098588</v>
      </c>
      <c r="G1612" s="27">
        <v>10120423</v>
      </c>
      <c r="H1612" s="26">
        <v>86655</v>
      </c>
    </row>
    <row r="1613" spans="1:8" ht="12.75" customHeight="1" x14ac:dyDescent="0.25">
      <c r="A1613" s="15" t="s">
        <v>0</v>
      </c>
      <c r="B1613" s="22" t="s">
        <v>2003</v>
      </c>
      <c r="C1613" s="22" t="s">
        <v>1973</v>
      </c>
      <c r="D1613" s="14" t="s">
        <v>1731</v>
      </c>
      <c r="E1613" s="25">
        <v>41882</v>
      </c>
      <c r="F1613" s="14">
        <v>4098292</v>
      </c>
      <c r="G1613" s="27">
        <v>10120319</v>
      </c>
      <c r="H1613" s="26">
        <v>57770</v>
      </c>
    </row>
    <row r="1614" spans="1:8" ht="12.75" customHeight="1" x14ac:dyDescent="0.25">
      <c r="A1614" s="15" t="s">
        <v>3</v>
      </c>
      <c r="B1614" s="22" t="s">
        <v>2003</v>
      </c>
      <c r="C1614" s="22" t="s">
        <v>1973</v>
      </c>
      <c r="D1614" s="14" t="s">
        <v>1739</v>
      </c>
      <c r="E1614" s="25">
        <v>41881</v>
      </c>
      <c r="F1614" s="14">
        <v>4098202</v>
      </c>
      <c r="G1614" s="27">
        <v>10120247</v>
      </c>
      <c r="H1614" s="26">
        <v>57770</v>
      </c>
    </row>
    <row r="1615" spans="1:8" ht="12.75" hidden="1" customHeight="1" x14ac:dyDescent="0.25">
      <c r="A1615" s="136" t="s">
        <v>3</v>
      </c>
      <c r="B1615" s="139" t="s">
        <v>1971</v>
      </c>
      <c r="C1615" s="140" t="s">
        <v>5</v>
      </c>
      <c r="D1615" s="140" t="s">
        <v>1462</v>
      </c>
      <c r="E1615" s="144">
        <v>41879</v>
      </c>
      <c r="F1615" s="140">
        <v>4098126</v>
      </c>
      <c r="G1615" s="140">
        <v>10120087</v>
      </c>
      <c r="H1615" s="146">
        <v>92049</v>
      </c>
    </row>
    <row r="1616" spans="1:8" ht="12.75" customHeight="1" x14ac:dyDescent="0.25">
      <c r="A1616" s="15" t="s">
        <v>3</v>
      </c>
      <c r="B1616" s="22" t="s">
        <v>2003</v>
      </c>
      <c r="C1616" s="22" t="s">
        <v>1973</v>
      </c>
      <c r="D1616" s="14" t="s">
        <v>730</v>
      </c>
      <c r="E1616" s="25">
        <v>41876</v>
      </c>
      <c r="F1616" s="14">
        <v>4097851</v>
      </c>
      <c r="G1616" s="27">
        <v>10119695</v>
      </c>
      <c r="H1616" s="26">
        <v>317735</v>
      </c>
    </row>
    <row r="1617" spans="1:8" ht="12.75" customHeight="1" x14ac:dyDescent="0.25">
      <c r="A1617" s="15" t="s">
        <v>0</v>
      </c>
      <c r="B1617" s="22" t="s">
        <v>2003</v>
      </c>
      <c r="C1617" s="22" t="s">
        <v>1973</v>
      </c>
      <c r="D1617" s="14" t="s">
        <v>1522</v>
      </c>
      <c r="E1617" s="25">
        <v>41872</v>
      </c>
      <c r="F1617" s="14">
        <v>4097562</v>
      </c>
      <c r="G1617" s="27">
        <v>10119349</v>
      </c>
      <c r="H1617" s="26">
        <v>86655</v>
      </c>
    </row>
    <row r="1618" spans="1:8" ht="12.75" customHeight="1" x14ac:dyDescent="0.25">
      <c r="A1618" s="15" t="s">
        <v>3</v>
      </c>
      <c r="B1618" s="22" t="s">
        <v>2003</v>
      </c>
      <c r="C1618" s="22" t="s">
        <v>1973</v>
      </c>
      <c r="D1618" s="14" t="s">
        <v>1526</v>
      </c>
      <c r="E1618" s="25">
        <v>41872</v>
      </c>
      <c r="F1618" s="14">
        <v>4097563</v>
      </c>
      <c r="G1618" s="27">
        <v>10119356</v>
      </c>
      <c r="H1618" s="26">
        <v>86655</v>
      </c>
    </row>
    <row r="1619" spans="1:8" ht="12.75" customHeight="1" x14ac:dyDescent="0.25">
      <c r="A1619" s="15" t="s">
        <v>0</v>
      </c>
      <c r="B1619" s="22" t="s">
        <v>2003</v>
      </c>
      <c r="C1619" s="22" t="s">
        <v>1973</v>
      </c>
      <c r="D1619" s="14" t="s">
        <v>1733</v>
      </c>
      <c r="E1619" s="25">
        <v>41872</v>
      </c>
      <c r="F1619" s="14">
        <v>4097537</v>
      </c>
      <c r="G1619" s="14" t="s">
        <v>2</v>
      </c>
      <c r="H1619" s="26">
        <v>57770</v>
      </c>
    </row>
    <row r="1620" spans="1:8" ht="12.75" customHeight="1" x14ac:dyDescent="0.25">
      <c r="A1620" s="15" t="s">
        <v>3</v>
      </c>
      <c r="B1620" s="22" t="s">
        <v>2003</v>
      </c>
      <c r="C1620" s="22" t="s">
        <v>1973</v>
      </c>
      <c r="D1620" s="14" t="s">
        <v>1733</v>
      </c>
      <c r="E1620" s="25">
        <v>41872</v>
      </c>
      <c r="F1620" s="14">
        <v>4097536</v>
      </c>
      <c r="G1620" s="14" t="s">
        <v>2</v>
      </c>
      <c r="H1620" s="26">
        <v>57770</v>
      </c>
    </row>
    <row r="1621" spans="1:8" ht="12.75" customHeight="1" x14ac:dyDescent="0.25">
      <c r="A1621" s="15" t="s">
        <v>3</v>
      </c>
      <c r="B1621" s="22" t="s">
        <v>2003</v>
      </c>
      <c r="C1621" s="22" t="s">
        <v>1973</v>
      </c>
      <c r="D1621" s="14" t="s">
        <v>1356</v>
      </c>
      <c r="E1621" s="25">
        <v>41871</v>
      </c>
      <c r="F1621" s="14">
        <v>4097474</v>
      </c>
      <c r="G1621" s="27">
        <v>10119207</v>
      </c>
      <c r="H1621" s="26">
        <v>115540</v>
      </c>
    </row>
    <row r="1622" spans="1:8" ht="12.75" hidden="1" customHeight="1" x14ac:dyDescent="0.25">
      <c r="A1622" s="136" t="s">
        <v>3</v>
      </c>
      <c r="B1622" s="139" t="s">
        <v>1971</v>
      </c>
      <c r="C1622" s="140" t="s">
        <v>1</v>
      </c>
      <c r="D1622" s="140" t="s">
        <v>1537</v>
      </c>
      <c r="E1622" s="144">
        <v>41869</v>
      </c>
      <c r="F1622" s="140">
        <v>4097288</v>
      </c>
      <c r="G1622" s="140">
        <v>10119040</v>
      </c>
      <c r="H1622" s="146">
        <v>84770</v>
      </c>
    </row>
    <row r="1623" spans="1:8" ht="12.75" hidden="1" customHeight="1" x14ac:dyDescent="0.25">
      <c r="A1623" s="136" t="s">
        <v>0</v>
      </c>
      <c r="B1623" s="140" t="s">
        <v>1971</v>
      </c>
      <c r="C1623" s="140" t="s">
        <v>1</v>
      </c>
      <c r="D1623" s="140" t="s">
        <v>1723</v>
      </c>
      <c r="E1623" s="144">
        <v>41869</v>
      </c>
      <c r="F1623" s="140">
        <v>4097330</v>
      </c>
      <c r="G1623" s="140">
        <v>10118285</v>
      </c>
      <c r="H1623" s="146">
        <v>57770</v>
      </c>
    </row>
    <row r="1624" spans="1:8" ht="12.75" customHeight="1" x14ac:dyDescent="0.25">
      <c r="A1624" s="15" t="s">
        <v>0</v>
      </c>
      <c r="B1624" s="22" t="s">
        <v>2003</v>
      </c>
      <c r="C1624" s="22" t="s">
        <v>1973</v>
      </c>
      <c r="D1624" s="14" t="s">
        <v>839</v>
      </c>
      <c r="E1624" s="25">
        <v>41869</v>
      </c>
      <c r="F1624" s="14">
        <v>4097289</v>
      </c>
      <c r="G1624" s="27">
        <v>10119056</v>
      </c>
      <c r="H1624" s="26">
        <v>249329</v>
      </c>
    </row>
    <row r="1625" spans="1:8" ht="12.75" hidden="1" customHeight="1" x14ac:dyDescent="0.25">
      <c r="A1625" s="136" t="s">
        <v>0</v>
      </c>
      <c r="B1625" s="140" t="s">
        <v>42</v>
      </c>
      <c r="C1625" s="140" t="s">
        <v>42</v>
      </c>
      <c r="D1625" s="140" t="s">
        <v>1722</v>
      </c>
      <c r="E1625" s="144">
        <v>41867</v>
      </c>
      <c r="F1625" s="140">
        <v>4097014</v>
      </c>
      <c r="G1625" s="140">
        <v>10118978</v>
      </c>
      <c r="H1625" s="146">
        <v>57770</v>
      </c>
    </row>
    <row r="1626" spans="1:8" ht="12.75" customHeight="1" x14ac:dyDescent="0.25">
      <c r="A1626" s="15" t="s">
        <v>0</v>
      </c>
      <c r="B1626" s="22" t="s">
        <v>2003</v>
      </c>
      <c r="C1626" s="22" t="s">
        <v>1973</v>
      </c>
      <c r="D1626" s="14" t="s">
        <v>1005</v>
      </c>
      <c r="E1626" s="25">
        <v>41866</v>
      </c>
      <c r="F1626" s="14">
        <v>4096976</v>
      </c>
      <c r="G1626" s="14" t="s">
        <v>2</v>
      </c>
      <c r="H1626" s="26">
        <v>181471</v>
      </c>
    </row>
    <row r="1627" spans="1:8" ht="12.75" customHeight="1" x14ac:dyDescent="0.25">
      <c r="A1627" s="15" t="s">
        <v>3</v>
      </c>
      <c r="B1627" s="22" t="s">
        <v>2003</v>
      </c>
      <c r="C1627" s="22" t="s">
        <v>1973</v>
      </c>
      <c r="D1627" s="14" t="s">
        <v>1256</v>
      </c>
      <c r="E1627" s="25">
        <v>41864</v>
      </c>
      <c r="F1627" s="14">
        <v>4096815</v>
      </c>
      <c r="G1627" s="27">
        <v>10118530</v>
      </c>
      <c r="H1627" s="26">
        <v>144425</v>
      </c>
    </row>
    <row r="1628" spans="1:8" ht="12.75" customHeight="1" x14ac:dyDescent="0.25">
      <c r="A1628" s="15" t="s">
        <v>3</v>
      </c>
      <c r="B1628" s="22" t="s">
        <v>2003</v>
      </c>
      <c r="C1628" s="22" t="s">
        <v>1973</v>
      </c>
      <c r="D1628" s="14" t="s">
        <v>1939</v>
      </c>
      <c r="E1628" s="25">
        <v>41864</v>
      </c>
      <c r="F1628" s="14">
        <v>4096836</v>
      </c>
      <c r="G1628" s="27">
        <v>10118567</v>
      </c>
      <c r="H1628" s="26">
        <v>17331</v>
      </c>
    </row>
    <row r="1629" spans="1:8" ht="12.75" hidden="1" customHeight="1" x14ac:dyDescent="0.25">
      <c r="A1629" s="136" t="s">
        <v>0</v>
      </c>
      <c r="B1629" s="140" t="s">
        <v>1971</v>
      </c>
      <c r="C1629" s="140" t="s">
        <v>1</v>
      </c>
      <c r="D1629" s="140" t="s">
        <v>420</v>
      </c>
      <c r="E1629" s="144">
        <v>41862</v>
      </c>
      <c r="F1629" s="140">
        <v>4096701</v>
      </c>
      <c r="G1629" s="140">
        <v>10118316</v>
      </c>
      <c r="H1629" s="146">
        <v>635540</v>
      </c>
    </row>
    <row r="1630" spans="1:8" ht="12.75" customHeight="1" x14ac:dyDescent="0.25">
      <c r="A1630" s="15" t="s">
        <v>0</v>
      </c>
      <c r="B1630" s="22" t="s">
        <v>2003</v>
      </c>
      <c r="C1630" s="22" t="s">
        <v>1973</v>
      </c>
      <c r="D1630" s="14" t="s">
        <v>423</v>
      </c>
      <c r="E1630" s="25">
        <v>41862</v>
      </c>
      <c r="F1630" s="14">
        <v>4096715</v>
      </c>
      <c r="G1630" s="14" t="s">
        <v>2</v>
      </c>
      <c r="H1630" s="26">
        <v>628370</v>
      </c>
    </row>
    <row r="1631" spans="1:8" ht="12.75" hidden="1" customHeight="1" x14ac:dyDescent="0.25">
      <c r="A1631" s="136" t="s">
        <v>3</v>
      </c>
      <c r="B1631" s="139" t="s">
        <v>1971</v>
      </c>
      <c r="C1631" s="140" t="s">
        <v>1</v>
      </c>
      <c r="D1631" s="140" t="s">
        <v>1441</v>
      </c>
      <c r="E1631" s="144">
        <v>41856</v>
      </c>
      <c r="F1631" s="140">
        <v>4096327</v>
      </c>
      <c r="G1631" s="140">
        <v>10117732</v>
      </c>
      <c r="H1631" s="146">
        <v>95655</v>
      </c>
    </row>
    <row r="1632" spans="1:8" ht="12.75" hidden="1" customHeight="1" x14ac:dyDescent="0.25">
      <c r="A1632" s="136" t="s">
        <v>0</v>
      </c>
      <c r="B1632" s="140" t="s">
        <v>1971</v>
      </c>
      <c r="C1632" s="140" t="s">
        <v>1</v>
      </c>
      <c r="D1632" s="140" t="s">
        <v>898</v>
      </c>
      <c r="E1632" s="144">
        <v>41855</v>
      </c>
      <c r="F1632" s="140">
        <v>4095920</v>
      </c>
      <c r="G1632" s="140" t="s">
        <v>2</v>
      </c>
      <c r="H1632" s="146">
        <v>217540</v>
      </c>
    </row>
    <row r="1633" spans="1:8" ht="12.75" customHeight="1" x14ac:dyDescent="0.25">
      <c r="A1633" s="15" t="s">
        <v>0</v>
      </c>
      <c r="B1633" s="22" t="s">
        <v>2003</v>
      </c>
      <c r="C1633" s="22" t="s">
        <v>1973</v>
      </c>
      <c r="D1633" s="14" t="s">
        <v>1948</v>
      </c>
      <c r="E1633" s="25">
        <v>41853</v>
      </c>
      <c r="F1633" s="14">
        <v>4095691</v>
      </c>
      <c r="G1633" s="27">
        <v>10117472</v>
      </c>
      <c r="H1633" s="26">
        <v>10504</v>
      </c>
    </row>
    <row r="1634" spans="1:8" ht="12.75" customHeight="1" x14ac:dyDescent="0.25">
      <c r="A1634" s="15" t="s">
        <v>3</v>
      </c>
      <c r="B1634" s="22" t="s">
        <v>2003</v>
      </c>
      <c r="C1634" s="22" t="s">
        <v>1973</v>
      </c>
      <c r="D1634" s="14" t="s">
        <v>1910</v>
      </c>
      <c r="E1634" s="25">
        <v>41849</v>
      </c>
      <c r="F1634" s="14">
        <v>4095357</v>
      </c>
      <c r="G1634" s="27">
        <v>10116839</v>
      </c>
      <c r="H1634" s="26">
        <v>26259</v>
      </c>
    </row>
    <row r="1635" spans="1:8" ht="12.75" hidden="1" customHeight="1" x14ac:dyDescent="0.25">
      <c r="A1635" s="15" t="s">
        <v>3</v>
      </c>
      <c r="B1635" s="22" t="s">
        <v>2003</v>
      </c>
      <c r="C1635" s="22" t="s">
        <v>1974</v>
      </c>
      <c r="D1635" s="14" t="s">
        <v>1909</v>
      </c>
      <c r="E1635" s="25">
        <v>41849</v>
      </c>
      <c r="F1635" s="14">
        <v>4095356</v>
      </c>
      <c r="G1635" s="27">
        <v>10116838</v>
      </c>
      <c r="H1635" s="26">
        <v>26259</v>
      </c>
    </row>
    <row r="1636" spans="1:8" ht="12.75" customHeight="1" x14ac:dyDescent="0.25">
      <c r="A1636" s="15" t="s">
        <v>3</v>
      </c>
      <c r="B1636" s="22" t="s">
        <v>2003</v>
      </c>
      <c r="C1636" s="22" t="s">
        <v>1973</v>
      </c>
      <c r="D1636" s="14" t="s">
        <v>1869</v>
      </c>
      <c r="E1636" s="25">
        <v>41846</v>
      </c>
      <c r="F1636" s="14">
        <v>4095023</v>
      </c>
      <c r="G1636" s="27">
        <v>10116765</v>
      </c>
      <c r="H1636" s="26">
        <v>39389</v>
      </c>
    </row>
    <row r="1637" spans="1:8" ht="12.75" customHeight="1" x14ac:dyDescent="0.25">
      <c r="A1637" s="15" t="s">
        <v>3</v>
      </c>
      <c r="B1637" s="22" t="s">
        <v>2003</v>
      </c>
      <c r="C1637" s="22" t="s">
        <v>1973</v>
      </c>
      <c r="D1637" s="14" t="s">
        <v>104</v>
      </c>
      <c r="E1637" s="25">
        <v>41845</v>
      </c>
      <c r="F1637" s="14">
        <v>4094836</v>
      </c>
      <c r="G1637" s="27">
        <v>10116769</v>
      </c>
      <c r="H1637" s="26">
        <v>3684787</v>
      </c>
    </row>
    <row r="1638" spans="1:8" ht="12.75" customHeight="1" x14ac:dyDescent="0.25">
      <c r="A1638" s="15" t="s">
        <v>3</v>
      </c>
      <c r="B1638" s="22" t="s">
        <v>2003</v>
      </c>
      <c r="C1638" s="22" t="s">
        <v>1973</v>
      </c>
      <c r="D1638" s="14" t="s">
        <v>445</v>
      </c>
      <c r="E1638" s="25">
        <v>41844</v>
      </c>
      <c r="F1638" s="14">
        <v>4094784</v>
      </c>
      <c r="G1638" s="14" t="s">
        <v>2</v>
      </c>
      <c r="H1638" s="26">
        <v>577770</v>
      </c>
    </row>
    <row r="1639" spans="1:8" x14ac:dyDescent="0.25">
      <c r="A1639" s="15" t="s">
        <v>3</v>
      </c>
      <c r="B1639" s="22" t="s">
        <v>2003</v>
      </c>
      <c r="C1639" s="22" t="s">
        <v>1973</v>
      </c>
      <c r="D1639" s="14" t="s">
        <v>1770</v>
      </c>
      <c r="E1639" s="25">
        <v>41844</v>
      </c>
      <c r="F1639" s="14">
        <v>4094761</v>
      </c>
      <c r="G1639" s="27">
        <v>10116536</v>
      </c>
      <c r="H1639" s="26">
        <v>52518</v>
      </c>
    </row>
    <row r="1640" spans="1:8" ht="12.75" hidden="1" customHeight="1" x14ac:dyDescent="0.25">
      <c r="A1640" s="136" t="s">
        <v>3</v>
      </c>
      <c r="B1640" s="140" t="s">
        <v>1971</v>
      </c>
      <c r="C1640" s="140" t="s">
        <v>426</v>
      </c>
      <c r="D1640" s="140" t="s">
        <v>1686</v>
      </c>
      <c r="E1640" s="144">
        <v>41843</v>
      </c>
      <c r="F1640" s="140">
        <v>4094666</v>
      </c>
      <c r="G1640" s="140" t="s">
        <v>2</v>
      </c>
      <c r="H1640" s="146">
        <v>66000</v>
      </c>
    </row>
    <row r="1641" spans="1:8" ht="12.75" customHeight="1" x14ac:dyDescent="0.25">
      <c r="A1641" s="15" t="s">
        <v>0</v>
      </c>
      <c r="B1641" s="22" t="s">
        <v>2003</v>
      </c>
      <c r="C1641" s="22" t="s">
        <v>1973</v>
      </c>
      <c r="D1641" s="14" t="s">
        <v>902</v>
      </c>
      <c r="E1641" s="25">
        <v>41843</v>
      </c>
      <c r="F1641" s="14">
        <v>4094689</v>
      </c>
      <c r="G1641" s="27">
        <v>10116553</v>
      </c>
      <c r="H1641" s="26">
        <v>215528</v>
      </c>
    </row>
    <row r="1642" spans="1:8" ht="12.75" hidden="1" customHeight="1" x14ac:dyDescent="0.25">
      <c r="A1642" s="136" t="s">
        <v>3</v>
      </c>
      <c r="B1642" s="139" t="s">
        <v>1971</v>
      </c>
      <c r="C1642" s="140" t="s">
        <v>1</v>
      </c>
      <c r="D1642" s="140" t="s">
        <v>1394</v>
      </c>
      <c r="E1642" s="144">
        <v>41842</v>
      </c>
      <c r="F1642" s="140">
        <v>4094583</v>
      </c>
      <c r="G1642" s="140">
        <v>10116380</v>
      </c>
      <c r="H1642" s="146">
        <v>105036</v>
      </c>
    </row>
    <row r="1643" spans="1:8" ht="12.75" customHeight="1" x14ac:dyDescent="0.25">
      <c r="A1643" s="15" t="s">
        <v>0</v>
      </c>
      <c r="B1643" s="22" t="s">
        <v>2003</v>
      </c>
      <c r="C1643" s="22" t="s">
        <v>1973</v>
      </c>
      <c r="D1643" s="14" t="s">
        <v>1906</v>
      </c>
      <c r="E1643" s="25">
        <v>41842</v>
      </c>
      <c r="F1643" s="14">
        <v>4094623</v>
      </c>
      <c r="G1643" s="27">
        <v>10116437</v>
      </c>
      <c r="H1643" s="26">
        <v>26259</v>
      </c>
    </row>
    <row r="1644" spans="1:8" x14ac:dyDescent="0.25">
      <c r="A1644" s="15" t="s">
        <v>0</v>
      </c>
      <c r="B1644" s="22" t="s">
        <v>2003</v>
      </c>
      <c r="C1644" s="22" t="s">
        <v>1973</v>
      </c>
      <c r="D1644" s="14" t="s">
        <v>1763</v>
      </c>
      <c r="E1644" s="25">
        <v>41840</v>
      </c>
      <c r="F1644" s="14">
        <v>4094356</v>
      </c>
      <c r="G1644" s="27">
        <v>10116276</v>
      </c>
      <c r="H1644" s="26">
        <v>52518</v>
      </c>
    </row>
    <row r="1645" spans="1:8" hidden="1" x14ac:dyDescent="0.25">
      <c r="A1645" s="15" t="s">
        <v>0</v>
      </c>
      <c r="B1645" s="22" t="s">
        <v>2003</v>
      </c>
      <c r="C1645" s="22" t="s">
        <v>1974</v>
      </c>
      <c r="D1645" s="14" t="s">
        <v>370</v>
      </c>
      <c r="E1645" s="25">
        <v>41839</v>
      </c>
      <c r="F1645" s="14">
        <v>4094349</v>
      </c>
      <c r="G1645" s="14" t="s">
        <v>2</v>
      </c>
      <c r="H1645" s="26">
        <v>748302</v>
      </c>
    </row>
    <row r="1646" spans="1:8" ht="12.75" hidden="1" customHeight="1" x14ac:dyDescent="0.25">
      <c r="A1646" s="136" t="s">
        <v>3</v>
      </c>
      <c r="B1646" s="139" t="s">
        <v>1971</v>
      </c>
      <c r="C1646" s="140" t="s">
        <v>1</v>
      </c>
      <c r="D1646" s="140" t="s">
        <v>1672</v>
      </c>
      <c r="E1646" s="144">
        <v>41838</v>
      </c>
      <c r="F1646" s="140">
        <v>4094252</v>
      </c>
      <c r="G1646" s="140">
        <v>10116149</v>
      </c>
      <c r="H1646" s="146">
        <v>67361</v>
      </c>
    </row>
    <row r="1647" spans="1:8" ht="12.75" hidden="1" customHeight="1" x14ac:dyDescent="0.25">
      <c r="A1647" s="15" t="s">
        <v>0</v>
      </c>
      <c r="B1647" s="22" t="s">
        <v>2003</v>
      </c>
      <c r="C1647" s="22" t="s">
        <v>1974</v>
      </c>
      <c r="D1647" s="14" t="s">
        <v>1391</v>
      </c>
      <c r="E1647" s="25">
        <v>41838</v>
      </c>
      <c r="F1647" s="14">
        <v>4094300</v>
      </c>
      <c r="G1647" s="27">
        <v>10116235</v>
      </c>
      <c r="H1647" s="26">
        <v>105036</v>
      </c>
    </row>
    <row r="1648" spans="1:8" ht="12.75" customHeight="1" x14ac:dyDescent="0.25">
      <c r="A1648" s="15" t="s">
        <v>0</v>
      </c>
      <c r="B1648" s="22" t="s">
        <v>2003</v>
      </c>
      <c r="C1648" s="22" t="s">
        <v>1973</v>
      </c>
      <c r="D1648" s="14" t="s">
        <v>555</v>
      </c>
      <c r="E1648" s="25">
        <v>41837</v>
      </c>
      <c r="F1648" s="14">
        <v>4094223</v>
      </c>
      <c r="G1648" s="14" t="s">
        <v>2</v>
      </c>
      <c r="H1648" s="26">
        <v>431942</v>
      </c>
    </row>
    <row r="1649" spans="1:8" ht="12.75" customHeight="1" x14ac:dyDescent="0.25">
      <c r="A1649" s="15" t="s">
        <v>3</v>
      </c>
      <c r="B1649" s="22" t="s">
        <v>2003</v>
      </c>
      <c r="C1649" s="22" t="s">
        <v>1973</v>
      </c>
      <c r="D1649" s="14" t="s">
        <v>555</v>
      </c>
      <c r="E1649" s="25">
        <v>41837</v>
      </c>
      <c r="F1649" s="14">
        <v>4094222</v>
      </c>
      <c r="G1649" s="14" t="s">
        <v>2</v>
      </c>
      <c r="H1649" s="26">
        <v>246663</v>
      </c>
    </row>
    <row r="1650" spans="1:8" ht="12.75" customHeight="1" x14ac:dyDescent="0.25">
      <c r="A1650" s="15" t="s">
        <v>0</v>
      </c>
      <c r="B1650" s="22" t="s">
        <v>2003</v>
      </c>
      <c r="C1650" s="22" t="s">
        <v>1973</v>
      </c>
      <c r="D1650" s="14" t="s">
        <v>1523</v>
      </c>
      <c r="E1650" s="25">
        <v>41837</v>
      </c>
      <c r="F1650" s="14">
        <v>4094214</v>
      </c>
      <c r="G1650" s="14" t="s">
        <v>2</v>
      </c>
      <c r="H1650" s="26">
        <v>86655</v>
      </c>
    </row>
    <row r="1651" spans="1:8" ht="12.75" hidden="1" customHeight="1" x14ac:dyDescent="0.25">
      <c r="A1651" s="15" t="s">
        <v>3</v>
      </c>
      <c r="B1651" s="22" t="s">
        <v>2003</v>
      </c>
      <c r="C1651" s="22" t="s">
        <v>1974</v>
      </c>
      <c r="D1651" s="14" t="s">
        <v>1523</v>
      </c>
      <c r="E1651" s="25">
        <v>41837</v>
      </c>
      <c r="F1651" s="14">
        <v>4094213</v>
      </c>
      <c r="G1651" s="14" t="s">
        <v>2</v>
      </c>
      <c r="H1651" s="26">
        <v>57770</v>
      </c>
    </row>
    <row r="1652" spans="1:8" ht="12.75" customHeight="1" x14ac:dyDescent="0.25">
      <c r="A1652" s="15" t="s">
        <v>3</v>
      </c>
      <c r="B1652" s="22" t="s">
        <v>2003</v>
      </c>
      <c r="C1652" s="22" t="s">
        <v>1973</v>
      </c>
      <c r="D1652" s="14" t="s">
        <v>1913</v>
      </c>
      <c r="E1652" s="25">
        <v>41837</v>
      </c>
      <c r="F1652" s="14">
        <v>4094238</v>
      </c>
      <c r="G1652" s="27">
        <v>10115963</v>
      </c>
      <c r="H1652" s="26">
        <v>26259</v>
      </c>
    </row>
    <row r="1653" spans="1:8" ht="12.75" hidden="1" customHeight="1" x14ac:dyDescent="0.25">
      <c r="A1653" s="136" t="s">
        <v>3</v>
      </c>
      <c r="B1653" s="140" t="str">
        <f>+Tabla1[[#This Row],[Equipo]]</f>
        <v>TENSIONADORA</v>
      </c>
      <c r="C1653" s="140" t="s">
        <v>42</v>
      </c>
      <c r="D1653" s="140" t="s">
        <v>554</v>
      </c>
      <c r="E1653" s="144">
        <v>41837</v>
      </c>
      <c r="F1653" s="140">
        <v>4094221</v>
      </c>
      <c r="G1653" s="140" t="s">
        <v>2</v>
      </c>
      <c r="H1653" s="146">
        <v>433317</v>
      </c>
    </row>
    <row r="1654" spans="1:8" ht="12.75" customHeight="1" x14ac:dyDescent="0.25">
      <c r="A1654" s="15" t="s">
        <v>3</v>
      </c>
      <c r="B1654" s="22" t="s">
        <v>2003</v>
      </c>
      <c r="C1654" s="22" t="s">
        <v>1973</v>
      </c>
      <c r="D1654" s="14" t="s">
        <v>227</v>
      </c>
      <c r="E1654" s="25">
        <v>41836</v>
      </c>
      <c r="F1654" s="14">
        <v>4094069</v>
      </c>
      <c r="G1654" s="14" t="s">
        <v>2</v>
      </c>
      <c r="H1654" s="26">
        <v>1546770</v>
      </c>
    </row>
    <row r="1655" spans="1:8" ht="12.75" hidden="1" customHeight="1" x14ac:dyDescent="0.25">
      <c r="A1655" s="15" t="s">
        <v>0</v>
      </c>
      <c r="B1655" s="22" t="s">
        <v>2003</v>
      </c>
      <c r="C1655" s="22" t="s">
        <v>1974</v>
      </c>
      <c r="D1655" s="14" t="s">
        <v>966</v>
      </c>
      <c r="E1655" s="25">
        <v>41836</v>
      </c>
      <c r="F1655" s="14">
        <v>4094140</v>
      </c>
      <c r="G1655" s="27">
        <v>10114923</v>
      </c>
      <c r="H1655" s="26">
        <v>52518</v>
      </c>
    </row>
    <row r="1656" spans="1:8" ht="12.75" customHeight="1" x14ac:dyDescent="0.25">
      <c r="A1656" s="15" t="s">
        <v>3</v>
      </c>
      <c r="B1656" s="22" t="s">
        <v>2003</v>
      </c>
      <c r="C1656" s="22" t="s">
        <v>1973</v>
      </c>
      <c r="D1656" s="14" t="s">
        <v>923</v>
      </c>
      <c r="E1656" s="25">
        <v>41834</v>
      </c>
      <c r="F1656" s="14">
        <v>4093862</v>
      </c>
      <c r="G1656" s="27">
        <v>10115684</v>
      </c>
      <c r="H1656" s="26">
        <v>203115</v>
      </c>
    </row>
    <row r="1657" spans="1:8" ht="12.75" customHeight="1" x14ac:dyDescent="0.25">
      <c r="A1657" s="15" t="s">
        <v>0</v>
      </c>
      <c r="B1657" s="22" t="s">
        <v>2003</v>
      </c>
      <c r="C1657" s="22" t="s">
        <v>1973</v>
      </c>
      <c r="D1657" s="14" t="s">
        <v>1874</v>
      </c>
      <c r="E1657" s="25">
        <v>41833</v>
      </c>
      <c r="F1657" s="14">
        <v>4093668</v>
      </c>
      <c r="G1657" s="27">
        <v>10115528</v>
      </c>
      <c r="H1657" s="26">
        <v>36763</v>
      </c>
    </row>
    <row r="1658" spans="1:8" ht="12.75" hidden="1" customHeight="1" x14ac:dyDescent="0.25">
      <c r="A1658" s="136" t="s">
        <v>0</v>
      </c>
      <c r="B1658" s="140" t="s">
        <v>1971</v>
      </c>
      <c r="C1658" s="140" t="s">
        <v>1</v>
      </c>
      <c r="D1658" s="140" t="s">
        <v>1757</v>
      </c>
      <c r="E1658" s="144">
        <v>41831</v>
      </c>
      <c r="F1658" s="140">
        <v>4093589</v>
      </c>
      <c r="G1658" s="140">
        <v>10115269</v>
      </c>
      <c r="H1658" s="146">
        <v>52518</v>
      </c>
    </row>
    <row r="1659" spans="1:8" ht="12.75" hidden="1" customHeight="1" x14ac:dyDescent="0.25">
      <c r="A1659" s="15" t="s">
        <v>3</v>
      </c>
      <c r="B1659" s="22" t="s">
        <v>2003</v>
      </c>
      <c r="C1659" s="22" t="s">
        <v>1974</v>
      </c>
      <c r="D1659" s="14" t="s">
        <v>424</v>
      </c>
      <c r="E1659" s="25">
        <v>41831</v>
      </c>
      <c r="F1659" s="14">
        <v>4093632</v>
      </c>
      <c r="G1659" s="14" t="s">
        <v>2</v>
      </c>
      <c r="H1659" s="26">
        <v>627540</v>
      </c>
    </row>
    <row r="1660" spans="1:8" ht="12.75" customHeight="1" x14ac:dyDescent="0.25">
      <c r="A1660" s="15" t="s">
        <v>0</v>
      </c>
      <c r="B1660" s="22" t="s">
        <v>2003</v>
      </c>
      <c r="C1660" s="22" t="s">
        <v>1973</v>
      </c>
      <c r="D1660" s="14" t="s">
        <v>1392</v>
      </c>
      <c r="E1660" s="25">
        <v>41831</v>
      </c>
      <c r="F1660" s="14">
        <v>4093564</v>
      </c>
      <c r="G1660" s="27">
        <v>10115517</v>
      </c>
      <c r="H1660" s="26">
        <v>105036</v>
      </c>
    </row>
    <row r="1661" spans="1:8" ht="12.75" customHeight="1" x14ac:dyDescent="0.25">
      <c r="A1661" s="15" t="s">
        <v>3</v>
      </c>
      <c r="B1661" s="22" t="s">
        <v>2003</v>
      </c>
      <c r="C1661" s="22" t="s">
        <v>1973</v>
      </c>
      <c r="D1661" s="14" t="s">
        <v>1771</v>
      </c>
      <c r="E1661" s="25">
        <v>41831</v>
      </c>
      <c r="F1661" s="14">
        <v>4093624</v>
      </c>
      <c r="G1661" s="27">
        <v>10115439</v>
      </c>
      <c r="H1661" s="26">
        <v>52518</v>
      </c>
    </row>
    <row r="1662" spans="1:8" ht="12.75" hidden="1" customHeight="1" x14ac:dyDescent="0.25">
      <c r="A1662" s="15" t="s">
        <v>0</v>
      </c>
      <c r="B1662" s="22" t="s">
        <v>2003</v>
      </c>
      <c r="C1662" s="22" t="s">
        <v>1974</v>
      </c>
      <c r="D1662" s="14" t="s">
        <v>424</v>
      </c>
      <c r="E1662" s="25">
        <v>41831</v>
      </c>
      <c r="F1662" s="14">
        <v>4093633</v>
      </c>
      <c r="G1662" s="14" t="s">
        <v>2</v>
      </c>
      <c r="H1662" s="26">
        <v>28885</v>
      </c>
    </row>
    <row r="1663" spans="1:8" ht="12.75" customHeight="1" x14ac:dyDescent="0.25">
      <c r="A1663" s="15" t="s">
        <v>3</v>
      </c>
      <c r="B1663" s="22" t="s">
        <v>2003</v>
      </c>
      <c r="C1663" s="22" t="s">
        <v>1973</v>
      </c>
      <c r="D1663" s="14" t="s">
        <v>1707</v>
      </c>
      <c r="E1663" s="25">
        <v>41830</v>
      </c>
      <c r="F1663" s="14">
        <v>4093507</v>
      </c>
      <c r="G1663" s="27">
        <v>10115410</v>
      </c>
      <c r="H1663" s="26">
        <v>60398</v>
      </c>
    </row>
    <row r="1664" spans="1:8" ht="12.75" hidden="1" customHeight="1" x14ac:dyDescent="0.25">
      <c r="A1664" s="15" t="s">
        <v>3</v>
      </c>
      <c r="B1664" s="22" t="s">
        <v>2003</v>
      </c>
      <c r="C1664" s="22" t="s">
        <v>1974</v>
      </c>
      <c r="D1664" s="14" t="s">
        <v>617</v>
      </c>
      <c r="E1664" s="25">
        <v>41827</v>
      </c>
      <c r="F1664" s="14">
        <v>4093350</v>
      </c>
      <c r="G1664" s="27">
        <v>10115013</v>
      </c>
      <c r="H1664" s="26">
        <v>376341</v>
      </c>
    </row>
    <row r="1665" spans="1:8" ht="12.75" hidden="1" customHeight="1" x14ac:dyDescent="0.25">
      <c r="A1665" s="15" t="s">
        <v>3</v>
      </c>
      <c r="B1665" s="22" t="s">
        <v>2003</v>
      </c>
      <c r="C1665" s="22" t="s">
        <v>1974</v>
      </c>
      <c r="D1665" s="14" t="s">
        <v>1769</v>
      </c>
      <c r="E1665" s="25">
        <v>41826</v>
      </c>
      <c r="F1665" s="14">
        <v>4093087</v>
      </c>
      <c r="G1665" s="27">
        <v>10114905</v>
      </c>
      <c r="H1665" s="26">
        <v>52518</v>
      </c>
    </row>
    <row r="1666" spans="1:8" ht="12.75" hidden="1" customHeight="1" x14ac:dyDescent="0.25">
      <c r="A1666" s="15" t="s">
        <v>0</v>
      </c>
      <c r="B1666" s="22" t="s">
        <v>2003</v>
      </c>
      <c r="C1666" s="22" t="s">
        <v>1974</v>
      </c>
      <c r="D1666" s="14" t="s">
        <v>1760</v>
      </c>
      <c r="E1666" s="25">
        <v>41826</v>
      </c>
      <c r="F1666" s="14">
        <v>4093088</v>
      </c>
      <c r="G1666" s="27">
        <v>10114898</v>
      </c>
      <c r="H1666" s="26">
        <v>52518</v>
      </c>
    </row>
    <row r="1667" spans="1:8" ht="12.75" customHeight="1" x14ac:dyDescent="0.25">
      <c r="A1667" s="15" t="s">
        <v>0</v>
      </c>
      <c r="B1667" s="22" t="s">
        <v>2003</v>
      </c>
      <c r="C1667" s="22" t="s">
        <v>1973</v>
      </c>
      <c r="D1667" s="14" t="s">
        <v>1393</v>
      </c>
      <c r="E1667" s="25">
        <v>41825</v>
      </c>
      <c r="F1667" s="14">
        <v>4093077</v>
      </c>
      <c r="G1667" s="14" t="s">
        <v>2</v>
      </c>
      <c r="H1667" s="26">
        <v>105036</v>
      </c>
    </row>
    <row r="1668" spans="1:8" ht="12.75" customHeight="1" x14ac:dyDescent="0.25">
      <c r="A1668" s="15" t="s">
        <v>0</v>
      </c>
      <c r="B1668" s="22" t="s">
        <v>2003</v>
      </c>
      <c r="C1668" s="22" t="s">
        <v>1973</v>
      </c>
      <c r="D1668" s="14" t="s">
        <v>1907</v>
      </c>
      <c r="E1668" s="25">
        <v>41825</v>
      </c>
      <c r="F1668" s="14">
        <v>4093072</v>
      </c>
      <c r="G1668" s="27">
        <v>10113709</v>
      </c>
      <c r="H1668" s="26">
        <v>26259</v>
      </c>
    </row>
    <row r="1669" spans="1:8" ht="12.75" hidden="1" customHeight="1" x14ac:dyDescent="0.25">
      <c r="A1669" s="136" t="s">
        <v>3</v>
      </c>
      <c r="B1669" s="139" t="s">
        <v>1971</v>
      </c>
      <c r="C1669" s="140" t="s">
        <v>1</v>
      </c>
      <c r="D1669" s="140" t="s">
        <v>1767</v>
      </c>
      <c r="E1669" s="144">
        <v>41824</v>
      </c>
      <c r="F1669" s="140">
        <v>4093023</v>
      </c>
      <c r="G1669" s="140">
        <v>10111202</v>
      </c>
      <c r="H1669" s="146">
        <v>52518</v>
      </c>
    </row>
    <row r="1670" spans="1:8" ht="12.75" hidden="1" customHeight="1" x14ac:dyDescent="0.25">
      <c r="A1670" s="136" t="s">
        <v>3</v>
      </c>
      <c r="B1670" s="139" t="s">
        <v>1971</v>
      </c>
      <c r="C1670" s="140" t="s">
        <v>1</v>
      </c>
      <c r="D1670" s="140" t="s">
        <v>1842</v>
      </c>
      <c r="E1670" s="144">
        <v>41824</v>
      </c>
      <c r="F1670" s="140">
        <v>4093019</v>
      </c>
      <c r="G1670" s="140">
        <v>10114684</v>
      </c>
      <c r="H1670" s="146">
        <v>40964</v>
      </c>
    </row>
    <row r="1671" spans="1:8" ht="12.75" hidden="1" customHeight="1" x14ac:dyDescent="0.25">
      <c r="A1671" s="136" t="s">
        <v>0</v>
      </c>
      <c r="B1671" s="140" t="s">
        <v>1971</v>
      </c>
      <c r="C1671" s="140" t="s">
        <v>1</v>
      </c>
      <c r="D1671" s="140" t="s">
        <v>1905</v>
      </c>
      <c r="E1671" s="144">
        <v>41824</v>
      </c>
      <c r="F1671" s="140">
        <v>4093033</v>
      </c>
      <c r="G1671" s="140">
        <v>10114782</v>
      </c>
      <c r="H1671" s="146">
        <v>26259</v>
      </c>
    </row>
    <row r="1672" spans="1:8" ht="12.75" customHeight="1" x14ac:dyDescent="0.25">
      <c r="A1672" s="15" t="s">
        <v>3</v>
      </c>
      <c r="B1672" s="22" t="s">
        <v>2003</v>
      </c>
      <c r="C1672" s="22" t="s">
        <v>1973</v>
      </c>
      <c r="D1672" s="14" t="s">
        <v>481</v>
      </c>
      <c r="E1672" s="25">
        <v>41824</v>
      </c>
      <c r="F1672" s="14">
        <v>4093042</v>
      </c>
      <c r="G1672" s="27">
        <v>10114745</v>
      </c>
      <c r="H1672" s="26">
        <v>114921</v>
      </c>
    </row>
    <row r="1673" spans="1:8" ht="12.75" customHeight="1" x14ac:dyDescent="0.25">
      <c r="A1673" s="15" t="s">
        <v>0</v>
      </c>
      <c r="B1673" s="22" t="s">
        <v>2003</v>
      </c>
      <c r="C1673" s="22" t="s">
        <v>1973</v>
      </c>
      <c r="D1673" s="14" t="s">
        <v>1762</v>
      </c>
      <c r="E1673" s="25">
        <v>41823</v>
      </c>
      <c r="F1673" s="14">
        <v>4092945</v>
      </c>
      <c r="G1673" s="27">
        <v>10114633</v>
      </c>
      <c r="H1673" s="26">
        <v>52518</v>
      </c>
    </row>
    <row r="1674" spans="1:8" ht="12.75" customHeight="1" x14ac:dyDescent="0.25">
      <c r="A1674" s="15" t="s">
        <v>0</v>
      </c>
      <c r="B1674" s="22" t="s">
        <v>2003</v>
      </c>
      <c r="C1674" s="22" t="s">
        <v>1973</v>
      </c>
      <c r="D1674" s="14" t="s">
        <v>1705</v>
      </c>
      <c r="E1674" s="25">
        <v>41816</v>
      </c>
      <c r="F1674" s="14">
        <v>4092007</v>
      </c>
      <c r="G1674" s="27">
        <v>10114161</v>
      </c>
      <c r="H1674" s="26">
        <v>60765</v>
      </c>
    </row>
    <row r="1675" spans="1:8" ht="12.75" hidden="1" customHeight="1" x14ac:dyDescent="0.25">
      <c r="A1675" s="136" t="s">
        <v>3</v>
      </c>
      <c r="B1675" s="139" t="s">
        <v>1971</v>
      </c>
      <c r="C1675" s="140" t="s">
        <v>1</v>
      </c>
      <c r="D1675" s="140" t="s">
        <v>600</v>
      </c>
      <c r="E1675" s="144">
        <v>41814</v>
      </c>
      <c r="F1675" s="140">
        <v>4091915</v>
      </c>
      <c r="G1675" s="140">
        <v>10113937</v>
      </c>
      <c r="H1675" s="146">
        <v>393885</v>
      </c>
    </row>
    <row r="1676" spans="1:8" ht="12.75" hidden="1" customHeight="1" x14ac:dyDescent="0.25">
      <c r="A1676" s="136" t="s">
        <v>3</v>
      </c>
      <c r="B1676" s="139" t="s">
        <v>1971</v>
      </c>
      <c r="C1676" s="140" t="s">
        <v>1</v>
      </c>
      <c r="D1676" s="140" t="s">
        <v>1768</v>
      </c>
      <c r="E1676" s="144">
        <v>41814</v>
      </c>
      <c r="F1676" s="140">
        <v>4091927</v>
      </c>
      <c r="G1676" s="140">
        <v>10110978</v>
      </c>
      <c r="H1676" s="146">
        <v>52518</v>
      </c>
    </row>
    <row r="1677" spans="1:8" ht="12.75" customHeight="1" x14ac:dyDescent="0.25">
      <c r="A1677" s="15" t="s">
        <v>3</v>
      </c>
      <c r="B1677" s="22" t="s">
        <v>2003</v>
      </c>
      <c r="C1677" s="22" t="s">
        <v>1973</v>
      </c>
      <c r="D1677" s="14" t="s">
        <v>247</v>
      </c>
      <c r="E1677" s="25">
        <v>41809</v>
      </c>
      <c r="F1677" s="14">
        <v>4091571</v>
      </c>
      <c r="G1677" s="27">
        <v>10113679</v>
      </c>
      <c r="H1677" s="26">
        <v>1404522</v>
      </c>
    </row>
    <row r="1678" spans="1:8" ht="12.75" hidden="1" customHeight="1" x14ac:dyDescent="0.25">
      <c r="A1678" s="136" t="s">
        <v>0</v>
      </c>
      <c r="B1678" s="140" t="s">
        <v>1971</v>
      </c>
      <c r="C1678" s="140" t="s">
        <v>1</v>
      </c>
      <c r="D1678" s="140" t="s">
        <v>1345</v>
      </c>
      <c r="E1678" s="144">
        <v>41804</v>
      </c>
      <c r="F1678" s="140">
        <v>4091329</v>
      </c>
      <c r="G1678" s="140" t="s">
        <v>2</v>
      </c>
      <c r="H1678" s="146">
        <v>115540</v>
      </c>
    </row>
    <row r="1679" spans="1:8" ht="12.75" customHeight="1" x14ac:dyDescent="0.25">
      <c r="A1679" s="15" t="s">
        <v>3</v>
      </c>
      <c r="B1679" s="22" t="s">
        <v>2003</v>
      </c>
      <c r="C1679" s="22" t="s">
        <v>1973</v>
      </c>
      <c r="D1679" s="14" t="s">
        <v>861</v>
      </c>
      <c r="E1679" s="25">
        <v>41803</v>
      </c>
      <c r="F1679" s="14">
        <v>4091278</v>
      </c>
      <c r="G1679" s="27">
        <v>10113193</v>
      </c>
      <c r="H1679" s="26">
        <v>236331</v>
      </c>
    </row>
    <row r="1680" spans="1:8" ht="12.75" hidden="1" customHeight="1" x14ac:dyDescent="0.25">
      <c r="A1680" s="15" t="s">
        <v>0</v>
      </c>
      <c r="B1680" s="22" t="s">
        <v>2003</v>
      </c>
      <c r="C1680" s="22" t="s">
        <v>1974</v>
      </c>
      <c r="D1680" s="14" t="s">
        <v>861</v>
      </c>
      <c r="E1680" s="25">
        <v>41803</v>
      </c>
      <c r="F1680" s="14">
        <v>4091279</v>
      </c>
      <c r="G1680" s="27">
        <v>10113194</v>
      </c>
      <c r="H1680" s="26">
        <v>157554</v>
      </c>
    </row>
    <row r="1681" spans="1:8" ht="12.75" customHeight="1" x14ac:dyDescent="0.25">
      <c r="A1681" s="15" t="s">
        <v>0</v>
      </c>
      <c r="B1681" s="22" t="s">
        <v>2003</v>
      </c>
      <c r="C1681" s="22" t="s">
        <v>1973</v>
      </c>
      <c r="D1681" s="14" t="s">
        <v>1734</v>
      </c>
      <c r="E1681" s="25">
        <v>41803</v>
      </c>
      <c r="F1681" s="14">
        <v>4091294</v>
      </c>
      <c r="G1681" s="14" t="s">
        <v>2</v>
      </c>
      <c r="H1681" s="26">
        <v>57770</v>
      </c>
    </row>
    <row r="1682" spans="1:8" ht="12.75" customHeight="1" x14ac:dyDescent="0.25">
      <c r="A1682" s="15" t="s">
        <v>0</v>
      </c>
      <c r="B1682" s="22" t="s">
        <v>2003</v>
      </c>
      <c r="C1682" s="22" t="s">
        <v>1973</v>
      </c>
      <c r="D1682" s="14" t="s">
        <v>1764</v>
      </c>
      <c r="E1682" s="25">
        <v>41803</v>
      </c>
      <c r="F1682" s="14">
        <v>4091263</v>
      </c>
      <c r="G1682" s="27">
        <v>10113041</v>
      </c>
      <c r="H1682" s="26">
        <v>52518</v>
      </c>
    </row>
    <row r="1683" spans="1:8" ht="12.75" hidden="1" customHeight="1" x14ac:dyDescent="0.25">
      <c r="A1683" s="136" t="s">
        <v>0</v>
      </c>
      <c r="B1683" s="140" t="s">
        <v>1971</v>
      </c>
      <c r="C1683" s="140" t="s">
        <v>1</v>
      </c>
      <c r="D1683" s="140" t="s">
        <v>1216</v>
      </c>
      <c r="E1683" s="144">
        <v>41802</v>
      </c>
      <c r="F1683" s="140">
        <v>4091238</v>
      </c>
      <c r="G1683" s="140" t="s">
        <v>2</v>
      </c>
      <c r="H1683" s="146">
        <v>151036</v>
      </c>
    </row>
    <row r="1684" spans="1:8" ht="12.75" customHeight="1" x14ac:dyDescent="0.25">
      <c r="A1684" s="15" t="s">
        <v>3</v>
      </c>
      <c r="B1684" s="22" t="s">
        <v>2003</v>
      </c>
      <c r="C1684" s="22" t="s">
        <v>1973</v>
      </c>
      <c r="D1684" s="14" t="s">
        <v>1631</v>
      </c>
      <c r="E1684" s="25">
        <v>41802</v>
      </c>
      <c r="F1684" s="14">
        <v>4091209</v>
      </c>
      <c r="G1684" s="27">
        <v>10112894</v>
      </c>
      <c r="H1684" s="26">
        <v>78777</v>
      </c>
    </row>
    <row r="1685" spans="1:8" ht="12.75" customHeight="1" x14ac:dyDescent="0.25">
      <c r="A1685" s="15" t="s">
        <v>0</v>
      </c>
      <c r="B1685" s="22" t="s">
        <v>2003</v>
      </c>
      <c r="C1685" s="22" t="s">
        <v>1973</v>
      </c>
      <c r="D1685" s="14" t="s">
        <v>1761</v>
      </c>
      <c r="E1685" s="25">
        <v>41801</v>
      </c>
      <c r="F1685" s="14">
        <v>4091197</v>
      </c>
      <c r="G1685" s="27">
        <v>10112943</v>
      </c>
      <c r="H1685" s="26">
        <v>52518</v>
      </c>
    </row>
    <row r="1686" spans="1:8" ht="12.75" customHeight="1" x14ac:dyDescent="0.25">
      <c r="A1686" s="15" t="s">
        <v>0</v>
      </c>
      <c r="B1686" s="22" t="s">
        <v>2003</v>
      </c>
      <c r="C1686" s="22" t="s">
        <v>1973</v>
      </c>
      <c r="D1686" s="14" t="s">
        <v>1875</v>
      </c>
      <c r="E1686" s="25">
        <v>41801</v>
      </c>
      <c r="F1686" s="14">
        <v>4091152</v>
      </c>
      <c r="G1686" s="27">
        <v>10112899</v>
      </c>
      <c r="H1686" s="26">
        <v>36763</v>
      </c>
    </row>
    <row r="1687" spans="1:8" ht="12.75" hidden="1" customHeight="1" x14ac:dyDescent="0.25">
      <c r="A1687" s="136" t="s">
        <v>3</v>
      </c>
      <c r="B1687" s="139" t="s">
        <v>1971</v>
      </c>
      <c r="C1687" s="140" t="s">
        <v>1</v>
      </c>
      <c r="D1687" s="140" t="s">
        <v>1461</v>
      </c>
      <c r="E1687" s="144">
        <v>41793</v>
      </c>
      <c r="F1687" s="140">
        <v>4090535</v>
      </c>
      <c r="G1687" s="140">
        <v>10111941</v>
      </c>
      <c r="H1687" s="146">
        <v>26259</v>
      </c>
    </row>
    <row r="1688" spans="1:8" ht="12.75" customHeight="1" x14ac:dyDescent="0.25">
      <c r="A1688" s="15" t="s">
        <v>3</v>
      </c>
      <c r="B1688" s="22" t="s">
        <v>2003</v>
      </c>
      <c r="C1688" s="22" t="s">
        <v>1973</v>
      </c>
      <c r="D1688" s="14" t="s">
        <v>908</v>
      </c>
      <c r="E1688" s="25">
        <v>41793</v>
      </c>
      <c r="F1688" s="14">
        <v>4090612</v>
      </c>
      <c r="G1688" s="27">
        <v>10111996</v>
      </c>
      <c r="H1688" s="26">
        <v>210072</v>
      </c>
    </row>
    <row r="1689" spans="1:8" ht="12.75" customHeight="1" x14ac:dyDescent="0.25">
      <c r="A1689" s="15" t="s">
        <v>3</v>
      </c>
      <c r="B1689" s="22" t="s">
        <v>2003</v>
      </c>
      <c r="C1689" s="22" t="s">
        <v>1973</v>
      </c>
      <c r="D1689" s="14" t="s">
        <v>1911</v>
      </c>
      <c r="E1689" s="25">
        <v>41793</v>
      </c>
      <c r="F1689" s="14">
        <v>4090534</v>
      </c>
      <c r="G1689" s="27">
        <v>10111939</v>
      </c>
      <c r="H1689" s="26">
        <v>26259</v>
      </c>
    </row>
    <row r="1690" spans="1:8" ht="12.75" hidden="1" customHeight="1" x14ac:dyDescent="0.25">
      <c r="A1690" s="136" t="s">
        <v>3</v>
      </c>
      <c r="B1690" s="140" t="str">
        <f>+Tabla1[[#This Row],[Equipo]]</f>
        <v>PRECORTADORA RECTA</v>
      </c>
      <c r="C1690" s="140" t="s">
        <v>160</v>
      </c>
      <c r="D1690" s="140" t="s">
        <v>1765</v>
      </c>
      <c r="E1690" s="144">
        <v>41791</v>
      </c>
      <c r="F1690" s="140">
        <v>4090380</v>
      </c>
      <c r="G1690" s="140">
        <v>10108151</v>
      </c>
      <c r="H1690" s="146">
        <v>52518</v>
      </c>
    </row>
    <row r="1691" spans="1:8" ht="12.75" customHeight="1" x14ac:dyDescent="0.25">
      <c r="A1691" s="15" t="s">
        <v>0</v>
      </c>
      <c r="B1691" s="22" t="s">
        <v>2003</v>
      </c>
      <c r="C1691" s="22" t="s">
        <v>1973</v>
      </c>
      <c r="D1691" s="14" t="s">
        <v>1196</v>
      </c>
      <c r="E1691" s="25">
        <v>41790</v>
      </c>
      <c r="F1691" s="14">
        <v>4090355</v>
      </c>
      <c r="G1691" s="27">
        <v>10110979</v>
      </c>
      <c r="H1691" s="26">
        <v>157554</v>
      </c>
    </row>
    <row r="1692" spans="1:8" ht="12.75" customHeight="1" x14ac:dyDescent="0.25">
      <c r="A1692" s="15" t="s">
        <v>3</v>
      </c>
      <c r="B1692" s="22" t="s">
        <v>2003</v>
      </c>
      <c r="C1692" s="22" t="s">
        <v>1973</v>
      </c>
      <c r="D1692" s="14" t="s">
        <v>1395</v>
      </c>
      <c r="E1692" s="25">
        <v>41790</v>
      </c>
      <c r="F1692" s="14">
        <v>4090358</v>
      </c>
      <c r="G1692" s="27">
        <v>10111139</v>
      </c>
      <c r="H1692" s="26">
        <v>105036</v>
      </c>
    </row>
    <row r="1693" spans="1:8" ht="12.75" hidden="1" customHeight="1" x14ac:dyDescent="0.25">
      <c r="A1693" s="15" t="s">
        <v>0</v>
      </c>
      <c r="B1693" s="22" t="s">
        <v>2003</v>
      </c>
      <c r="C1693" s="22" t="s">
        <v>1974</v>
      </c>
      <c r="D1693" s="14" t="s">
        <v>84</v>
      </c>
      <c r="E1693" s="25">
        <v>41790</v>
      </c>
      <c r="F1693" s="14">
        <v>4090346</v>
      </c>
      <c r="G1693" s="14" t="s">
        <v>2</v>
      </c>
      <c r="H1693" s="26">
        <v>72215</v>
      </c>
    </row>
    <row r="1694" spans="1:8" ht="12.75" customHeight="1" x14ac:dyDescent="0.25">
      <c r="A1694" s="15" t="s">
        <v>0</v>
      </c>
      <c r="B1694" s="22" t="s">
        <v>2003</v>
      </c>
      <c r="C1694" s="22" t="s">
        <v>1973</v>
      </c>
      <c r="D1694" s="14" t="s">
        <v>909</v>
      </c>
      <c r="E1694" s="25">
        <v>41787</v>
      </c>
      <c r="F1694" s="14">
        <v>4090100</v>
      </c>
      <c r="G1694" s="27">
        <v>10111421</v>
      </c>
      <c r="H1694" s="26">
        <v>208838</v>
      </c>
    </row>
    <row r="1695" spans="1:8" ht="12.75" customHeight="1" x14ac:dyDescent="0.25">
      <c r="A1695" s="15" t="s">
        <v>0</v>
      </c>
      <c r="B1695" s="22" t="s">
        <v>2003</v>
      </c>
      <c r="C1695" s="22" t="s">
        <v>1973</v>
      </c>
      <c r="D1695" s="14" t="s">
        <v>1582</v>
      </c>
      <c r="E1695" s="25">
        <v>41787</v>
      </c>
      <c r="F1695" s="14">
        <v>4090127</v>
      </c>
      <c r="G1695" s="27">
        <v>10111440</v>
      </c>
      <c r="H1695" s="26">
        <v>82197</v>
      </c>
    </row>
    <row r="1696" spans="1:8" ht="12.75" hidden="1" customHeight="1" x14ac:dyDescent="0.25">
      <c r="A1696" s="136" t="s">
        <v>0</v>
      </c>
      <c r="B1696" s="140" t="s">
        <v>1971</v>
      </c>
      <c r="C1696" s="140" t="s">
        <v>1</v>
      </c>
      <c r="D1696" s="140" t="s">
        <v>236</v>
      </c>
      <c r="E1696" s="144">
        <v>41784</v>
      </c>
      <c r="F1696" s="140">
        <v>4089719</v>
      </c>
      <c r="G1696" s="140">
        <v>10111106</v>
      </c>
      <c r="H1696" s="146">
        <v>1468811</v>
      </c>
    </row>
    <row r="1697" spans="1:8" ht="12.75" customHeight="1" x14ac:dyDescent="0.25">
      <c r="A1697" s="15" t="s">
        <v>0</v>
      </c>
      <c r="B1697" s="22" t="s">
        <v>2003</v>
      </c>
      <c r="C1697" s="22" t="s">
        <v>1973</v>
      </c>
      <c r="D1697" s="14" t="s">
        <v>127</v>
      </c>
      <c r="E1697" s="25">
        <v>41782</v>
      </c>
      <c r="F1697" s="14">
        <v>4089676</v>
      </c>
      <c r="G1697" s="14" t="s">
        <v>2</v>
      </c>
      <c r="H1697" s="26">
        <v>3001812</v>
      </c>
    </row>
    <row r="1698" spans="1:8" ht="12.75" hidden="1" customHeight="1" x14ac:dyDescent="0.25">
      <c r="A1698" s="136" t="s">
        <v>3</v>
      </c>
      <c r="B1698" s="141" t="s">
        <v>110</v>
      </c>
      <c r="C1698" s="140" t="s">
        <v>2</v>
      </c>
      <c r="D1698" s="140" t="s">
        <v>1773</v>
      </c>
      <c r="E1698" s="144">
        <v>41782</v>
      </c>
      <c r="F1698" s="140">
        <v>4089669</v>
      </c>
      <c r="G1698" s="140">
        <v>10110976</v>
      </c>
      <c r="H1698" s="146">
        <v>52518</v>
      </c>
    </row>
    <row r="1699" spans="1:8" ht="12.75" hidden="1" customHeight="1" x14ac:dyDescent="0.25">
      <c r="A1699" s="136" t="s">
        <v>0</v>
      </c>
      <c r="B1699" s="140" t="s">
        <v>1971</v>
      </c>
      <c r="C1699" s="140" t="s">
        <v>1</v>
      </c>
      <c r="D1699" s="140" t="s">
        <v>870</v>
      </c>
      <c r="E1699" s="144">
        <v>41781</v>
      </c>
      <c r="F1699" s="140">
        <v>4089612</v>
      </c>
      <c r="G1699" s="140" t="s">
        <v>2</v>
      </c>
      <c r="H1699" s="146">
        <v>228914</v>
      </c>
    </row>
    <row r="1700" spans="1:8" ht="12.75" customHeight="1" x14ac:dyDescent="0.25">
      <c r="A1700" s="15" t="s">
        <v>0</v>
      </c>
      <c r="B1700" s="22" t="s">
        <v>2003</v>
      </c>
      <c r="C1700" s="22" t="s">
        <v>1973</v>
      </c>
      <c r="D1700" s="14" t="s">
        <v>1460</v>
      </c>
      <c r="E1700" s="25">
        <v>41773</v>
      </c>
      <c r="F1700" s="14">
        <v>4088809</v>
      </c>
      <c r="G1700" s="27">
        <v>10110016</v>
      </c>
      <c r="H1700" s="26">
        <v>93422</v>
      </c>
    </row>
    <row r="1701" spans="1:8" ht="12.75" customHeight="1" x14ac:dyDescent="0.25">
      <c r="A1701" s="15" t="s">
        <v>3</v>
      </c>
      <c r="B1701" s="22" t="s">
        <v>2003</v>
      </c>
      <c r="C1701" s="22" t="s">
        <v>1973</v>
      </c>
      <c r="D1701" s="14" t="s">
        <v>1940</v>
      </c>
      <c r="E1701" s="25">
        <v>41773</v>
      </c>
      <c r="F1701" s="14">
        <v>4088777</v>
      </c>
      <c r="G1701" s="27">
        <v>10109733</v>
      </c>
      <c r="H1701" s="26">
        <v>17331</v>
      </c>
    </row>
    <row r="1702" spans="1:8" ht="12.75" customHeight="1" x14ac:dyDescent="0.25">
      <c r="A1702" s="15" t="s">
        <v>3</v>
      </c>
      <c r="B1702" s="22" t="s">
        <v>2003</v>
      </c>
      <c r="C1702" s="22" t="s">
        <v>1973</v>
      </c>
      <c r="D1702" s="14" t="s">
        <v>1634</v>
      </c>
      <c r="E1702" s="25">
        <v>41772</v>
      </c>
      <c r="F1702" s="14">
        <v>4088775</v>
      </c>
      <c r="G1702" s="27">
        <v>10109737</v>
      </c>
      <c r="H1702" s="26">
        <v>77201</v>
      </c>
    </row>
    <row r="1703" spans="1:8" ht="12.75" customHeight="1" x14ac:dyDescent="0.25">
      <c r="A1703" s="15" t="s">
        <v>3</v>
      </c>
      <c r="B1703" s="22" t="s">
        <v>2003</v>
      </c>
      <c r="C1703" s="22" t="s">
        <v>1973</v>
      </c>
      <c r="D1703" s="14" t="s">
        <v>131</v>
      </c>
      <c r="E1703" s="25">
        <v>41766</v>
      </c>
      <c r="F1703" s="14">
        <v>4088181</v>
      </c>
      <c r="G1703" s="14" t="s">
        <v>2</v>
      </c>
      <c r="H1703" s="26">
        <v>2908272</v>
      </c>
    </row>
    <row r="1704" spans="1:8" ht="12.75" customHeight="1" x14ac:dyDescent="0.25">
      <c r="A1704" s="15" t="s">
        <v>3</v>
      </c>
      <c r="B1704" s="22" t="s">
        <v>2003</v>
      </c>
      <c r="C1704" s="22" t="s">
        <v>1973</v>
      </c>
      <c r="D1704" s="14" t="s">
        <v>1914</v>
      </c>
      <c r="E1704" s="25">
        <v>41766</v>
      </c>
      <c r="F1704" s="14">
        <v>4088224</v>
      </c>
      <c r="G1704" s="27">
        <v>10109177</v>
      </c>
      <c r="H1704" s="26">
        <v>25951</v>
      </c>
    </row>
    <row r="1705" spans="1:8" ht="12.75" hidden="1" customHeight="1" x14ac:dyDescent="0.25">
      <c r="A1705" s="136" t="s">
        <v>0</v>
      </c>
      <c r="B1705" s="140" t="s">
        <v>1971</v>
      </c>
      <c r="C1705" s="140" t="s">
        <v>5</v>
      </c>
      <c r="D1705" s="140" t="s">
        <v>1629</v>
      </c>
      <c r="E1705" s="144">
        <v>41761</v>
      </c>
      <c r="F1705" s="140">
        <v>4087731</v>
      </c>
      <c r="G1705" s="140">
        <v>10108701</v>
      </c>
      <c r="H1705" s="146">
        <v>78777</v>
      </c>
    </row>
    <row r="1706" spans="1:8" ht="12.75" customHeight="1" x14ac:dyDescent="0.25">
      <c r="A1706" s="15" t="s">
        <v>3</v>
      </c>
      <c r="B1706" s="22" t="s">
        <v>2003</v>
      </c>
      <c r="C1706" s="22" t="s">
        <v>1973</v>
      </c>
      <c r="D1706" s="14" t="s">
        <v>256</v>
      </c>
      <c r="E1706" s="25">
        <v>41760</v>
      </c>
      <c r="F1706" s="14">
        <v>4087713</v>
      </c>
      <c r="G1706" s="27">
        <v>10108680</v>
      </c>
      <c r="H1706" s="26">
        <v>1304098</v>
      </c>
    </row>
    <row r="1707" spans="1:8" ht="12.75" customHeight="1" x14ac:dyDescent="0.25">
      <c r="A1707" s="15" t="s">
        <v>3</v>
      </c>
      <c r="B1707" s="22" t="s">
        <v>2003</v>
      </c>
      <c r="C1707" s="22" t="s">
        <v>1973</v>
      </c>
      <c r="D1707" s="14" t="s">
        <v>139</v>
      </c>
      <c r="E1707" s="25">
        <v>41759</v>
      </c>
      <c r="F1707" s="14">
        <v>4087617</v>
      </c>
      <c r="G1707" s="27">
        <v>10107869</v>
      </c>
      <c r="H1707" s="26">
        <v>2730986</v>
      </c>
    </row>
    <row r="1708" spans="1:8" ht="12.75" hidden="1" customHeight="1" x14ac:dyDescent="0.25">
      <c r="A1708" s="136" t="s">
        <v>3</v>
      </c>
      <c r="B1708" s="139" t="s">
        <v>1971</v>
      </c>
      <c r="C1708" s="140" t="s">
        <v>1</v>
      </c>
      <c r="D1708" s="140" t="s">
        <v>1248</v>
      </c>
      <c r="E1708" s="144">
        <v>41758</v>
      </c>
      <c r="F1708" s="140">
        <v>4087579</v>
      </c>
      <c r="G1708" s="140">
        <v>10108423</v>
      </c>
      <c r="H1708" s="146">
        <v>147573</v>
      </c>
    </row>
    <row r="1709" spans="1:8" ht="12.75" hidden="1" customHeight="1" x14ac:dyDescent="0.25">
      <c r="A1709" s="136" t="s">
        <v>3</v>
      </c>
      <c r="B1709" s="139" t="s">
        <v>1971</v>
      </c>
      <c r="C1709" s="140" t="s">
        <v>1</v>
      </c>
      <c r="D1709" s="140" t="s">
        <v>1630</v>
      </c>
      <c r="E1709" s="144">
        <v>41758</v>
      </c>
      <c r="F1709" s="140">
        <v>4087565</v>
      </c>
      <c r="G1709" s="140">
        <v>10108147</v>
      </c>
      <c r="H1709" s="146">
        <v>78777</v>
      </c>
    </row>
    <row r="1710" spans="1:8" ht="12.75" customHeight="1" x14ac:dyDescent="0.25">
      <c r="A1710" s="15" t="s">
        <v>0</v>
      </c>
      <c r="B1710" s="22" t="s">
        <v>2003</v>
      </c>
      <c r="C1710" s="22" t="s">
        <v>1973</v>
      </c>
      <c r="D1710" s="14" t="s">
        <v>1832</v>
      </c>
      <c r="E1710" s="25">
        <v>41757</v>
      </c>
      <c r="F1710" s="14">
        <v>4087525</v>
      </c>
      <c r="G1710" s="27">
        <v>10108328</v>
      </c>
      <c r="H1710" s="26">
        <v>41806</v>
      </c>
    </row>
    <row r="1711" spans="1:8" ht="12.75" hidden="1" customHeight="1" x14ac:dyDescent="0.25">
      <c r="A1711" s="136" t="s">
        <v>0</v>
      </c>
      <c r="B1711" s="140" t="s">
        <v>1971</v>
      </c>
      <c r="C1711" s="140" t="s">
        <v>1</v>
      </c>
      <c r="D1711" s="140" t="s">
        <v>1831</v>
      </c>
      <c r="E1711" s="144">
        <v>41756</v>
      </c>
      <c r="F1711" s="140">
        <v>4087335</v>
      </c>
      <c r="G1711" s="140">
        <v>10108248</v>
      </c>
      <c r="H1711" s="146">
        <v>42014</v>
      </c>
    </row>
    <row r="1712" spans="1:8" ht="12.75" hidden="1" customHeight="1" x14ac:dyDescent="0.25">
      <c r="A1712" s="136" t="s">
        <v>3</v>
      </c>
      <c r="B1712" s="140" t="str">
        <f>+Tabla1[[#This Row],[Equipo]]</f>
        <v>PRECORTADORA RECTA</v>
      </c>
      <c r="C1712" s="140" t="s">
        <v>160</v>
      </c>
      <c r="D1712" s="140" t="s">
        <v>1766</v>
      </c>
      <c r="E1712" s="144">
        <v>41756</v>
      </c>
      <c r="F1712" s="140">
        <v>4087333</v>
      </c>
      <c r="G1712" s="140">
        <v>10108220</v>
      </c>
      <c r="H1712" s="146">
        <v>52518</v>
      </c>
    </row>
    <row r="1713" spans="1:8" ht="12.75" hidden="1" customHeight="1" x14ac:dyDescent="0.25">
      <c r="A1713" s="136" t="s">
        <v>3</v>
      </c>
      <c r="B1713" s="140" t="str">
        <f>+Tabla1[[#This Row],[Equipo]]</f>
        <v>PRECORTADORA RECTA</v>
      </c>
      <c r="C1713" s="140" t="s">
        <v>160</v>
      </c>
      <c r="D1713" s="140" t="s">
        <v>1584</v>
      </c>
      <c r="E1713" s="144">
        <v>41755</v>
      </c>
      <c r="F1713" s="140">
        <v>4087305</v>
      </c>
      <c r="G1713" s="140">
        <v>10108205</v>
      </c>
      <c r="H1713" s="146">
        <v>80598</v>
      </c>
    </row>
    <row r="1714" spans="1:8" ht="12.75" customHeight="1" x14ac:dyDescent="0.25">
      <c r="A1714" s="15" t="s">
        <v>3</v>
      </c>
      <c r="B1714" s="22" t="s">
        <v>2003</v>
      </c>
      <c r="C1714" s="22" t="s">
        <v>1973</v>
      </c>
      <c r="D1714" s="14" t="s">
        <v>1675</v>
      </c>
      <c r="E1714" s="25">
        <v>41754</v>
      </c>
      <c r="F1714" s="14">
        <v>4087238</v>
      </c>
      <c r="G1714" s="27">
        <v>10108026</v>
      </c>
      <c r="H1714" s="26">
        <v>66532</v>
      </c>
    </row>
    <row r="1715" spans="1:8" ht="12.75" customHeight="1" x14ac:dyDescent="0.25">
      <c r="A1715" s="15" t="s">
        <v>3</v>
      </c>
      <c r="B1715" s="22" t="s">
        <v>2003</v>
      </c>
      <c r="C1715" s="22" t="s">
        <v>1973</v>
      </c>
      <c r="D1715" s="14" t="s">
        <v>1355</v>
      </c>
      <c r="E1715" s="25">
        <v>41753</v>
      </c>
      <c r="F1715" s="14">
        <v>4087010</v>
      </c>
      <c r="G1715" s="27">
        <v>10107864</v>
      </c>
      <c r="H1715" s="26">
        <v>115540</v>
      </c>
    </row>
    <row r="1716" spans="1:8" ht="12.75" customHeight="1" x14ac:dyDescent="0.25">
      <c r="A1716" s="15" t="s">
        <v>0</v>
      </c>
      <c r="B1716" s="22" t="s">
        <v>2003</v>
      </c>
      <c r="C1716" s="22" t="s">
        <v>1973</v>
      </c>
      <c r="D1716" s="14" t="s">
        <v>514</v>
      </c>
      <c r="E1716" s="25">
        <v>41750</v>
      </c>
      <c r="F1716" s="14">
        <v>4086782</v>
      </c>
      <c r="G1716" s="27">
        <v>10107552</v>
      </c>
      <c r="H1716" s="26">
        <v>442571</v>
      </c>
    </row>
    <row r="1717" spans="1:8" ht="12.75" customHeight="1" x14ac:dyDescent="0.25">
      <c r="A1717" s="15" t="s">
        <v>3</v>
      </c>
      <c r="B1717" s="22" t="s">
        <v>2003</v>
      </c>
      <c r="C1717" s="22" t="s">
        <v>1973</v>
      </c>
      <c r="D1717" s="14" t="s">
        <v>1912</v>
      </c>
      <c r="E1717" s="25">
        <v>41750</v>
      </c>
      <c r="F1717" s="14">
        <v>4086653</v>
      </c>
      <c r="G1717" s="27">
        <v>10107539</v>
      </c>
      <c r="H1717" s="26">
        <v>26259</v>
      </c>
    </row>
    <row r="1718" spans="1:8" ht="12.75" customHeight="1" x14ac:dyDescent="0.25">
      <c r="A1718" s="15" t="s">
        <v>3</v>
      </c>
      <c r="B1718" s="22" t="s">
        <v>2003</v>
      </c>
      <c r="C1718" s="22" t="s">
        <v>1973</v>
      </c>
      <c r="D1718" s="14" t="s">
        <v>1915</v>
      </c>
      <c r="E1718" s="25">
        <v>41748</v>
      </c>
      <c r="F1718" s="14">
        <v>4086641</v>
      </c>
      <c r="G1718" s="27">
        <v>10107501</v>
      </c>
      <c r="H1718" s="26">
        <v>25951</v>
      </c>
    </row>
    <row r="1719" spans="1:8" ht="12.75" hidden="1" customHeight="1" x14ac:dyDescent="0.25">
      <c r="A1719" s="136" t="s">
        <v>0</v>
      </c>
      <c r="B1719" s="140" t="s">
        <v>1971</v>
      </c>
      <c r="C1719" s="140" t="s">
        <v>1</v>
      </c>
      <c r="D1719" s="140" t="s">
        <v>1758</v>
      </c>
      <c r="E1719" s="144">
        <v>41747</v>
      </c>
      <c r="F1719" s="140">
        <v>4086442</v>
      </c>
      <c r="G1719" s="140">
        <v>10107495</v>
      </c>
      <c r="H1719" s="146">
        <v>52518</v>
      </c>
    </row>
    <row r="1720" spans="1:8" ht="12.75" hidden="1" customHeight="1" x14ac:dyDescent="0.25">
      <c r="A1720" s="136" t="s">
        <v>0</v>
      </c>
      <c r="B1720" s="140" t="s">
        <v>1971</v>
      </c>
      <c r="C1720" s="140" t="s">
        <v>5</v>
      </c>
      <c r="D1720" s="140" t="s">
        <v>1759</v>
      </c>
      <c r="E1720" s="144">
        <v>41745</v>
      </c>
      <c r="F1720" s="140">
        <v>4086408</v>
      </c>
      <c r="G1720" s="140">
        <v>10106528</v>
      </c>
      <c r="H1720" s="146">
        <v>52518</v>
      </c>
    </row>
    <row r="1721" spans="1:8" ht="12.75" customHeight="1" x14ac:dyDescent="0.25">
      <c r="A1721" s="15" t="s">
        <v>0</v>
      </c>
      <c r="B1721" s="22" t="s">
        <v>2003</v>
      </c>
      <c r="C1721" s="22" t="s">
        <v>1973</v>
      </c>
      <c r="D1721" s="14" t="s">
        <v>551</v>
      </c>
      <c r="E1721" s="25">
        <v>41743</v>
      </c>
      <c r="F1721" s="14">
        <v>4086226</v>
      </c>
      <c r="G1721" s="14" t="s">
        <v>2</v>
      </c>
      <c r="H1721" s="26">
        <v>437593</v>
      </c>
    </row>
    <row r="1722" spans="1:8" ht="12.75" customHeight="1" x14ac:dyDescent="0.25">
      <c r="A1722" s="15" t="s">
        <v>3</v>
      </c>
      <c r="B1722" s="22" t="s">
        <v>2003</v>
      </c>
      <c r="C1722" s="22" t="s">
        <v>1973</v>
      </c>
      <c r="D1722" s="14" t="s">
        <v>1755</v>
      </c>
      <c r="E1722" s="25">
        <v>41743</v>
      </c>
      <c r="F1722" s="14">
        <v>4086212</v>
      </c>
      <c r="G1722" s="14" t="s">
        <v>2</v>
      </c>
      <c r="H1722" s="26">
        <v>53165</v>
      </c>
    </row>
    <row r="1723" spans="1:8" x14ac:dyDescent="0.25">
      <c r="A1723" s="15" t="s">
        <v>0</v>
      </c>
      <c r="B1723" s="22" t="s">
        <v>2003</v>
      </c>
      <c r="C1723" s="22" t="s">
        <v>1973</v>
      </c>
      <c r="D1723" s="14" t="s">
        <v>1908</v>
      </c>
      <c r="E1723" s="25">
        <v>41743</v>
      </c>
      <c r="F1723" s="14">
        <v>4086292</v>
      </c>
      <c r="G1723" s="27">
        <v>10106877</v>
      </c>
      <c r="H1723" s="26">
        <v>26259</v>
      </c>
    </row>
    <row r="1724" spans="1:8" ht="12.75" customHeight="1" x14ac:dyDescent="0.25">
      <c r="A1724" s="15" t="s">
        <v>3</v>
      </c>
      <c r="B1724" s="22" t="s">
        <v>2003</v>
      </c>
      <c r="C1724" s="22" t="s">
        <v>1973</v>
      </c>
      <c r="D1724" s="14" t="s">
        <v>900</v>
      </c>
      <c r="E1724" s="25">
        <v>41740</v>
      </c>
      <c r="F1724" s="14">
        <v>4086000</v>
      </c>
      <c r="G1724" s="27">
        <v>10106782</v>
      </c>
      <c r="H1724" s="26">
        <v>216315</v>
      </c>
    </row>
    <row r="1725" spans="1:8" ht="12.75" customHeight="1" x14ac:dyDescent="0.25">
      <c r="A1725" s="15" t="s">
        <v>3</v>
      </c>
      <c r="B1725" s="22" t="s">
        <v>2003</v>
      </c>
      <c r="C1725" s="22" t="s">
        <v>1973</v>
      </c>
      <c r="D1725" s="14" t="s">
        <v>411</v>
      </c>
      <c r="E1725" s="25">
        <v>41738</v>
      </c>
      <c r="F1725" s="14">
        <v>4085859</v>
      </c>
      <c r="G1725" s="27">
        <v>10106617</v>
      </c>
      <c r="H1725" s="26">
        <v>645629</v>
      </c>
    </row>
    <row r="1726" spans="1:8" ht="12.75" customHeight="1" x14ac:dyDescent="0.25">
      <c r="A1726" s="15" t="s">
        <v>3</v>
      </c>
      <c r="B1726" s="22" t="s">
        <v>2003</v>
      </c>
      <c r="C1726" s="22" t="s">
        <v>1973</v>
      </c>
      <c r="D1726" s="14" t="s">
        <v>1772</v>
      </c>
      <c r="E1726" s="25">
        <v>41735</v>
      </c>
      <c r="F1726" s="14">
        <v>4085515</v>
      </c>
      <c r="G1726" s="27">
        <v>10105219</v>
      </c>
      <c r="H1726" s="26">
        <v>52518</v>
      </c>
    </row>
    <row r="1727" spans="1:8" ht="12.75" customHeight="1" x14ac:dyDescent="0.25">
      <c r="A1727" s="15" t="s">
        <v>3</v>
      </c>
      <c r="B1727" s="22" t="s">
        <v>2003</v>
      </c>
      <c r="C1727" s="22" t="s">
        <v>1973</v>
      </c>
      <c r="D1727" s="14" t="s">
        <v>1473</v>
      </c>
      <c r="E1727" s="25">
        <v>41733</v>
      </c>
      <c r="F1727" s="14">
        <v>4085382</v>
      </c>
      <c r="G1727" s="27">
        <v>10106113</v>
      </c>
      <c r="H1727" s="26">
        <v>89281</v>
      </c>
    </row>
    <row r="1728" spans="1:8" ht="12.75" customHeight="1" x14ac:dyDescent="0.25">
      <c r="A1728" s="15" t="s">
        <v>0</v>
      </c>
      <c r="B1728" s="22" t="s">
        <v>2003</v>
      </c>
      <c r="C1728" s="22" t="s">
        <v>1973</v>
      </c>
      <c r="D1728" s="14" t="s">
        <v>514</v>
      </c>
      <c r="E1728" s="25">
        <v>41729</v>
      </c>
      <c r="F1728" s="14">
        <v>4085073</v>
      </c>
      <c r="G1728" s="27">
        <v>10105631</v>
      </c>
      <c r="H1728" s="26">
        <v>480524</v>
      </c>
    </row>
    <row r="1729" spans="1:8" ht="12.75" customHeight="1" x14ac:dyDescent="0.25">
      <c r="A1729" s="15" t="s">
        <v>3</v>
      </c>
      <c r="B1729" s="22" t="s">
        <v>2003</v>
      </c>
      <c r="C1729" s="22" t="s">
        <v>1973</v>
      </c>
      <c r="D1729" s="14" t="s">
        <v>1817</v>
      </c>
      <c r="E1729" s="25">
        <v>41727</v>
      </c>
      <c r="F1729" s="14">
        <v>4084867</v>
      </c>
      <c r="G1729" s="27">
        <v>10105551</v>
      </c>
      <c r="H1729" s="26">
        <v>44413</v>
      </c>
    </row>
    <row r="1730" spans="1:8" ht="12.75" customHeight="1" x14ac:dyDescent="0.25">
      <c r="A1730" s="15" t="s">
        <v>0</v>
      </c>
      <c r="B1730" s="22" t="s">
        <v>2003</v>
      </c>
      <c r="C1730" s="22" t="s">
        <v>1973</v>
      </c>
      <c r="D1730" s="14" t="s">
        <v>576</v>
      </c>
      <c r="E1730" s="25">
        <v>41726</v>
      </c>
      <c r="F1730" s="14">
        <v>4084711</v>
      </c>
      <c r="G1730" s="27">
        <v>10105347</v>
      </c>
      <c r="H1730" s="26">
        <v>402650</v>
      </c>
    </row>
    <row r="1731" spans="1:8" ht="12.75" customHeight="1" x14ac:dyDescent="0.25">
      <c r="A1731" s="15" t="s">
        <v>3</v>
      </c>
      <c r="B1731" s="22" t="s">
        <v>2003</v>
      </c>
      <c r="C1731" s="22" t="s">
        <v>1973</v>
      </c>
      <c r="D1731" s="14" t="s">
        <v>1472</v>
      </c>
      <c r="E1731" s="25">
        <v>41726</v>
      </c>
      <c r="F1731" s="14">
        <v>4084689</v>
      </c>
      <c r="G1731" s="27">
        <v>10104885</v>
      </c>
      <c r="H1731" s="26">
        <v>90060</v>
      </c>
    </row>
    <row r="1732" spans="1:8" ht="12.75" customHeight="1" x14ac:dyDescent="0.25">
      <c r="A1732" s="15" t="s">
        <v>0</v>
      </c>
      <c r="B1732" s="22" t="s">
        <v>2003</v>
      </c>
      <c r="C1732" s="22" t="s">
        <v>1973</v>
      </c>
      <c r="D1732" s="14" t="s">
        <v>1810</v>
      </c>
      <c r="E1732" s="25">
        <v>41726</v>
      </c>
      <c r="F1732" s="14">
        <v>4084687</v>
      </c>
      <c r="G1732" s="27">
        <v>10104904</v>
      </c>
      <c r="H1732" s="26">
        <v>45030</v>
      </c>
    </row>
    <row r="1733" spans="1:8" ht="12.75" customHeight="1" x14ac:dyDescent="0.25">
      <c r="A1733" s="15" t="s">
        <v>3</v>
      </c>
      <c r="B1733" s="22" t="s">
        <v>2003</v>
      </c>
      <c r="C1733" s="22" t="s">
        <v>1973</v>
      </c>
      <c r="D1733" s="14" t="s">
        <v>1927</v>
      </c>
      <c r="E1733" s="25">
        <v>41724</v>
      </c>
      <c r="F1733" s="14">
        <v>4084493</v>
      </c>
      <c r="G1733" s="27">
        <v>10104889</v>
      </c>
      <c r="H1733" s="26">
        <v>22515</v>
      </c>
    </row>
    <row r="1734" spans="1:8" ht="12.75" customHeight="1" x14ac:dyDescent="0.25">
      <c r="A1734" s="15" t="s">
        <v>3</v>
      </c>
      <c r="B1734" s="22" t="s">
        <v>2003</v>
      </c>
      <c r="C1734" s="22" t="s">
        <v>1973</v>
      </c>
      <c r="D1734" s="14" t="s">
        <v>1928</v>
      </c>
      <c r="E1734" s="25">
        <v>41724</v>
      </c>
      <c r="F1734" s="14">
        <v>4084498</v>
      </c>
      <c r="G1734" s="27">
        <v>10104918</v>
      </c>
      <c r="H1734" s="26">
        <v>22515</v>
      </c>
    </row>
    <row r="1735" spans="1:8" ht="12.75" customHeight="1" x14ac:dyDescent="0.25">
      <c r="A1735" s="15" t="s">
        <v>3</v>
      </c>
      <c r="B1735" s="22" t="s">
        <v>2003</v>
      </c>
      <c r="C1735" s="22" t="s">
        <v>1973</v>
      </c>
      <c r="D1735" s="14" t="s">
        <v>1783</v>
      </c>
      <c r="E1735" s="25">
        <v>41722</v>
      </c>
      <c r="F1735" s="14">
        <v>4084413</v>
      </c>
      <c r="G1735" s="27">
        <v>10104879</v>
      </c>
      <c r="H1735" s="26">
        <v>48774</v>
      </c>
    </row>
    <row r="1736" spans="1:8" ht="12.75" customHeight="1" x14ac:dyDescent="0.25">
      <c r="A1736" s="15" t="s">
        <v>0</v>
      </c>
      <c r="B1736" s="22" t="s">
        <v>2003</v>
      </c>
      <c r="C1736" s="22" t="s">
        <v>1973</v>
      </c>
      <c r="D1736" s="14" t="s">
        <v>1881</v>
      </c>
      <c r="E1736" s="25">
        <v>41721</v>
      </c>
      <c r="F1736" s="14">
        <v>4084242</v>
      </c>
      <c r="G1736" s="27">
        <v>10104524</v>
      </c>
      <c r="H1736" s="26">
        <v>33773</v>
      </c>
    </row>
    <row r="1737" spans="1:8" ht="12.75" customHeight="1" x14ac:dyDescent="0.25">
      <c r="A1737" s="15" t="s">
        <v>0</v>
      </c>
      <c r="B1737" s="22" t="s">
        <v>2003</v>
      </c>
      <c r="C1737" s="22" t="s">
        <v>1973</v>
      </c>
      <c r="D1737" s="14" t="s">
        <v>412</v>
      </c>
      <c r="E1737" s="25">
        <v>41720</v>
      </c>
      <c r="F1737" s="14">
        <v>4084216</v>
      </c>
      <c r="G1737" s="27">
        <v>10104840</v>
      </c>
      <c r="H1737" s="26">
        <v>645050</v>
      </c>
    </row>
    <row r="1738" spans="1:8" x14ac:dyDescent="0.25">
      <c r="A1738" s="15" t="s">
        <v>0</v>
      </c>
      <c r="B1738" s="22" t="s">
        <v>2003</v>
      </c>
      <c r="C1738" s="22" t="s">
        <v>1973</v>
      </c>
      <c r="D1738" s="14" t="s">
        <v>1889</v>
      </c>
      <c r="E1738" s="25">
        <v>41719</v>
      </c>
      <c r="F1738" s="14">
        <v>4084166</v>
      </c>
      <c r="G1738" s="27">
        <v>10104770</v>
      </c>
      <c r="H1738" s="26">
        <v>31521</v>
      </c>
    </row>
    <row r="1739" spans="1:8" ht="12.75" customHeight="1" x14ac:dyDescent="0.25">
      <c r="A1739" s="15" t="s">
        <v>0</v>
      </c>
      <c r="B1739" s="22" t="s">
        <v>2003</v>
      </c>
      <c r="C1739" s="22" t="s">
        <v>1973</v>
      </c>
      <c r="D1739" s="14" t="s">
        <v>130</v>
      </c>
      <c r="E1739" s="25">
        <v>41718</v>
      </c>
      <c r="F1739" s="14">
        <v>4084098</v>
      </c>
      <c r="G1739" s="27">
        <v>10104596</v>
      </c>
      <c r="H1739" s="26">
        <v>2928159</v>
      </c>
    </row>
    <row r="1740" spans="1:8" ht="12.75" hidden="1" customHeight="1" x14ac:dyDescent="0.25">
      <c r="A1740" s="15" t="s">
        <v>0</v>
      </c>
      <c r="B1740" s="22" t="s">
        <v>2003</v>
      </c>
      <c r="C1740" s="22" t="s">
        <v>1974</v>
      </c>
      <c r="D1740" s="14" t="s">
        <v>509</v>
      </c>
      <c r="E1740" s="25">
        <v>41718</v>
      </c>
      <c r="F1740" s="14">
        <v>4084106</v>
      </c>
      <c r="G1740" s="27">
        <v>10104629</v>
      </c>
      <c r="H1740" s="26">
        <v>492016</v>
      </c>
    </row>
    <row r="1741" spans="1:8" ht="12.75" customHeight="1" x14ac:dyDescent="0.25">
      <c r="A1741" s="15" t="s">
        <v>0</v>
      </c>
      <c r="B1741" s="22" t="s">
        <v>2003</v>
      </c>
      <c r="C1741" s="22" t="s">
        <v>1973</v>
      </c>
      <c r="D1741" s="14" t="s">
        <v>1809</v>
      </c>
      <c r="E1741" s="25">
        <v>41718</v>
      </c>
      <c r="F1741" s="14">
        <v>4084105</v>
      </c>
      <c r="G1741" s="27">
        <v>10104597</v>
      </c>
      <c r="H1741" s="26">
        <v>45030</v>
      </c>
    </row>
    <row r="1742" spans="1:8" ht="12.75" customHeight="1" x14ac:dyDescent="0.25">
      <c r="A1742" s="15" t="s">
        <v>3</v>
      </c>
      <c r="B1742" s="22" t="s">
        <v>2003</v>
      </c>
      <c r="C1742" s="22" t="s">
        <v>1973</v>
      </c>
      <c r="D1742" s="14" t="s">
        <v>1671</v>
      </c>
      <c r="E1742" s="25">
        <v>41716</v>
      </c>
      <c r="F1742" s="14">
        <v>4083794</v>
      </c>
      <c r="G1742" s="27">
        <v>10104343</v>
      </c>
      <c r="H1742" s="26">
        <v>67545</v>
      </c>
    </row>
    <row r="1743" spans="1:8" ht="12.75" customHeight="1" x14ac:dyDescent="0.25">
      <c r="A1743" s="15" t="s">
        <v>3</v>
      </c>
      <c r="B1743" s="22" t="s">
        <v>2003</v>
      </c>
      <c r="C1743" s="22" t="s">
        <v>1973</v>
      </c>
      <c r="D1743" s="14" t="s">
        <v>1812</v>
      </c>
      <c r="E1743" s="25">
        <v>41714</v>
      </c>
      <c r="F1743" s="14">
        <v>4083492</v>
      </c>
      <c r="G1743" s="27">
        <v>10104254</v>
      </c>
      <c r="H1743" s="26">
        <v>45030</v>
      </c>
    </row>
    <row r="1744" spans="1:8" ht="12.75" customHeight="1" x14ac:dyDescent="0.25">
      <c r="A1744" s="15" t="s">
        <v>0</v>
      </c>
      <c r="B1744" s="22" t="s">
        <v>2003</v>
      </c>
      <c r="C1744" s="22" t="s">
        <v>1973</v>
      </c>
      <c r="D1744" s="14" t="s">
        <v>1807</v>
      </c>
      <c r="E1744" s="25">
        <v>41713</v>
      </c>
      <c r="F1744" s="14">
        <v>4083486</v>
      </c>
      <c r="G1744" s="27">
        <v>10102608</v>
      </c>
      <c r="H1744" s="26">
        <v>45030</v>
      </c>
    </row>
    <row r="1745" spans="1:8" ht="12.75" customHeight="1" x14ac:dyDescent="0.25">
      <c r="A1745" s="15" t="s">
        <v>0</v>
      </c>
      <c r="B1745" s="22" t="s">
        <v>2003</v>
      </c>
      <c r="C1745" s="22" t="s">
        <v>1973</v>
      </c>
      <c r="D1745" s="14" t="s">
        <v>1876</v>
      </c>
      <c r="E1745" s="25">
        <v>41711</v>
      </c>
      <c r="F1745" s="14">
        <v>4083243</v>
      </c>
      <c r="G1745" s="27">
        <v>10102217</v>
      </c>
      <c r="H1745" s="26">
        <v>36024</v>
      </c>
    </row>
    <row r="1746" spans="1:8" ht="12.75" hidden="1" customHeight="1" x14ac:dyDescent="0.25">
      <c r="A1746" s="136" t="s">
        <v>3</v>
      </c>
      <c r="B1746" s="139" t="s">
        <v>1971</v>
      </c>
      <c r="C1746" s="140" t="s">
        <v>1</v>
      </c>
      <c r="D1746" s="140" t="s">
        <v>1718</v>
      </c>
      <c r="E1746" s="144">
        <v>41709</v>
      </c>
      <c r="F1746" s="140">
        <v>4083165</v>
      </c>
      <c r="G1746" s="140">
        <v>10100364</v>
      </c>
      <c r="H1746" s="146">
        <v>36024</v>
      </c>
    </row>
    <row r="1747" spans="1:8" ht="12.75" customHeight="1" x14ac:dyDescent="0.25">
      <c r="A1747" s="15" t="s">
        <v>0</v>
      </c>
      <c r="B1747" s="22" t="s">
        <v>2003</v>
      </c>
      <c r="C1747" s="22" t="s">
        <v>1973</v>
      </c>
      <c r="D1747" s="14" t="s">
        <v>1929</v>
      </c>
      <c r="E1747" s="25">
        <v>41706</v>
      </c>
      <c r="F1747" s="14">
        <v>4082932</v>
      </c>
      <c r="G1747" s="27">
        <v>10101536</v>
      </c>
      <c r="H1747" s="26">
        <v>22207</v>
      </c>
    </row>
    <row r="1748" spans="1:8" ht="12.75" customHeight="1" x14ac:dyDescent="0.25">
      <c r="A1748" s="15" t="s">
        <v>3</v>
      </c>
      <c r="B1748" s="22" t="s">
        <v>2003</v>
      </c>
      <c r="C1748" s="22" t="s">
        <v>1973</v>
      </c>
      <c r="D1748" s="14" t="s">
        <v>1286</v>
      </c>
      <c r="E1748" s="25">
        <v>41705</v>
      </c>
      <c r="F1748" s="14">
        <v>4082820</v>
      </c>
      <c r="G1748" s="27">
        <v>10103525</v>
      </c>
      <c r="H1748" s="26">
        <v>132168</v>
      </c>
    </row>
    <row r="1749" spans="1:8" ht="12.75" hidden="1" customHeight="1" x14ac:dyDescent="0.25">
      <c r="A1749" s="15" t="s">
        <v>3</v>
      </c>
      <c r="B1749" s="22" t="s">
        <v>2003</v>
      </c>
      <c r="C1749" s="22" t="s">
        <v>1974</v>
      </c>
      <c r="D1749" s="14" t="s">
        <v>1259</v>
      </c>
      <c r="E1749" s="25">
        <v>41704</v>
      </c>
      <c r="F1749" s="14">
        <v>4082785</v>
      </c>
      <c r="G1749" s="14" t="s">
        <v>2</v>
      </c>
      <c r="H1749" s="26">
        <v>142665</v>
      </c>
    </row>
    <row r="1750" spans="1:8" ht="12.75" customHeight="1" x14ac:dyDescent="0.25">
      <c r="A1750" s="15" t="s">
        <v>0</v>
      </c>
      <c r="B1750" s="22" t="s">
        <v>2003</v>
      </c>
      <c r="C1750" s="22" t="s">
        <v>1973</v>
      </c>
      <c r="D1750" s="14" t="s">
        <v>1342</v>
      </c>
      <c r="E1750" s="25">
        <v>41703</v>
      </c>
      <c r="F1750" s="14">
        <v>4082700</v>
      </c>
      <c r="G1750" s="27">
        <v>10103252</v>
      </c>
      <c r="H1750" s="26">
        <v>116483</v>
      </c>
    </row>
    <row r="1751" spans="1:8" ht="12.75" customHeight="1" x14ac:dyDescent="0.25">
      <c r="A1751" s="15" t="s">
        <v>0</v>
      </c>
      <c r="B1751" s="22" t="s">
        <v>2003</v>
      </c>
      <c r="C1751" s="22" t="s">
        <v>1973</v>
      </c>
      <c r="D1751" s="14" t="s">
        <v>1270</v>
      </c>
      <c r="E1751" s="25">
        <v>41702</v>
      </c>
      <c r="F1751" s="14">
        <v>4082668</v>
      </c>
      <c r="G1751" s="14" t="s">
        <v>2</v>
      </c>
      <c r="H1751" s="26">
        <v>137504</v>
      </c>
    </row>
    <row r="1752" spans="1:8" ht="12.75" hidden="1" customHeight="1" x14ac:dyDescent="0.25">
      <c r="A1752" s="15" t="s">
        <v>0</v>
      </c>
      <c r="B1752" s="22" t="s">
        <v>2003</v>
      </c>
      <c r="C1752" s="22" t="s">
        <v>1974</v>
      </c>
      <c r="D1752" s="14" t="s">
        <v>237</v>
      </c>
      <c r="E1752" s="25">
        <v>41701</v>
      </c>
      <c r="F1752" s="14">
        <v>4082610</v>
      </c>
      <c r="G1752" s="27">
        <v>10103124</v>
      </c>
      <c r="H1752" s="26">
        <v>1467690</v>
      </c>
    </row>
    <row r="1753" spans="1:8" ht="12.75" hidden="1" customHeight="1" x14ac:dyDescent="0.25">
      <c r="A1753" s="15" t="s">
        <v>3</v>
      </c>
      <c r="B1753" s="22" t="s">
        <v>2003</v>
      </c>
      <c r="C1753" s="22" t="s">
        <v>1974</v>
      </c>
      <c r="D1753" s="14" t="s">
        <v>237</v>
      </c>
      <c r="E1753" s="25">
        <v>41701</v>
      </c>
      <c r="F1753" s="14">
        <v>4082608</v>
      </c>
      <c r="G1753" s="27">
        <v>10103122</v>
      </c>
      <c r="H1753" s="26">
        <v>472959</v>
      </c>
    </row>
    <row r="1754" spans="1:8" x14ac:dyDescent="0.25">
      <c r="A1754" s="15" t="s">
        <v>3</v>
      </c>
      <c r="B1754" s="22" t="s">
        <v>2003</v>
      </c>
      <c r="C1754" s="22" t="s">
        <v>1973</v>
      </c>
      <c r="D1754" s="14" t="s">
        <v>830</v>
      </c>
      <c r="E1754" s="25">
        <v>41699</v>
      </c>
      <c r="F1754" s="14">
        <v>4082300</v>
      </c>
      <c r="G1754" s="27">
        <v>10103016</v>
      </c>
      <c r="H1754" s="26">
        <v>253953</v>
      </c>
    </row>
    <row r="1755" spans="1:8" ht="12.75" customHeight="1" x14ac:dyDescent="0.25">
      <c r="A1755" s="15" t="s">
        <v>3</v>
      </c>
      <c r="B1755" s="22" t="s">
        <v>2003</v>
      </c>
      <c r="C1755" s="22" t="s">
        <v>1973</v>
      </c>
      <c r="D1755" s="14" t="s">
        <v>1952</v>
      </c>
      <c r="E1755" s="25">
        <v>41698</v>
      </c>
      <c r="F1755" s="14">
        <v>4082215</v>
      </c>
      <c r="G1755" s="27">
        <v>10102862</v>
      </c>
      <c r="H1755" s="26">
        <v>9006</v>
      </c>
    </row>
    <row r="1756" spans="1:8" ht="12.75" customHeight="1" x14ac:dyDescent="0.25">
      <c r="A1756" s="15" t="s">
        <v>3</v>
      </c>
      <c r="B1756" s="22" t="s">
        <v>2003</v>
      </c>
      <c r="C1756" s="22" t="s">
        <v>1973</v>
      </c>
      <c r="D1756" s="14" t="s">
        <v>1790</v>
      </c>
      <c r="E1756" s="25">
        <v>41697</v>
      </c>
      <c r="F1756" s="14">
        <v>4082194</v>
      </c>
      <c r="G1756" s="27">
        <v>10102855</v>
      </c>
      <c r="H1756" s="26">
        <v>44413</v>
      </c>
    </row>
    <row r="1757" spans="1:8" ht="12.75" hidden="1" customHeight="1" x14ac:dyDescent="0.25">
      <c r="A1757" s="136" t="s">
        <v>3</v>
      </c>
      <c r="B1757" s="140" t="str">
        <f>+Tabla1[[#This Row],[Equipo]]</f>
        <v>PRECORTADORA RECTA</v>
      </c>
      <c r="C1757" s="140" t="s">
        <v>160</v>
      </c>
      <c r="D1757" s="140" t="s">
        <v>269</v>
      </c>
      <c r="E1757" s="144">
        <v>41695</v>
      </c>
      <c r="F1757" s="140">
        <v>4082055</v>
      </c>
      <c r="G1757" s="140">
        <v>10102549</v>
      </c>
      <c r="H1757" s="146">
        <v>129503</v>
      </c>
    </row>
    <row r="1758" spans="1:8" ht="12.75" hidden="1" customHeight="1" x14ac:dyDescent="0.25">
      <c r="A1758" s="136" t="s">
        <v>0</v>
      </c>
      <c r="B1758" s="141" t="s">
        <v>1972</v>
      </c>
      <c r="C1758" s="140" t="s">
        <v>2</v>
      </c>
      <c r="D1758" s="140" t="s">
        <v>1753</v>
      </c>
      <c r="E1758" s="144">
        <v>41694</v>
      </c>
      <c r="F1758" s="140">
        <v>4081953</v>
      </c>
      <c r="G1758" s="140">
        <v>10102394</v>
      </c>
      <c r="H1758" s="146">
        <v>54190</v>
      </c>
    </row>
    <row r="1759" spans="1:8" hidden="1" x14ac:dyDescent="0.25">
      <c r="A1759" s="136" t="s">
        <v>3</v>
      </c>
      <c r="B1759" s="140" t="str">
        <f>+Tabla1[[#This Row],[Equipo]]</f>
        <v>PRECORTADORA RECTA</v>
      </c>
      <c r="C1759" s="140" t="s">
        <v>160</v>
      </c>
      <c r="D1759" s="140" t="s">
        <v>269</v>
      </c>
      <c r="E1759" s="144">
        <v>41690</v>
      </c>
      <c r="F1759" s="140">
        <v>4081727</v>
      </c>
      <c r="G1759" s="140">
        <v>10102165</v>
      </c>
      <c r="H1759" s="146">
        <v>1238731</v>
      </c>
    </row>
    <row r="1760" spans="1:8" ht="12.75" hidden="1" customHeight="1" x14ac:dyDescent="0.25">
      <c r="A1760" s="15" t="s">
        <v>0</v>
      </c>
      <c r="B1760" s="22" t="s">
        <v>2003</v>
      </c>
      <c r="C1760" s="22" t="s">
        <v>1974</v>
      </c>
      <c r="D1760" s="14" t="s">
        <v>379</v>
      </c>
      <c r="E1760" s="25">
        <v>41690</v>
      </c>
      <c r="F1760" s="14">
        <v>4081716</v>
      </c>
      <c r="G1760" s="27">
        <v>10102110</v>
      </c>
      <c r="H1760" s="26">
        <v>715187</v>
      </c>
    </row>
    <row r="1761" spans="1:8" ht="12.75" hidden="1" customHeight="1" x14ac:dyDescent="0.25">
      <c r="A1761" s="15" t="s">
        <v>0</v>
      </c>
      <c r="B1761" s="22" t="s">
        <v>2003</v>
      </c>
      <c r="C1761" s="22" t="s">
        <v>1974</v>
      </c>
      <c r="D1761" s="14" t="s">
        <v>1476</v>
      </c>
      <c r="E1761" s="25">
        <v>41690</v>
      </c>
      <c r="F1761" s="14">
        <v>4081723</v>
      </c>
      <c r="G1761" s="27">
        <v>10102196</v>
      </c>
      <c r="H1761" s="26">
        <v>88826</v>
      </c>
    </row>
    <row r="1762" spans="1:8" ht="12.75" customHeight="1" x14ac:dyDescent="0.25">
      <c r="A1762" s="15" t="s">
        <v>0</v>
      </c>
      <c r="B1762" s="22" t="s">
        <v>2003</v>
      </c>
      <c r="C1762" s="22" t="s">
        <v>1973</v>
      </c>
      <c r="D1762" s="14" t="s">
        <v>114</v>
      </c>
      <c r="E1762" s="25">
        <v>41688</v>
      </c>
      <c r="F1762" s="14">
        <v>4081543</v>
      </c>
      <c r="G1762" s="14" t="s">
        <v>2</v>
      </c>
      <c r="H1762" s="26">
        <v>3331894</v>
      </c>
    </row>
    <row r="1763" spans="1:8" ht="12.75" customHeight="1" x14ac:dyDescent="0.25">
      <c r="A1763" s="15" t="s">
        <v>3</v>
      </c>
      <c r="B1763" s="22" t="s">
        <v>2003</v>
      </c>
      <c r="C1763" s="22" t="s">
        <v>1973</v>
      </c>
      <c r="D1763" s="14" t="s">
        <v>406</v>
      </c>
      <c r="E1763" s="25">
        <v>41688</v>
      </c>
      <c r="F1763" s="14">
        <v>4081503</v>
      </c>
      <c r="G1763" s="27">
        <v>10101901</v>
      </c>
      <c r="H1763" s="26">
        <v>652693</v>
      </c>
    </row>
    <row r="1764" spans="1:8" ht="12.75" customHeight="1" x14ac:dyDescent="0.25">
      <c r="A1764" s="15" t="s">
        <v>0</v>
      </c>
      <c r="B1764" s="22" t="s">
        <v>2003</v>
      </c>
      <c r="C1764" s="22" t="s">
        <v>1973</v>
      </c>
      <c r="D1764" s="14" t="s">
        <v>1815</v>
      </c>
      <c r="E1764" s="25">
        <v>41688</v>
      </c>
      <c r="F1764" s="14">
        <v>4081549</v>
      </c>
      <c r="G1764" s="27">
        <v>10101920</v>
      </c>
      <c r="H1764" s="26">
        <v>44413</v>
      </c>
    </row>
    <row r="1765" spans="1:8" ht="12.75" customHeight="1" x14ac:dyDescent="0.25">
      <c r="A1765" s="15" t="s">
        <v>0</v>
      </c>
      <c r="B1765" s="22" t="s">
        <v>2003</v>
      </c>
      <c r="C1765" s="22" t="s">
        <v>1973</v>
      </c>
      <c r="D1765" s="14" t="s">
        <v>1926</v>
      </c>
      <c r="E1765" s="25">
        <v>41688</v>
      </c>
      <c r="F1765" s="14">
        <v>4081558</v>
      </c>
      <c r="G1765" s="27">
        <v>10101951</v>
      </c>
      <c r="H1765" s="26">
        <v>22515</v>
      </c>
    </row>
    <row r="1766" spans="1:8" ht="12.75" customHeight="1" x14ac:dyDescent="0.25">
      <c r="A1766" s="15" t="s">
        <v>0</v>
      </c>
      <c r="B1766" s="22" t="s">
        <v>2003</v>
      </c>
      <c r="C1766" s="22" t="s">
        <v>1973</v>
      </c>
      <c r="D1766" s="14" t="s">
        <v>1808</v>
      </c>
      <c r="E1766" s="25">
        <v>41683</v>
      </c>
      <c r="F1766" s="14">
        <v>4080912</v>
      </c>
      <c r="G1766" s="27">
        <v>10101537</v>
      </c>
      <c r="H1766" s="26">
        <v>45030</v>
      </c>
    </row>
    <row r="1767" spans="1:8" ht="12.75" customHeight="1" x14ac:dyDescent="0.25">
      <c r="A1767" s="15" t="s">
        <v>0</v>
      </c>
      <c r="B1767" s="22" t="s">
        <v>2003</v>
      </c>
      <c r="C1767" s="22" t="s">
        <v>1973</v>
      </c>
      <c r="D1767" s="14" t="s">
        <v>1878</v>
      </c>
      <c r="E1767" s="25">
        <v>41683</v>
      </c>
      <c r="F1767" s="14">
        <v>4081020</v>
      </c>
      <c r="G1767" s="27">
        <v>10101548</v>
      </c>
      <c r="H1767" s="26">
        <v>35530</v>
      </c>
    </row>
    <row r="1768" spans="1:8" ht="12.75" customHeight="1" x14ac:dyDescent="0.25">
      <c r="A1768" s="15" t="s">
        <v>0</v>
      </c>
      <c r="B1768" s="22" t="s">
        <v>2003</v>
      </c>
      <c r="C1768" s="22" t="s">
        <v>1973</v>
      </c>
      <c r="D1768" s="14" t="s">
        <v>1930</v>
      </c>
      <c r="E1768" s="25">
        <v>41683</v>
      </c>
      <c r="F1768" s="14">
        <v>4080911</v>
      </c>
      <c r="G1768" s="27">
        <v>10101176</v>
      </c>
      <c r="H1768" s="26">
        <v>22207</v>
      </c>
    </row>
    <row r="1769" spans="1:8" ht="12.75" customHeight="1" x14ac:dyDescent="0.25">
      <c r="A1769" s="15" t="s">
        <v>3</v>
      </c>
      <c r="B1769" s="22" t="s">
        <v>2003</v>
      </c>
      <c r="C1769" s="22" t="s">
        <v>1973</v>
      </c>
      <c r="D1769" s="14" t="s">
        <v>1791</v>
      </c>
      <c r="E1769" s="25">
        <v>41681</v>
      </c>
      <c r="F1769" s="14">
        <v>4080724</v>
      </c>
      <c r="G1769" s="27">
        <v>10101303</v>
      </c>
      <c r="H1769" s="26">
        <v>47917</v>
      </c>
    </row>
    <row r="1770" spans="1:8" ht="12.75" hidden="1" customHeight="1" x14ac:dyDescent="0.25">
      <c r="A1770" s="15" t="s">
        <v>3</v>
      </c>
      <c r="B1770" s="22" t="s">
        <v>2003</v>
      </c>
      <c r="C1770" s="22" t="s">
        <v>1974</v>
      </c>
      <c r="D1770" s="14" t="s">
        <v>477</v>
      </c>
      <c r="E1770" s="25">
        <v>41675</v>
      </c>
      <c r="F1770" s="14">
        <v>4080263</v>
      </c>
      <c r="G1770" s="27">
        <v>10100732</v>
      </c>
      <c r="H1770" s="26">
        <v>522207</v>
      </c>
    </row>
    <row r="1771" spans="1:8" ht="12.75" customHeight="1" x14ac:dyDescent="0.25">
      <c r="A1771" s="15" t="s">
        <v>3</v>
      </c>
      <c r="B1771" s="22" t="s">
        <v>2003</v>
      </c>
      <c r="C1771" s="22" t="s">
        <v>1973</v>
      </c>
      <c r="D1771" s="14" t="s">
        <v>1813</v>
      </c>
      <c r="E1771" s="25">
        <v>41675</v>
      </c>
      <c r="F1771" s="14">
        <v>4080151</v>
      </c>
      <c r="G1771" s="27">
        <v>10100720</v>
      </c>
      <c r="H1771" s="26">
        <v>45030</v>
      </c>
    </row>
    <row r="1772" spans="1:8" ht="12.75" hidden="1" customHeight="1" x14ac:dyDescent="0.25">
      <c r="A1772" s="136" t="s">
        <v>3</v>
      </c>
      <c r="B1772" s="140" t="s">
        <v>110</v>
      </c>
      <c r="C1772" s="140" t="s">
        <v>2</v>
      </c>
      <c r="D1772" s="140" t="s">
        <v>292</v>
      </c>
      <c r="E1772" s="144">
        <v>41674</v>
      </c>
      <c r="F1772" s="140">
        <v>4080048</v>
      </c>
      <c r="G1772" s="140" t="s">
        <v>2</v>
      </c>
      <c r="H1772" s="146">
        <v>1099147</v>
      </c>
    </row>
    <row r="1773" spans="1:8" ht="12.75" hidden="1" customHeight="1" x14ac:dyDescent="0.25">
      <c r="A1773" s="136" t="s">
        <v>3</v>
      </c>
      <c r="B1773" s="140" t="str">
        <f>+Tabla1[[#This Row],[Equipo]]</f>
        <v>TORRE RODILLOS GUIAS</v>
      </c>
      <c r="C1773" s="140" t="s">
        <v>110</v>
      </c>
      <c r="D1773" s="140" t="s">
        <v>1816</v>
      </c>
      <c r="E1773" s="144">
        <v>41672</v>
      </c>
      <c r="F1773" s="140">
        <v>4079776</v>
      </c>
      <c r="G1773" s="140">
        <v>10100301</v>
      </c>
      <c r="H1773" s="146">
        <v>44413</v>
      </c>
    </row>
    <row r="1774" spans="1:8" ht="12.75" hidden="1" customHeight="1" x14ac:dyDescent="0.25">
      <c r="A1774" s="136" t="s">
        <v>0</v>
      </c>
      <c r="B1774" s="140" t="s">
        <v>1971</v>
      </c>
      <c r="C1774" s="140" t="s">
        <v>1</v>
      </c>
      <c r="D1774" s="140" t="s">
        <v>1673</v>
      </c>
      <c r="E1774" s="144">
        <v>41671</v>
      </c>
      <c r="F1774" s="140">
        <v>4079736</v>
      </c>
      <c r="G1774" s="140">
        <v>10100518</v>
      </c>
      <c r="H1774" s="146">
        <v>66620</v>
      </c>
    </row>
    <row r="1775" spans="1:8" ht="12.75" hidden="1" customHeight="1" x14ac:dyDescent="0.25">
      <c r="A1775" s="136" t="s">
        <v>0</v>
      </c>
      <c r="B1775" s="140" t="s">
        <v>1971</v>
      </c>
      <c r="C1775" s="140" t="s">
        <v>5</v>
      </c>
      <c r="D1775" s="140" t="s">
        <v>1934</v>
      </c>
      <c r="E1775" s="144">
        <v>41671</v>
      </c>
      <c r="F1775" s="140">
        <v>4079748</v>
      </c>
      <c r="G1775" s="140">
        <v>10100569</v>
      </c>
      <c r="H1775" s="146">
        <v>18012</v>
      </c>
    </row>
    <row r="1776" spans="1:8" ht="12.75" hidden="1" customHeight="1" x14ac:dyDescent="0.25">
      <c r="A1776" s="136" t="s">
        <v>3</v>
      </c>
      <c r="B1776" s="139" t="s">
        <v>42</v>
      </c>
      <c r="C1776" s="140" t="s">
        <v>436</v>
      </c>
      <c r="D1776" s="140" t="s">
        <v>1811</v>
      </c>
      <c r="E1776" s="144">
        <v>41671</v>
      </c>
      <c r="F1776" s="140">
        <v>4079707</v>
      </c>
      <c r="G1776" s="140">
        <v>10100389</v>
      </c>
      <c r="H1776" s="146">
        <v>45030</v>
      </c>
    </row>
    <row r="1777" spans="1:8" ht="12.75" customHeight="1" x14ac:dyDescent="0.25">
      <c r="A1777" s="15" t="s">
        <v>3</v>
      </c>
      <c r="B1777" s="22" t="s">
        <v>2003</v>
      </c>
      <c r="C1777" s="22" t="s">
        <v>1973</v>
      </c>
      <c r="D1777" s="14" t="s">
        <v>518</v>
      </c>
      <c r="E1777" s="25">
        <v>41669</v>
      </c>
      <c r="F1777" s="14">
        <v>4079606</v>
      </c>
      <c r="G1777" s="27">
        <v>10100351</v>
      </c>
      <c r="H1777" s="26">
        <v>121158</v>
      </c>
    </row>
    <row r="1778" spans="1:8" ht="12.75" customHeight="1" x14ac:dyDescent="0.25">
      <c r="A1778" s="15" t="s">
        <v>0</v>
      </c>
      <c r="B1778" s="22" t="s">
        <v>2003</v>
      </c>
      <c r="C1778" s="22" t="s">
        <v>1973</v>
      </c>
      <c r="D1778" s="14" t="s">
        <v>863</v>
      </c>
      <c r="E1778" s="25">
        <v>41668</v>
      </c>
      <c r="F1778" s="14">
        <v>4079552</v>
      </c>
      <c r="G1778" s="27">
        <v>10100272</v>
      </c>
      <c r="H1778" s="26">
        <v>234413</v>
      </c>
    </row>
    <row r="1779" spans="1:8" ht="12.75" customHeight="1" x14ac:dyDescent="0.25">
      <c r="A1779" s="15" t="s">
        <v>0</v>
      </c>
      <c r="B1779" s="22" t="s">
        <v>2003</v>
      </c>
      <c r="C1779" s="22" t="s">
        <v>1973</v>
      </c>
      <c r="D1779" s="14" t="s">
        <v>459</v>
      </c>
      <c r="E1779" s="25">
        <v>41667</v>
      </c>
      <c r="F1779" s="14">
        <v>4079458</v>
      </c>
      <c r="G1779" s="27">
        <v>10100178</v>
      </c>
      <c r="H1779" s="26">
        <v>550822</v>
      </c>
    </row>
    <row r="1780" spans="1:8" ht="12.75" customHeight="1" x14ac:dyDescent="0.25">
      <c r="A1780" s="15" t="s">
        <v>3</v>
      </c>
      <c r="B1780" s="22" t="s">
        <v>2003</v>
      </c>
      <c r="C1780" s="22" t="s">
        <v>1973</v>
      </c>
      <c r="D1780" s="14" t="s">
        <v>192</v>
      </c>
      <c r="E1780" s="25">
        <v>41666</v>
      </c>
      <c r="F1780" s="14">
        <v>4079363</v>
      </c>
      <c r="G1780" s="27">
        <v>10099997</v>
      </c>
      <c r="H1780" s="26">
        <v>1895012</v>
      </c>
    </row>
    <row r="1781" spans="1:8" x14ac:dyDescent="0.25">
      <c r="A1781" s="15" t="s">
        <v>0</v>
      </c>
      <c r="B1781" s="22" t="s">
        <v>2003</v>
      </c>
      <c r="C1781" s="22" t="s">
        <v>1973</v>
      </c>
      <c r="D1781" s="14" t="s">
        <v>1856</v>
      </c>
      <c r="E1781" s="25">
        <v>41666</v>
      </c>
      <c r="F1781" s="14">
        <v>4079236</v>
      </c>
      <c r="G1781" s="27">
        <v>10099423</v>
      </c>
      <c r="H1781" s="26">
        <v>40000</v>
      </c>
    </row>
    <row r="1782" spans="1:8" x14ac:dyDescent="0.25">
      <c r="A1782" s="15" t="s">
        <v>3</v>
      </c>
      <c r="B1782" s="22" t="s">
        <v>2003</v>
      </c>
      <c r="C1782" s="22" t="s">
        <v>1973</v>
      </c>
      <c r="D1782" s="14" t="s">
        <v>1618</v>
      </c>
      <c r="E1782" s="25">
        <v>41664</v>
      </c>
      <c r="F1782" s="14">
        <v>4079202</v>
      </c>
      <c r="G1782" s="27">
        <v>10099567</v>
      </c>
      <c r="H1782" s="26">
        <v>80000</v>
      </c>
    </row>
    <row r="1783" spans="1:8" ht="12.75" hidden="1" customHeight="1" x14ac:dyDescent="0.25">
      <c r="A1783" s="136" t="s">
        <v>0</v>
      </c>
      <c r="B1783" s="140" t="s">
        <v>1971</v>
      </c>
      <c r="C1783" s="140" t="s">
        <v>1</v>
      </c>
      <c r="D1783" s="140" t="s">
        <v>458</v>
      </c>
      <c r="E1783" s="144">
        <v>41662</v>
      </c>
      <c r="F1783" s="140">
        <v>4079068</v>
      </c>
      <c r="G1783" s="140">
        <v>10099726</v>
      </c>
      <c r="H1783" s="146">
        <v>554392</v>
      </c>
    </row>
    <row r="1784" spans="1:8" ht="12.75" hidden="1" customHeight="1" x14ac:dyDescent="0.25">
      <c r="A1784" s="136" t="s">
        <v>0</v>
      </c>
      <c r="B1784" s="140" t="s">
        <v>1971</v>
      </c>
      <c r="C1784" s="140" t="s">
        <v>5</v>
      </c>
      <c r="D1784" s="140" t="s">
        <v>1847</v>
      </c>
      <c r="E1784" s="144">
        <v>41662</v>
      </c>
      <c r="F1784" s="140">
        <v>4079086</v>
      </c>
      <c r="G1784" s="140">
        <v>10099735</v>
      </c>
      <c r="H1784" s="146">
        <v>40000</v>
      </c>
    </row>
    <row r="1785" spans="1:8" ht="12.75" customHeight="1" x14ac:dyDescent="0.25">
      <c r="A1785" s="15" t="s">
        <v>3</v>
      </c>
      <c r="B1785" s="22" t="s">
        <v>2003</v>
      </c>
      <c r="C1785" s="22" t="s">
        <v>1973</v>
      </c>
      <c r="D1785" s="14" t="s">
        <v>1396</v>
      </c>
      <c r="E1785" s="25">
        <v>41659</v>
      </c>
      <c r="F1785" s="14">
        <v>4078516</v>
      </c>
      <c r="G1785" s="27">
        <v>10099300</v>
      </c>
      <c r="H1785" s="26">
        <v>105000</v>
      </c>
    </row>
    <row r="1786" spans="1:8" ht="12.75" customHeight="1" x14ac:dyDescent="0.25">
      <c r="A1786" s="15" t="s">
        <v>0</v>
      </c>
      <c r="B1786" s="22" t="s">
        <v>2003</v>
      </c>
      <c r="C1786" s="22" t="s">
        <v>1973</v>
      </c>
      <c r="D1786" s="14" t="s">
        <v>1887</v>
      </c>
      <c r="E1786" s="25">
        <v>41658</v>
      </c>
      <c r="F1786" s="14">
        <v>4078287</v>
      </c>
      <c r="G1786" s="27">
        <v>10098324</v>
      </c>
      <c r="H1786" s="26">
        <v>32000</v>
      </c>
    </row>
    <row r="1787" spans="1:8" ht="12.75" customHeight="1" x14ac:dyDescent="0.25">
      <c r="A1787" s="15" t="s">
        <v>0</v>
      </c>
      <c r="B1787" s="22" t="s">
        <v>2003</v>
      </c>
      <c r="C1787" s="22" t="s">
        <v>1973</v>
      </c>
      <c r="D1787" s="14" t="s">
        <v>910</v>
      </c>
      <c r="E1787" s="25">
        <v>41657</v>
      </c>
      <c r="F1787" s="14">
        <v>4078074</v>
      </c>
      <c r="G1787" s="27">
        <v>10098707</v>
      </c>
      <c r="H1787" s="26">
        <v>208800</v>
      </c>
    </row>
    <row r="1788" spans="1:8" ht="12.75" hidden="1" customHeight="1" x14ac:dyDescent="0.25">
      <c r="A1788" s="136" t="s">
        <v>3</v>
      </c>
      <c r="B1788" s="140" t="s">
        <v>42</v>
      </c>
      <c r="C1788" s="140" t="s">
        <v>2</v>
      </c>
      <c r="D1788" s="140" t="s">
        <v>796</v>
      </c>
      <c r="E1788" s="144">
        <v>41656</v>
      </c>
      <c r="F1788" s="140">
        <v>4077930</v>
      </c>
      <c r="G1788" s="140">
        <v>10098963</v>
      </c>
      <c r="H1788" s="146">
        <v>270400</v>
      </c>
    </row>
    <row r="1789" spans="1:8" ht="12.75" hidden="1" customHeight="1" x14ac:dyDescent="0.25">
      <c r="A1789" s="136" t="s">
        <v>3</v>
      </c>
      <c r="B1789" s="140" t="str">
        <f>+Tabla1[[#This Row],[Equipo]]</f>
        <v>PRECORTADORA RECTA</v>
      </c>
      <c r="C1789" s="140" t="s">
        <v>160</v>
      </c>
      <c r="D1789" s="140" t="s">
        <v>905</v>
      </c>
      <c r="E1789" s="144">
        <v>41654</v>
      </c>
      <c r="F1789" s="140">
        <v>4077779</v>
      </c>
      <c r="G1789" s="140">
        <v>10098817</v>
      </c>
      <c r="H1789" s="146">
        <v>214982</v>
      </c>
    </row>
    <row r="1790" spans="1:8" ht="12.75" customHeight="1" x14ac:dyDescent="0.25">
      <c r="A1790" s="15" t="s">
        <v>0</v>
      </c>
      <c r="B1790" s="22" t="s">
        <v>2003</v>
      </c>
      <c r="C1790" s="22" t="s">
        <v>1973</v>
      </c>
      <c r="D1790" s="14" t="s">
        <v>550</v>
      </c>
      <c r="E1790" s="25">
        <v>41653</v>
      </c>
      <c r="F1790" s="14">
        <v>4077763</v>
      </c>
      <c r="G1790" s="27">
        <v>10098782</v>
      </c>
      <c r="H1790" s="26">
        <v>439200</v>
      </c>
    </row>
    <row r="1791" spans="1:8" ht="12.75" hidden="1" customHeight="1" x14ac:dyDescent="0.25">
      <c r="A1791" s="15" t="s">
        <v>0</v>
      </c>
      <c r="B1791" s="22" t="s">
        <v>2003</v>
      </c>
      <c r="C1791" s="22" t="s">
        <v>1974</v>
      </c>
      <c r="D1791" s="14" t="s">
        <v>1330</v>
      </c>
      <c r="E1791" s="25">
        <v>41653</v>
      </c>
      <c r="F1791" s="14">
        <v>4077708</v>
      </c>
      <c r="G1791" s="27">
        <v>10098685</v>
      </c>
      <c r="H1791" s="26">
        <v>120000</v>
      </c>
    </row>
    <row r="1792" spans="1:8" ht="12.75" customHeight="1" x14ac:dyDescent="0.25">
      <c r="A1792" s="15" t="s">
        <v>0</v>
      </c>
      <c r="B1792" s="22" t="s">
        <v>2003</v>
      </c>
      <c r="C1792" s="22" t="s">
        <v>1973</v>
      </c>
      <c r="D1792" s="14" t="s">
        <v>146</v>
      </c>
      <c r="E1792" s="25">
        <v>41649</v>
      </c>
      <c r="F1792" s="14">
        <v>4077482</v>
      </c>
      <c r="G1792" s="14" t="s">
        <v>2</v>
      </c>
      <c r="H1792" s="26">
        <v>2544115</v>
      </c>
    </row>
    <row r="1793" spans="1:8" ht="12.75" customHeight="1" x14ac:dyDescent="0.25">
      <c r="A1793" s="15" t="s">
        <v>3</v>
      </c>
      <c r="B1793" s="22" t="s">
        <v>2003</v>
      </c>
      <c r="C1793" s="22" t="s">
        <v>1973</v>
      </c>
      <c r="D1793" s="14" t="s">
        <v>224</v>
      </c>
      <c r="E1793" s="25">
        <v>41649</v>
      </c>
      <c r="F1793" s="14">
        <v>4077483</v>
      </c>
      <c r="G1793" s="14" t="s">
        <v>2</v>
      </c>
      <c r="H1793" s="26">
        <v>1559413</v>
      </c>
    </row>
    <row r="1794" spans="1:8" ht="12.75" customHeight="1" x14ac:dyDescent="0.25">
      <c r="A1794" s="15" t="s">
        <v>3</v>
      </c>
      <c r="B1794" s="22" t="s">
        <v>2003</v>
      </c>
      <c r="C1794" s="22" t="s">
        <v>1973</v>
      </c>
      <c r="D1794" s="14" t="s">
        <v>1616</v>
      </c>
      <c r="E1794" s="25">
        <v>41648</v>
      </c>
      <c r="F1794" s="14">
        <v>4077448</v>
      </c>
      <c r="G1794" s="27">
        <v>10098318</v>
      </c>
      <c r="H1794" s="26">
        <v>80000</v>
      </c>
    </row>
    <row r="1795" spans="1:8" ht="12.75" customHeight="1" x14ac:dyDescent="0.25">
      <c r="A1795" s="15" t="s">
        <v>3</v>
      </c>
      <c r="B1795" s="22" t="s">
        <v>2003</v>
      </c>
      <c r="C1795" s="22" t="s">
        <v>1973</v>
      </c>
      <c r="D1795" s="14" t="s">
        <v>474</v>
      </c>
      <c r="E1795" s="25">
        <v>41647</v>
      </c>
      <c r="F1795" s="14">
        <v>4077348</v>
      </c>
      <c r="G1795" s="27">
        <v>10098135</v>
      </c>
      <c r="H1795" s="26">
        <v>527622</v>
      </c>
    </row>
    <row r="1796" spans="1:8" ht="12.75" hidden="1" customHeight="1" x14ac:dyDescent="0.25">
      <c r="A1796" s="136" t="s">
        <v>3</v>
      </c>
      <c r="B1796" s="140" t="str">
        <f>+Tabla1[[#This Row],[Equipo]]</f>
        <v>TENSIONADORA</v>
      </c>
      <c r="C1796" s="140" t="s">
        <v>42</v>
      </c>
      <c r="D1796" s="140" t="s">
        <v>1606</v>
      </c>
      <c r="E1796" s="144">
        <v>41634</v>
      </c>
      <c r="F1796" s="140">
        <v>4076417</v>
      </c>
      <c r="G1796" s="140">
        <v>10097301</v>
      </c>
      <c r="H1796" s="146">
        <v>80000</v>
      </c>
    </row>
    <row r="1797" spans="1:8" ht="12.75" customHeight="1" x14ac:dyDescent="0.25">
      <c r="A1797" s="15" t="s">
        <v>0</v>
      </c>
      <c r="B1797" s="22" t="s">
        <v>2003</v>
      </c>
      <c r="C1797" s="22" t="s">
        <v>1973</v>
      </c>
      <c r="D1797" s="14" t="s">
        <v>787</v>
      </c>
      <c r="E1797" s="25">
        <v>41633</v>
      </c>
      <c r="F1797" s="14">
        <v>4076406</v>
      </c>
      <c r="G1797" s="27">
        <v>10097134</v>
      </c>
      <c r="H1797" s="26">
        <v>280000</v>
      </c>
    </row>
    <row r="1798" spans="1:8" ht="12.75" hidden="1" customHeight="1" x14ac:dyDescent="0.25">
      <c r="A1798" s="136" t="s">
        <v>3</v>
      </c>
      <c r="B1798" s="139" t="s">
        <v>1971</v>
      </c>
      <c r="C1798" s="140" t="s">
        <v>1</v>
      </c>
      <c r="D1798" s="140" t="s">
        <v>969</v>
      </c>
      <c r="E1798" s="144">
        <v>41632</v>
      </c>
      <c r="F1798" s="140">
        <v>4076379</v>
      </c>
      <c r="G1798" s="140">
        <v>10097209</v>
      </c>
      <c r="H1798" s="146">
        <v>196477</v>
      </c>
    </row>
    <row r="1799" spans="1:8" ht="12.75" customHeight="1" x14ac:dyDescent="0.25">
      <c r="A1799" s="15" t="s">
        <v>3</v>
      </c>
      <c r="B1799" s="22" t="s">
        <v>2003</v>
      </c>
      <c r="C1799" s="22" t="s">
        <v>1973</v>
      </c>
      <c r="D1799" s="14" t="s">
        <v>1619</v>
      </c>
      <c r="E1799" s="25">
        <v>41632</v>
      </c>
      <c r="F1799" s="14">
        <v>4076370</v>
      </c>
      <c r="G1799" s="27">
        <v>10097206</v>
      </c>
      <c r="H1799" s="26">
        <v>80000</v>
      </c>
    </row>
    <row r="1800" spans="1:8" ht="12.75" customHeight="1" x14ac:dyDescent="0.25">
      <c r="A1800" s="15" t="s">
        <v>0</v>
      </c>
      <c r="B1800" s="22" t="s">
        <v>2003</v>
      </c>
      <c r="C1800" s="22" t="s">
        <v>1973</v>
      </c>
      <c r="D1800" s="14" t="s">
        <v>1586</v>
      </c>
      <c r="E1800" s="25">
        <v>41629</v>
      </c>
      <c r="F1800" s="14">
        <v>4076059</v>
      </c>
      <c r="G1800" s="27">
        <v>10096913</v>
      </c>
      <c r="H1800" s="26">
        <v>80000</v>
      </c>
    </row>
    <row r="1801" spans="1:8" ht="12.75" customHeight="1" x14ac:dyDescent="0.25">
      <c r="A1801" s="15" t="s">
        <v>3</v>
      </c>
      <c r="B1801" s="22" t="s">
        <v>2003</v>
      </c>
      <c r="C1801" s="22" t="s">
        <v>1973</v>
      </c>
      <c r="D1801" s="14" t="s">
        <v>1917</v>
      </c>
      <c r="E1801" s="25">
        <v>41629</v>
      </c>
      <c r="F1801" s="14">
        <v>4076064</v>
      </c>
      <c r="G1801" s="27">
        <v>10097032</v>
      </c>
      <c r="H1801" s="26">
        <v>24000</v>
      </c>
    </row>
    <row r="1802" spans="1:8" ht="12.75" hidden="1" customHeight="1" x14ac:dyDescent="0.25">
      <c r="A1802" s="136" t="s">
        <v>3</v>
      </c>
      <c r="B1802" s="139" t="s">
        <v>1971</v>
      </c>
      <c r="C1802" s="140" t="s">
        <v>5</v>
      </c>
      <c r="D1802" s="140" t="s">
        <v>1694</v>
      </c>
      <c r="E1802" s="144">
        <v>41627</v>
      </c>
      <c r="F1802" s="140">
        <v>4075756</v>
      </c>
      <c r="G1802" s="140">
        <v>10096648</v>
      </c>
      <c r="H1802" s="146">
        <v>64000</v>
      </c>
    </row>
    <row r="1803" spans="1:8" ht="12.75" hidden="1" customHeight="1" x14ac:dyDescent="0.25">
      <c r="A1803" s="15" t="s">
        <v>0</v>
      </c>
      <c r="B1803" s="22" t="s">
        <v>2003</v>
      </c>
      <c r="C1803" s="22" t="s">
        <v>1974</v>
      </c>
      <c r="D1803" s="14" t="s">
        <v>1594</v>
      </c>
      <c r="E1803" s="25">
        <v>41626</v>
      </c>
      <c r="F1803" s="14">
        <v>4075621</v>
      </c>
      <c r="G1803" s="27">
        <v>10096465</v>
      </c>
      <c r="H1803" s="26">
        <v>80000</v>
      </c>
    </row>
    <row r="1804" spans="1:8" x14ac:dyDescent="0.25">
      <c r="A1804" s="15" t="s">
        <v>0</v>
      </c>
      <c r="B1804" s="22" t="s">
        <v>2003</v>
      </c>
      <c r="C1804" s="22" t="s">
        <v>1973</v>
      </c>
      <c r="D1804" s="14" t="s">
        <v>1331</v>
      </c>
      <c r="E1804" s="25">
        <v>41625</v>
      </c>
      <c r="F1804" s="14">
        <v>4075576</v>
      </c>
      <c r="G1804" s="27">
        <v>10096473</v>
      </c>
      <c r="H1804" s="26">
        <v>120000</v>
      </c>
    </row>
    <row r="1805" spans="1:8" x14ac:dyDescent="0.25">
      <c r="A1805" s="15" t="s">
        <v>3</v>
      </c>
      <c r="B1805" s="22" t="s">
        <v>2003</v>
      </c>
      <c r="C1805" s="22" t="s">
        <v>1973</v>
      </c>
      <c r="D1805" s="14" t="s">
        <v>1594</v>
      </c>
      <c r="E1805" s="25">
        <v>41625</v>
      </c>
      <c r="F1805" s="14">
        <v>4075580</v>
      </c>
      <c r="G1805" s="27">
        <v>10096490</v>
      </c>
      <c r="H1805" s="26">
        <v>64000</v>
      </c>
    </row>
    <row r="1806" spans="1:8" ht="12.75" customHeight="1" x14ac:dyDescent="0.25">
      <c r="A1806" s="15" t="s">
        <v>3</v>
      </c>
      <c r="B1806" s="22" t="s">
        <v>2003</v>
      </c>
      <c r="C1806" s="22" t="s">
        <v>1973</v>
      </c>
      <c r="D1806" s="14" t="s">
        <v>1164</v>
      </c>
      <c r="E1806" s="25">
        <v>41625</v>
      </c>
      <c r="F1806" s="14">
        <v>4075601</v>
      </c>
      <c r="G1806" s="27">
        <v>10095849</v>
      </c>
      <c r="H1806" s="26">
        <v>40000</v>
      </c>
    </row>
    <row r="1807" spans="1:8" ht="12.75" hidden="1" customHeight="1" x14ac:dyDescent="0.25">
      <c r="A1807" s="136" t="s">
        <v>3</v>
      </c>
      <c r="B1807" s="139" t="s">
        <v>1971</v>
      </c>
      <c r="C1807" s="140" t="s">
        <v>2</v>
      </c>
      <c r="D1807" s="140" t="s">
        <v>1536</v>
      </c>
      <c r="E1807" s="144">
        <v>41624</v>
      </c>
      <c r="F1807" s="140">
        <v>4075490</v>
      </c>
      <c r="G1807" s="140">
        <v>10096511</v>
      </c>
      <c r="H1807" s="146">
        <v>84864</v>
      </c>
    </row>
    <row r="1808" spans="1:8" ht="12.75" hidden="1" customHeight="1" x14ac:dyDescent="0.25">
      <c r="A1808" s="136" t="s">
        <v>3</v>
      </c>
      <c r="B1808" s="139" t="s">
        <v>1971</v>
      </c>
      <c r="C1808" s="140" t="s">
        <v>5</v>
      </c>
      <c r="D1808" s="140" t="s">
        <v>1862</v>
      </c>
      <c r="E1808" s="144">
        <v>41624</v>
      </c>
      <c r="F1808" s="140">
        <v>4075519</v>
      </c>
      <c r="G1808" s="140">
        <v>10095799</v>
      </c>
      <c r="H1808" s="146">
        <v>40000</v>
      </c>
    </row>
    <row r="1809" spans="1:8" ht="12.75" hidden="1" customHeight="1" x14ac:dyDescent="0.25">
      <c r="A1809" s="136" t="s">
        <v>3</v>
      </c>
      <c r="B1809" s="140" t="str">
        <f>+Tabla1[[#This Row],[Equipo]]</f>
        <v>PRECORTADORA RECTA</v>
      </c>
      <c r="C1809" s="140" t="s">
        <v>160</v>
      </c>
      <c r="D1809" s="140" t="s">
        <v>124</v>
      </c>
      <c r="E1809" s="144">
        <v>41624</v>
      </c>
      <c r="F1809" s="140">
        <v>4075521</v>
      </c>
      <c r="G1809" s="140">
        <v>10096382</v>
      </c>
      <c r="H1809" s="146">
        <v>240000</v>
      </c>
    </row>
    <row r="1810" spans="1:8" ht="12.75" customHeight="1" x14ac:dyDescent="0.25">
      <c r="A1810" s="15" t="s">
        <v>3</v>
      </c>
      <c r="B1810" s="22" t="s">
        <v>2003</v>
      </c>
      <c r="C1810" s="22" t="s">
        <v>1973</v>
      </c>
      <c r="D1810" s="14" t="s">
        <v>1190</v>
      </c>
      <c r="E1810" s="25">
        <v>41624</v>
      </c>
      <c r="F1810" s="14">
        <v>4075518</v>
      </c>
      <c r="G1810" s="27">
        <v>10095804</v>
      </c>
      <c r="H1810" s="26">
        <v>160000</v>
      </c>
    </row>
    <row r="1811" spans="1:8" ht="12.75" hidden="1" customHeight="1" x14ac:dyDescent="0.25">
      <c r="A1811" s="136" t="s">
        <v>0</v>
      </c>
      <c r="B1811" s="141" t="s">
        <v>1971</v>
      </c>
      <c r="C1811" s="140" t="s">
        <v>85</v>
      </c>
      <c r="D1811" s="140" t="s">
        <v>1142</v>
      </c>
      <c r="E1811" s="144">
        <v>41621</v>
      </c>
      <c r="F1811" s="140">
        <v>4075221</v>
      </c>
      <c r="G1811" s="140">
        <v>10096242</v>
      </c>
      <c r="H1811" s="146">
        <v>160000</v>
      </c>
    </row>
    <row r="1812" spans="1:8" ht="12.75" hidden="1" customHeight="1" x14ac:dyDescent="0.25">
      <c r="A1812" s="136" t="s">
        <v>3</v>
      </c>
      <c r="B1812" s="139" t="s">
        <v>42</v>
      </c>
      <c r="C1812" s="140" t="s">
        <v>436</v>
      </c>
      <c r="D1812" s="140" t="s">
        <v>857</v>
      </c>
      <c r="E1812" s="144">
        <v>41616</v>
      </c>
      <c r="F1812" s="140">
        <v>4074920</v>
      </c>
      <c r="G1812" s="140">
        <v>10095791</v>
      </c>
      <c r="H1812" s="146">
        <v>240000</v>
      </c>
    </row>
    <row r="1813" spans="1:8" ht="12.75" customHeight="1" x14ac:dyDescent="0.25">
      <c r="A1813" s="15" t="s">
        <v>0</v>
      </c>
      <c r="B1813" s="22" t="s">
        <v>2003</v>
      </c>
      <c r="C1813" s="22" t="s">
        <v>1973</v>
      </c>
      <c r="D1813" s="14" t="s">
        <v>1853</v>
      </c>
      <c r="E1813" s="25">
        <v>41613</v>
      </c>
      <c r="F1813" s="14">
        <v>4074831</v>
      </c>
      <c r="G1813" s="27">
        <v>10093962</v>
      </c>
      <c r="H1813" s="26">
        <v>40000</v>
      </c>
    </row>
    <row r="1814" spans="1:8" ht="12.75" customHeight="1" x14ac:dyDescent="0.25">
      <c r="A1814" s="15" t="s">
        <v>0</v>
      </c>
      <c r="B1814" s="22" t="s">
        <v>2003</v>
      </c>
      <c r="C1814" s="22" t="s">
        <v>1973</v>
      </c>
      <c r="D1814" s="14" t="s">
        <v>562</v>
      </c>
      <c r="E1814" s="25">
        <v>41612</v>
      </c>
      <c r="F1814" s="14">
        <v>4074689</v>
      </c>
      <c r="G1814" s="27">
        <v>10095413</v>
      </c>
      <c r="H1814" s="26">
        <v>423837</v>
      </c>
    </row>
    <row r="1815" spans="1:8" ht="12.75" customHeight="1" x14ac:dyDescent="0.25">
      <c r="A1815" s="15" t="s">
        <v>3</v>
      </c>
      <c r="B1815" s="22" t="s">
        <v>2003</v>
      </c>
      <c r="C1815" s="22" t="s">
        <v>1973</v>
      </c>
      <c r="D1815" s="14" t="s">
        <v>1711</v>
      </c>
      <c r="E1815" s="25">
        <v>41609</v>
      </c>
      <c r="F1815" s="14">
        <v>4074466</v>
      </c>
      <c r="G1815" s="27">
        <v>10095124</v>
      </c>
      <c r="H1815" s="26">
        <v>60000</v>
      </c>
    </row>
    <row r="1816" spans="1:8" ht="12.75" hidden="1" customHeight="1" x14ac:dyDescent="0.25">
      <c r="A1816" s="15" t="s">
        <v>3</v>
      </c>
      <c r="B1816" s="22" t="s">
        <v>2003</v>
      </c>
      <c r="C1816" s="22" t="s">
        <v>1974</v>
      </c>
      <c r="D1816" s="14" t="s">
        <v>1710</v>
      </c>
      <c r="E1816" s="25">
        <v>41609</v>
      </c>
      <c r="F1816" s="14">
        <v>4074465</v>
      </c>
      <c r="G1816" s="27">
        <v>10095126</v>
      </c>
      <c r="H1816" s="26">
        <v>60000</v>
      </c>
    </row>
    <row r="1817" spans="1:8" ht="12.75" customHeight="1" x14ac:dyDescent="0.25">
      <c r="A1817" s="15" t="s">
        <v>3</v>
      </c>
      <c r="B1817" s="22" t="s">
        <v>2003</v>
      </c>
      <c r="C1817" s="22" t="s">
        <v>1973</v>
      </c>
      <c r="D1817" s="14" t="s">
        <v>1867</v>
      </c>
      <c r="E1817" s="25">
        <v>41608</v>
      </c>
      <c r="F1817" s="14">
        <v>4074448</v>
      </c>
      <c r="G1817" s="27">
        <v>10093959</v>
      </c>
      <c r="H1817" s="26">
        <v>40000</v>
      </c>
    </row>
    <row r="1818" spans="1:8" ht="12.75" hidden="1" customHeight="1" x14ac:dyDescent="0.25">
      <c r="A1818" s="136" t="s">
        <v>3</v>
      </c>
      <c r="B1818" s="141" t="s">
        <v>1972</v>
      </c>
      <c r="C1818" s="140" t="s">
        <v>2</v>
      </c>
      <c r="D1818" s="140" t="s">
        <v>1721</v>
      </c>
      <c r="E1818" s="144">
        <v>41604</v>
      </c>
      <c r="F1818" s="140">
        <v>4074157</v>
      </c>
      <c r="G1818" s="140">
        <v>10094788</v>
      </c>
      <c r="H1818" s="146">
        <v>57903</v>
      </c>
    </row>
    <row r="1819" spans="1:8" ht="12.75" customHeight="1" x14ac:dyDescent="0.25">
      <c r="A1819" s="15" t="s">
        <v>0</v>
      </c>
      <c r="B1819" s="22" t="s">
        <v>2003</v>
      </c>
      <c r="C1819" s="22" t="s">
        <v>1973</v>
      </c>
      <c r="D1819" s="14" t="s">
        <v>1599</v>
      </c>
      <c r="E1819" s="25">
        <v>41604</v>
      </c>
      <c r="F1819" s="14">
        <v>4074123</v>
      </c>
      <c r="G1819" s="27">
        <v>10094756</v>
      </c>
      <c r="H1819" s="26">
        <v>80000</v>
      </c>
    </row>
    <row r="1820" spans="1:8" ht="12.75" customHeight="1" x14ac:dyDescent="0.25">
      <c r="A1820" s="15" t="s">
        <v>3</v>
      </c>
      <c r="B1820" s="22" t="s">
        <v>2003</v>
      </c>
      <c r="C1820" s="22" t="s">
        <v>1973</v>
      </c>
      <c r="D1820" s="14" t="s">
        <v>393</v>
      </c>
      <c r="E1820" s="25">
        <v>41602</v>
      </c>
      <c r="F1820" s="14">
        <v>4073881</v>
      </c>
      <c r="G1820" s="27">
        <v>10094635</v>
      </c>
      <c r="H1820" s="26">
        <v>680000</v>
      </c>
    </row>
    <row r="1821" spans="1:8" ht="12.75" customHeight="1" x14ac:dyDescent="0.25">
      <c r="A1821" s="15" t="s">
        <v>3</v>
      </c>
      <c r="B1821" s="22" t="s">
        <v>2003</v>
      </c>
      <c r="C1821" s="22" t="s">
        <v>1973</v>
      </c>
      <c r="D1821" s="14" t="s">
        <v>595</v>
      </c>
      <c r="E1821" s="25">
        <v>41601</v>
      </c>
      <c r="F1821" s="14">
        <v>4073811</v>
      </c>
      <c r="G1821" s="27">
        <v>10094597</v>
      </c>
      <c r="H1821" s="26">
        <v>400000</v>
      </c>
    </row>
    <row r="1822" spans="1:8" ht="12.75" customHeight="1" x14ac:dyDescent="0.25">
      <c r="A1822" s="15" t="s">
        <v>0</v>
      </c>
      <c r="B1822" s="22" t="s">
        <v>2003</v>
      </c>
      <c r="C1822" s="22" t="s">
        <v>1973</v>
      </c>
      <c r="D1822" s="14" t="s">
        <v>967</v>
      </c>
      <c r="E1822" s="25">
        <v>41601</v>
      </c>
      <c r="F1822" s="14">
        <v>4073812</v>
      </c>
      <c r="G1822" s="27">
        <v>10094598</v>
      </c>
      <c r="H1822" s="26">
        <v>196891</v>
      </c>
    </row>
    <row r="1823" spans="1:8" ht="12.75" customHeight="1" x14ac:dyDescent="0.25">
      <c r="A1823" s="15" t="s">
        <v>3</v>
      </c>
      <c r="B1823" s="22" t="s">
        <v>2003</v>
      </c>
      <c r="C1823" s="22" t="s">
        <v>1973</v>
      </c>
      <c r="D1823" s="14" t="s">
        <v>1863</v>
      </c>
      <c r="E1823" s="25">
        <v>41595</v>
      </c>
      <c r="F1823" s="14">
        <v>4073137</v>
      </c>
      <c r="G1823" s="27">
        <v>10093638</v>
      </c>
      <c r="H1823" s="26">
        <v>40000</v>
      </c>
    </row>
    <row r="1824" spans="1:8" ht="12.75" customHeight="1" x14ac:dyDescent="0.25">
      <c r="A1824" s="15" t="s">
        <v>3</v>
      </c>
      <c r="B1824" s="22" t="s">
        <v>2003</v>
      </c>
      <c r="C1824" s="22" t="s">
        <v>1973</v>
      </c>
      <c r="D1824" s="14" t="s">
        <v>1931</v>
      </c>
      <c r="E1824" s="25">
        <v>41595</v>
      </c>
      <c r="F1824" s="14">
        <v>4073138</v>
      </c>
      <c r="G1824" s="27">
        <v>10093639</v>
      </c>
      <c r="H1824" s="26">
        <v>19200</v>
      </c>
    </row>
    <row r="1825" spans="1:8" ht="12.75" customHeight="1" x14ac:dyDescent="0.25">
      <c r="A1825" s="15" t="s">
        <v>0</v>
      </c>
      <c r="B1825" s="22" t="s">
        <v>2003</v>
      </c>
      <c r="C1825" s="22" t="s">
        <v>1973</v>
      </c>
      <c r="D1825" s="14" t="s">
        <v>873</v>
      </c>
      <c r="E1825" s="25">
        <v>41592</v>
      </c>
      <c r="F1825" s="14">
        <v>4072973</v>
      </c>
      <c r="G1825" s="27">
        <v>10093600</v>
      </c>
      <c r="H1825" s="26">
        <v>120000</v>
      </c>
    </row>
    <row r="1826" spans="1:8" ht="12.75" hidden="1" customHeight="1" x14ac:dyDescent="0.25">
      <c r="A1826" s="136" t="s">
        <v>3</v>
      </c>
      <c r="B1826" s="139" t="s">
        <v>1971</v>
      </c>
      <c r="C1826" s="140" t="s">
        <v>1</v>
      </c>
      <c r="D1826" s="140" t="s">
        <v>400</v>
      </c>
      <c r="E1826" s="144">
        <v>41591</v>
      </c>
      <c r="F1826" s="140">
        <v>4072964</v>
      </c>
      <c r="G1826" s="140">
        <v>10093463</v>
      </c>
      <c r="H1826" s="146">
        <v>64000</v>
      </c>
    </row>
    <row r="1827" spans="1:8" ht="12.75" customHeight="1" x14ac:dyDescent="0.25">
      <c r="A1827" s="15" t="s">
        <v>0</v>
      </c>
      <c r="B1827" s="22" t="s">
        <v>2003</v>
      </c>
      <c r="C1827" s="22" t="s">
        <v>1973</v>
      </c>
      <c r="D1827" s="14" t="s">
        <v>1595</v>
      </c>
      <c r="E1827" s="25">
        <v>41591</v>
      </c>
      <c r="F1827" s="14">
        <v>4072917</v>
      </c>
      <c r="G1827" s="27">
        <v>10093522</v>
      </c>
      <c r="H1827" s="26">
        <v>80000</v>
      </c>
    </row>
    <row r="1828" spans="1:8" ht="12.75" customHeight="1" x14ac:dyDescent="0.25">
      <c r="A1828" s="15" t="s">
        <v>0</v>
      </c>
      <c r="B1828" s="22" t="s">
        <v>2003</v>
      </c>
      <c r="C1828" s="22" t="s">
        <v>1973</v>
      </c>
      <c r="D1828" s="14" t="s">
        <v>409</v>
      </c>
      <c r="E1828" s="25">
        <v>41589</v>
      </c>
      <c r="F1828" s="14">
        <v>4072809</v>
      </c>
      <c r="G1828" s="27">
        <v>10093412</v>
      </c>
      <c r="H1828" s="26">
        <v>649482</v>
      </c>
    </row>
    <row r="1829" spans="1:8" ht="12.75" customHeight="1" x14ac:dyDescent="0.25">
      <c r="A1829" s="15" t="s">
        <v>3</v>
      </c>
      <c r="B1829" s="22" t="s">
        <v>2003</v>
      </c>
      <c r="C1829" s="22" t="s">
        <v>1973</v>
      </c>
      <c r="D1829" s="14" t="s">
        <v>453</v>
      </c>
      <c r="E1829" s="25">
        <v>41589</v>
      </c>
      <c r="F1829" s="14">
        <v>4072811</v>
      </c>
      <c r="G1829" s="27">
        <v>10093413</v>
      </c>
      <c r="H1829" s="26">
        <v>560000</v>
      </c>
    </row>
    <row r="1830" spans="1:8" ht="12.75" customHeight="1" x14ac:dyDescent="0.25">
      <c r="A1830" s="15" t="s">
        <v>3</v>
      </c>
      <c r="B1830" s="22" t="s">
        <v>2003</v>
      </c>
      <c r="C1830" s="22" t="s">
        <v>1973</v>
      </c>
      <c r="D1830" s="14" t="s">
        <v>1712</v>
      </c>
      <c r="E1830" s="25">
        <v>41589</v>
      </c>
      <c r="F1830" s="14">
        <v>4072805</v>
      </c>
      <c r="G1830" s="27">
        <v>10093154</v>
      </c>
      <c r="H1830" s="26">
        <v>60000</v>
      </c>
    </row>
    <row r="1831" spans="1:8" ht="12.75" customHeight="1" x14ac:dyDescent="0.25">
      <c r="A1831" s="15" t="s">
        <v>0</v>
      </c>
      <c r="B1831" s="22" t="s">
        <v>2003</v>
      </c>
      <c r="C1831" s="22" t="s">
        <v>1973</v>
      </c>
      <c r="D1831" s="14" t="s">
        <v>1857</v>
      </c>
      <c r="E1831" s="25">
        <v>41589</v>
      </c>
      <c r="F1831" s="14">
        <v>4072615</v>
      </c>
      <c r="G1831" s="27">
        <v>10093184</v>
      </c>
      <c r="H1831" s="26">
        <v>40000</v>
      </c>
    </row>
    <row r="1832" spans="1:8" ht="12.75" hidden="1" customHeight="1" x14ac:dyDescent="0.25">
      <c r="A1832" s="136" t="s">
        <v>3</v>
      </c>
      <c r="B1832" s="140" t="str">
        <f>+Tabla1[[#This Row],[Equipo]]</f>
        <v>TENSIONADORA</v>
      </c>
      <c r="C1832" s="140" t="s">
        <v>42</v>
      </c>
      <c r="D1832" s="140" t="s">
        <v>1709</v>
      </c>
      <c r="E1832" s="144">
        <v>41587</v>
      </c>
      <c r="F1832" s="140">
        <v>4072602</v>
      </c>
      <c r="G1832" s="140">
        <v>10092582</v>
      </c>
      <c r="H1832" s="146">
        <v>60000</v>
      </c>
    </row>
    <row r="1833" spans="1:8" ht="12.75" customHeight="1" x14ac:dyDescent="0.25">
      <c r="A1833" s="15" t="s">
        <v>3</v>
      </c>
      <c r="B1833" s="22" t="s">
        <v>2003</v>
      </c>
      <c r="C1833" s="22" t="s">
        <v>1973</v>
      </c>
      <c r="D1833" s="14" t="s">
        <v>1079</v>
      </c>
      <c r="E1833" s="25">
        <v>41585</v>
      </c>
      <c r="F1833" s="14">
        <v>4072382</v>
      </c>
      <c r="G1833" s="27">
        <v>10092991</v>
      </c>
      <c r="H1833" s="26">
        <v>166951</v>
      </c>
    </row>
    <row r="1834" spans="1:8" ht="12.75" hidden="1" customHeight="1" x14ac:dyDescent="0.25">
      <c r="A1834" s="15" t="s">
        <v>3</v>
      </c>
      <c r="B1834" s="22" t="s">
        <v>2003</v>
      </c>
      <c r="C1834" s="22" t="s">
        <v>1974</v>
      </c>
      <c r="D1834" s="14" t="s">
        <v>1695</v>
      </c>
      <c r="E1834" s="25">
        <v>41585</v>
      </c>
      <c r="F1834" s="14">
        <v>4072378</v>
      </c>
      <c r="G1834" s="27">
        <v>10093017</v>
      </c>
      <c r="H1834" s="26">
        <v>64000</v>
      </c>
    </row>
    <row r="1835" spans="1:8" ht="12.75" hidden="1" customHeight="1" x14ac:dyDescent="0.25">
      <c r="A1835" s="136" t="s">
        <v>3</v>
      </c>
      <c r="B1835" s="140" t="str">
        <f>+Tabla1[[#This Row],[Equipo]]</f>
        <v>TENSIONADORA</v>
      </c>
      <c r="C1835" s="140" t="s">
        <v>42</v>
      </c>
      <c r="D1835" s="140" t="s">
        <v>76</v>
      </c>
      <c r="E1835" s="144">
        <v>41579</v>
      </c>
      <c r="F1835" s="140">
        <v>4071804</v>
      </c>
      <c r="G1835" s="140">
        <v>10092637</v>
      </c>
      <c r="H1835" s="146">
        <v>4593384</v>
      </c>
    </row>
    <row r="1836" spans="1:8" ht="12.75" customHeight="1" x14ac:dyDescent="0.25">
      <c r="A1836" s="15" t="s">
        <v>0</v>
      </c>
      <c r="B1836" s="22" t="s">
        <v>2003</v>
      </c>
      <c r="C1836" s="22" t="s">
        <v>1973</v>
      </c>
      <c r="D1836" s="14" t="s">
        <v>1590</v>
      </c>
      <c r="E1836" s="25">
        <v>41577</v>
      </c>
      <c r="F1836" s="14">
        <v>4071664</v>
      </c>
      <c r="G1836" s="27">
        <v>10092293</v>
      </c>
      <c r="H1836" s="26">
        <v>80000</v>
      </c>
    </row>
    <row r="1837" spans="1:8" ht="12.75" customHeight="1" x14ac:dyDescent="0.25">
      <c r="A1837" s="15" t="s">
        <v>3</v>
      </c>
      <c r="B1837" s="22" t="s">
        <v>2003</v>
      </c>
      <c r="C1837" s="22" t="s">
        <v>1973</v>
      </c>
      <c r="D1837" s="14" t="s">
        <v>1617</v>
      </c>
      <c r="E1837" s="25">
        <v>41576</v>
      </c>
      <c r="F1837" s="14">
        <v>4071612</v>
      </c>
      <c r="G1837" s="27">
        <v>10091480</v>
      </c>
      <c r="H1837" s="26">
        <v>80000</v>
      </c>
    </row>
    <row r="1838" spans="1:8" ht="12.75" hidden="1" customHeight="1" x14ac:dyDescent="0.25">
      <c r="A1838" s="136" t="s">
        <v>3</v>
      </c>
      <c r="B1838" s="140" t="str">
        <f>+Tabla1[[#This Row],[Equipo]]</f>
        <v>PRECORTADORA RECTA</v>
      </c>
      <c r="C1838" s="140" t="s">
        <v>160</v>
      </c>
      <c r="D1838" s="140" t="s">
        <v>267</v>
      </c>
      <c r="E1838" s="144">
        <v>41566</v>
      </c>
      <c r="F1838" s="140">
        <v>4070366</v>
      </c>
      <c r="G1838" s="140">
        <v>10091314</v>
      </c>
      <c r="H1838" s="146">
        <v>160000</v>
      </c>
    </row>
    <row r="1839" spans="1:8" ht="12.75" hidden="1" customHeight="1" x14ac:dyDescent="0.25">
      <c r="A1839" s="15" t="s">
        <v>3</v>
      </c>
      <c r="B1839" s="22" t="s">
        <v>2003</v>
      </c>
      <c r="C1839" s="22" t="s">
        <v>1974</v>
      </c>
      <c r="D1839" s="14" t="s">
        <v>1538</v>
      </c>
      <c r="E1839" s="25">
        <v>41564</v>
      </c>
      <c r="F1839" s="14">
        <v>4070166</v>
      </c>
      <c r="G1839" s="27">
        <v>10091063</v>
      </c>
      <c r="H1839" s="26">
        <v>84690</v>
      </c>
    </row>
    <row r="1840" spans="1:8" ht="12.75" customHeight="1" x14ac:dyDescent="0.25">
      <c r="A1840" s="15" t="s">
        <v>0</v>
      </c>
      <c r="B1840" s="22" t="s">
        <v>2003</v>
      </c>
      <c r="C1840" s="22" t="s">
        <v>1973</v>
      </c>
      <c r="D1840" s="14" t="s">
        <v>966</v>
      </c>
      <c r="E1840" s="25">
        <v>41563</v>
      </c>
      <c r="F1840" s="14">
        <v>4070108</v>
      </c>
      <c r="G1840" s="27">
        <v>10090968</v>
      </c>
      <c r="H1840" s="26">
        <v>197629</v>
      </c>
    </row>
    <row r="1841" spans="1:8" ht="12.75" hidden="1" customHeight="1" x14ac:dyDescent="0.25">
      <c r="A1841" s="15" t="s">
        <v>3</v>
      </c>
      <c r="B1841" s="22" t="s">
        <v>2003</v>
      </c>
      <c r="C1841" s="22" t="s">
        <v>1974</v>
      </c>
      <c r="D1841" s="14" t="s">
        <v>1658</v>
      </c>
      <c r="E1841" s="25">
        <v>41559</v>
      </c>
      <c r="F1841" s="14">
        <v>4069863</v>
      </c>
      <c r="G1841" s="27">
        <v>10090640</v>
      </c>
      <c r="H1841" s="26">
        <v>72000</v>
      </c>
    </row>
    <row r="1842" spans="1:8" ht="12.75" hidden="1" customHeight="1" x14ac:dyDescent="0.25">
      <c r="A1842" s="136" t="s">
        <v>3</v>
      </c>
      <c r="B1842" s="140" t="str">
        <f>+Tabla1[[#This Row],[Equipo]]</f>
        <v>TENSIONADORA</v>
      </c>
      <c r="C1842" s="140" t="s">
        <v>42</v>
      </c>
      <c r="D1842" s="140" t="s">
        <v>1607</v>
      </c>
      <c r="E1842" s="144">
        <v>41553</v>
      </c>
      <c r="F1842" s="140">
        <v>4069270</v>
      </c>
      <c r="G1842" s="140">
        <v>10090075</v>
      </c>
      <c r="H1842" s="146">
        <v>80000</v>
      </c>
    </row>
    <row r="1843" spans="1:8" ht="12.75" hidden="1" customHeight="1" x14ac:dyDescent="0.25">
      <c r="A1843" s="136" t="s">
        <v>3</v>
      </c>
      <c r="B1843" s="140" t="str">
        <f>+Tabla1[[#This Row],[Equipo]]</f>
        <v>PRECORTADORA RECTA</v>
      </c>
      <c r="C1843" s="140" t="s">
        <v>160</v>
      </c>
      <c r="D1843" s="140" t="s">
        <v>1369</v>
      </c>
      <c r="E1843" s="144">
        <v>41552</v>
      </c>
      <c r="F1843" s="140">
        <v>4069224</v>
      </c>
      <c r="G1843" s="140">
        <v>10089984</v>
      </c>
      <c r="H1843" s="146">
        <v>112000</v>
      </c>
    </row>
    <row r="1844" spans="1:8" ht="12.75" customHeight="1" x14ac:dyDescent="0.25">
      <c r="A1844" s="15" t="s">
        <v>3</v>
      </c>
      <c r="B1844" s="22" t="s">
        <v>2003</v>
      </c>
      <c r="C1844" s="22" t="s">
        <v>1973</v>
      </c>
      <c r="D1844" s="14" t="s">
        <v>1623</v>
      </c>
      <c r="E1844" s="25">
        <v>41552</v>
      </c>
      <c r="F1844" s="14">
        <v>4069223</v>
      </c>
      <c r="G1844" s="27">
        <v>10089850</v>
      </c>
      <c r="H1844" s="26">
        <v>80000</v>
      </c>
    </row>
    <row r="1845" spans="1:8" ht="12.75" hidden="1" customHeight="1" x14ac:dyDescent="0.25">
      <c r="A1845" s="136" t="s">
        <v>0</v>
      </c>
      <c r="B1845" s="140" t="s">
        <v>1971</v>
      </c>
      <c r="C1845" s="140" t="s">
        <v>1</v>
      </c>
      <c r="D1845" s="140" t="s">
        <v>90</v>
      </c>
      <c r="E1845" s="144">
        <v>41551</v>
      </c>
      <c r="F1845" s="140">
        <v>4069117</v>
      </c>
      <c r="G1845" s="140">
        <v>10089862</v>
      </c>
      <c r="H1845" s="146">
        <v>4086357</v>
      </c>
    </row>
    <row r="1846" spans="1:8" ht="12.75" customHeight="1" x14ac:dyDescent="0.25">
      <c r="A1846" s="15" t="s">
        <v>0</v>
      </c>
      <c r="B1846" s="22" t="s">
        <v>2003</v>
      </c>
      <c r="C1846" s="22" t="s">
        <v>1973</v>
      </c>
      <c r="D1846" s="14" t="s">
        <v>280</v>
      </c>
      <c r="E1846" s="25">
        <v>41543</v>
      </c>
      <c r="F1846" s="14">
        <v>4068476</v>
      </c>
      <c r="G1846" s="27">
        <v>10089058</v>
      </c>
      <c r="H1846" s="26">
        <v>1180000</v>
      </c>
    </row>
    <row r="1847" spans="1:8" ht="12.75" customHeight="1" x14ac:dyDescent="0.25">
      <c r="A1847" s="15" t="s">
        <v>3</v>
      </c>
      <c r="B1847" s="22" t="s">
        <v>2003</v>
      </c>
      <c r="C1847" s="22" t="s">
        <v>1973</v>
      </c>
      <c r="D1847" s="14" t="s">
        <v>661</v>
      </c>
      <c r="E1847" s="25">
        <v>41540</v>
      </c>
      <c r="F1847" s="14">
        <v>4068160</v>
      </c>
      <c r="G1847" s="14" t="s">
        <v>2</v>
      </c>
      <c r="H1847" s="26">
        <v>345030</v>
      </c>
    </row>
    <row r="1848" spans="1:8" ht="12.75" hidden="1" customHeight="1" x14ac:dyDescent="0.25">
      <c r="A1848" s="136" t="s">
        <v>0</v>
      </c>
      <c r="B1848" s="140" t="s">
        <v>1971</v>
      </c>
      <c r="C1848" s="140" t="s">
        <v>1</v>
      </c>
      <c r="D1848" s="140" t="s">
        <v>1588</v>
      </c>
      <c r="E1848" s="144">
        <v>41537</v>
      </c>
      <c r="F1848" s="140">
        <v>4067757</v>
      </c>
      <c r="G1848" s="140" t="s">
        <v>2</v>
      </c>
      <c r="H1848" s="146">
        <v>80000</v>
      </c>
    </row>
    <row r="1849" spans="1:8" ht="12.75" customHeight="1" x14ac:dyDescent="0.25">
      <c r="A1849" s="15" t="s">
        <v>0</v>
      </c>
      <c r="B1849" s="22" t="s">
        <v>2003</v>
      </c>
      <c r="C1849" s="22" t="s">
        <v>1973</v>
      </c>
      <c r="D1849" s="14" t="s">
        <v>404</v>
      </c>
      <c r="E1849" s="25">
        <v>41535</v>
      </c>
      <c r="F1849" s="14">
        <v>4067506</v>
      </c>
      <c r="G1849" s="14" t="s">
        <v>2</v>
      </c>
      <c r="H1849" s="26">
        <v>658230</v>
      </c>
    </row>
    <row r="1850" spans="1:8" ht="12.75" customHeight="1" x14ac:dyDescent="0.25">
      <c r="A1850" s="15" t="s">
        <v>3</v>
      </c>
      <c r="B1850" s="22" t="s">
        <v>2003</v>
      </c>
      <c r="C1850" s="22" t="s">
        <v>1973</v>
      </c>
      <c r="D1850" s="14" t="s">
        <v>960</v>
      </c>
      <c r="E1850" s="25">
        <v>41535</v>
      </c>
      <c r="F1850" s="14">
        <v>4067507</v>
      </c>
      <c r="G1850" s="14" t="s">
        <v>2</v>
      </c>
      <c r="H1850" s="26">
        <v>200000</v>
      </c>
    </row>
    <row r="1851" spans="1:8" ht="12.75" hidden="1" customHeight="1" x14ac:dyDescent="0.25">
      <c r="A1851" s="136" t="s">
        <v>3</v>
      </c>
      <c r="B1851" s="140" t="str">
        <f>+Tabla1[[#This Row],[Equipo]]</f>
        <v>TENSIONADORA</v>
      </c>
      <c r="C1851" s="140" t="s">
        <v>42</v>
      </c>
      <c r="D1851" s="140" t="s">
        <v>1608</v>
      </c>
      <c r="E1851" s="144">
        <v>41535</v>
      </c>
      <c r="F1851" s="140">
        <v>4067521</v>
      </c>
      <c r="G1851" s="140">
        <v>10088166</v>
      </c>
      <c r="H1851" s="146">
        <v>80000</v>
      </c>
    </row>
    <row r="1852" spans="1:8" ht="12.75" customHeight="1" x14ac:dyDescent="0.25">
      <c r="A1852" s="15" t="s">
        <v>3</v>
      </c>
      <c r="B1852" s="22" t="s">
        <v>2003</v>
      </c>
      <c r="C1852" s="22" t="s">
        <v>1973</v>
      </c>
      <c r="D1852" s="14" t="s">
        <v>527</v>
      </c>
      <c r="E1852" s="25">
        <v>41533</v>
      </c>
      <c r="F1852" s="14">
        <v>4067431</v>
      </c>
      <c r="G1852" s="27">
        <v>10087940</v>
      </c>
      <c r="H1852" s="26">
        <v>474406</v>
      </c>
    </row>
    <row r="1853" spans="1:8" ht="12.75" hidden="1" customHeight="1" x14ac:dyDescent="0.25">
      <c r="A1853" s="15" t="s">
        <v>3</v>
      </c>
      <c r="B1853" s="22" t="s">
        <v>2003</v>
      </c>
      <c r="C1853" s="22" t="s">
        <v>1974</v>
      </c>
      <c r="D1853" s="14" t="s">
        <v>775</v>
      </c>
      <c r="E1853" s="25">
        <v>41533</v>
      </c>
      <c r="F1853" s="14">
        <v>4067400</v>
      </c>
      <c r="G1853" s="27">
        <v>10087932</v>
      </c>
      <c r="H1853" s="26">
        <v>288610</v>
      </c>
    </row>
    <row r="1854" spans="1:8" ht="12.75" customHeight="1" x14ac:dyDescent="0.25">
      <c r="A1854" s="15" t="s">
        <v>3</v>
      </c>
      <c r="B1854" s="22" t="s">
        <v>2003</v>
      </c>
      <c r="C1854" s="22" t="s">
        <v>1973</v>
      </c>
      <c r="D1854" s="14" t="s">
        <v>1781</v>
      </c>
      <c r="E1854" s="25">
        <v>41533</v>
      </c>
      <c r="F1854" s="14">
        <v>4067421</v>
      </c>
      <c r="G1854" s="27">
        <v>10087937</v>
      </c>
      <c r="H1854" s="26">
        <v>49656</v>
      </c>
    </row>
    <row r="1855" spans="1:8" ht="12.75" customHeight="1" x14ac:dyDescent="0.25">
      <c r="A1855" s="15" t="s">
        <v>0</v>
      </c>
      <c r="B1855" s="22" t="s">
        <v>2003</v>
      </c>
      <c r="C1855" s="22" t="s">
        <v>1973</v>
      </c>
      <c r="D1855" s="14" t="s">
        <v>767</v>
      </c>
      <c r="E1855" s="25">
        <v>41531</v>
      </c>
      <c r="F1855" s="14">
        <v>4067191</v>
      </c>
      <c r="G1855" s="27">
        <v>10087810</v>
      </c>
      <c r="H1855" s="26">
        <v>292778</v>
      </c>
    </row>
    <row r="1856" spans="1:8" ht="12.75" customHeight="1" x14ac:dyDescent="0.25">
      <c r="A1856" s="15" t="s">
        <v>3</v>
      </c>
      <c r="B1856" s="22" t="s">
        <v>2003</v>
      </c>
      <c r="C1856" s="22" t="s">
        <v>1973</v>
      </c>
      <c r="D1856" s="14" t="s">
        <v>1780</v>
      </c>
      <c r="E1856" s="25">
        <v>41531</v>
      </c>
      <c r="F1856" s="14">
        <v>4067165</v>
      </c>
      <c r="G1856" s="27">
        <v>10087773</v>
      </c>
      <c r="H1856" s="26">
        <v>49656</v>
      </c>
    </row>
    <row r="1857" spans="1:8" ht="12.75" customHeight="1" x14ac:dyDescent="0.25">
      <c r="A1857" s="15" t="s">
        <v>0</v>
      </c>
      <c r="B1857" s="22" t="s">
        <v>2003</v>
      </c>
      <c r="C1857" s="22" t="s">
        <v>1973</v>
      </c>
      <c r="D1857" s="14" t="s">
        <v>1692</v>
      </c>
      <c r="E1857" s="25">
        <v>41529</v>
      </c>
      <c r="F1857" s="14">
        <v>4067062</v>
      </c>
      <c r="G1857" s="27">
        <v>10087538</v>
      </c>
      <c r="H1857" s="26">
        <v>64750</v>
      </c>
    </row>
    <row r="1858" spans="1:8" ht="12.75" customHeight="1" x14ac:dyDescent="0.25">
      <c r="A1858" s="15" t="s">
        <v>0</v>
      </c>
      <c r="B1858" s="22" t="s">
        <v>2003</v>
      </c>
      <c r="C1858" s="22" t="s">
        <v>1973</v>
      </c>
      <c r="D1858" s="14" t="s">
        <v>1938</v>
      </c>
      <c r="E1858" s="25">
        <v>41526</v>
      </c>
      <c r="F1858" s="14">
        <v>4066577</v>
      </c>
      <c r="G1858" s="27">
        <v>10086293</v>
      </c>
      <c r="H1858" s="26">
        <v>17600</v>
      </c>
    </row>
    <row r="1859" spans="1:8" ht="12.75" hidden="1" customHeight="1" x14ac:dyDescent="0.25">
      <c r="A1859" s="136" t="s">
        <v>0</v>
      </c>
      <c r="B1859" s="140" t="s">
        <v>1971</v>
      </c>
      <c r="C1859" s="140" t="s">
        <v>426</v>
      </c>
      <c r="D1859" s="140" t="s">
        <v>427</v>
      </c>
      <c r="E1859" s="144">
        <v>41519</v>
      </c>
      <c r="F1859" s="140">
        <v>4066180</v>
      </c>
      <c r="G1859" s="140">
        <v>10086516</v>
      </c>
      <c r="H1859" s="146">
        <v>622800</v>
      </c>
    </row>
    <row r="1860" spans="1:8" ht="12.75" customHeight="1" x14ac:dyDescent="0.25">
      <c r="A1860" s="15" t="s">
        <v>0</v>
      </c>
      <c r="B1860" s="22" t="s">
        <v>2003</v>
      </c>
      <c r="C1860" s="22" t="s">
        <v>1973</v>
      </c>
      <c r="D1860" s="14" t="s">
        <v>1600</v>
      </c>
      <c r="E1860" s="25">
        <v>41518</v>
      </c>
      <c r="F1860" s="14">
        <v>4065972</v>
      </c>
      <c r="G1860" s="27">
        <v>10086467</v>
      </c>
      <c r="H1860" s="26">
        <v>80000</v>
      </c>
    </row>
    <row r="1861" spans="1:8" ht="12.75" customHeight="1" x14ac:dyDescent="0.25">
      <c r="A1861" s="15" t="s">
        <v>0</v>
      </c>
      <c r="B1861" s="22" t="s">
        <v>2003</v>
      </c>
      <c r="C1861" s="22" t="s">
        <v>1973</v>
      </c>
      <c r="D1861" s="14" t="s">
        <v>462</v>
      </c>
      <c r="E1861" s="25">
        <v>41517</v>
      </c>
      <c r="F1861" s="14">
        <v>4065955</v>
      </c>
      <c r="G1861" s="27">
        <v>10086409</v>
      </c>
      <c r="H1861" s="26">
        <v>549894</v>
      </c>
    </row>
    <row r="1862" spans="1:8" ht="12.75" customHeight="1" x14ac:dyDescent="0.25">
      <c r="A1862" s="15" t="s">
        <v>0</v>
      </c>
      <c r="B1862" s="22" t="s">
        <v>2003</v>
      </c>
      <c r="C1862" s="22" t="s">
        <v>1973</v>
      </c>
      <c r="D1862" s="14" t="s">
        <v>520</v>
      </c>
      <c r="E1862" s="25">
        <v>41516</v>
      </c>
      <c r="F1862" s="14">
        <v>4065900</v>
      </c>
      <c r="G1862" s="27">
        <v>10086261</v>
      </c>
      <c r="H1862" s="26">
        <v>480000</v>
      </c>
    </row>
    <row r="1863" spans="1:8" ht="12.75" hidden="1" customHeight="1" x14ac:dyDescent="0.25">
      <c r="A1863" s="136" t="s">
        <v>3</v>
      </c>
      <c r="B1863" s="139" t="s">
        <v>1971</v>
      </c>
      <c r="C1863" s="140" t="s">
        <v>1</v>
      </c>
      <c r="D1863" s="140" t="s">
        <v>400</v>
      </c>
      <c r="E1863" s="144">
        <v>41515</v>
      </c>
      <c r="F1863" s="140">
        <v>4065759</v>
      </c>
      <c r="G1863" s="140">
        <v>10086093</v>
      </c>
      <c r="H1863" s="146">
        <v>80000</v>
      </c>
    </row>
    <row r="1864" spans="1:8" ht="12.75" customHeight="1" x14ac:dyDescent="0.25">
      <c r="A1864" s="15" t="s">
        <v>0</v>
      </c>
      <c r="B1864" s="22" t="s">
        <v>2003</v>
      </c>
      <c r="C1864" s="22" t="s">
        <v>1973</v>
      </c>
      <c r="D1864" s="14" t="s">
        <v>929</v>
      </c>
      <c r="E1864" s="25">
        <v>41514</v>
      </c>
      <c r="F1864" s="14">
        <v>4065674</v>
      </c>
      <c r="G1864" s="27">
        <v>10085995</v>
      </c>
      <c r="H1864" s="26">
        <v>200743</v>
      </c>
    </row>
    <row r="1865" spans="1:8" ht="12.75" hidden="1" customHeight="1" x14ac:dyDescent="0.25">
      <c r="A1865" s="136" t="s">
        <v>3</v>
      </c>
      <c r="B1865" s="140" t="s">
        <v>160</v>
      </c>
      <c r="C1865" s="140" t="s">
        <v>2</v>
      </c>
      <c r="D1865" s="140" t="s">
        <v>1008</v>
      </c>
      <c r="E1865" s="144">
        <v>41512</v>
      </c>
      <c r="F1865" s="140">
        <v>4065587</v>
      </c>
      <c r="G1865" s="140">
        <v>10085816</v>
      </c>
      <c r="H1865" s="146">
        <v>180098</v>
      </c>
    </row>
    <row r="1866" spans="1:8" ht="12.75" hidden="1" customHeight="1" x14ac:dyDescent="0.25">
      <c r="A1866" s="136" t="s">
        <v>0</v>
      </c>
      <c r="B1866" s="140" t="s">
        <v>42</v>
      </c>
      <c r="C1866" s="140" t="s">
        <v>42</v>
      </c>
      <c r="D1866" s="140" t="s">
        <v>734</v>
      </c>
      <c r="E1866" s="144">
        <v>41509</v>
      </c>
      <c r="F1866" s="140">
        <v>4065294</v>
      </c>
      <c r="G1866" s="140">
        <v>10085591</v>
      </c>
      <c r="H1866" s="146">
        <v>310315</v>
      </c>
    </row>
    <row r="1867" spans="1:8" ht="12.75" hidden="1" customHeight="1" x14ac:dyDescent="0.25">
      <c r="A1867" s="136" t="s">
        <v>3</v>
      </c>
      <c r="B1867" s="140" t="str">
        <f>+Tabla1[[#This Row],[Equipo]]</f>
        <v>PRECORTADORA RECTA</v>
      </c>
      <c r="C1867" s="140" t="s">
        <v>160</v>
      </c>
      <c r="D1867" s="140" t="s">
        <v>1609</v>
      </c>
      <c r="E1867" s="144">
        <v>41508</v>
      </c>
      <c r="F1867" s="140">
        <v>4064939</v>
      </c>
      <c r="G1867" s="140">
        <v>10085432</v>
      </c>
      <c r="H1867" s="146">
        <v>80000</v>
      </c>
    </row>
    <row r="1868" spans="1:8" ht="12.75" customHeight="1" x14ac:dyDescent="0.25">
      <c r="A1868" s="15" t="s">
        <v>3</v>
      </c>
      <c r="B1868" s="22" t="s">
        <v>2003</v>
      </c>
      <c r="C1868" s="22" t="s">
        <v>1973</v>
      </c>
      <c r="D1868" s="14" t="s">
        <v>261</v>
      </c>
      <c r="E1868" s="25">
        <v>41508</v>
      </c>
      <c r="F1868" s="14">
        <v>4065112</v>
      </c>
      <c r="G1868" s="27">
        <v>10085358</v>
      </c>
      <c r="H1868" s="26">
        <v>1284324</v>
      </c>
    </row>
    <row r="1869" spans="1:8" ht="12.75" customHeight="1" x14ac:dyDescent="0.25">
      <c r="A1869" s="15" t="s">
        <v>0</v>
      </c>
      <c r="B1869" s="22" t="s">
        <v>2003</v>
      </c>
      <c r="C1869" s="22" t="s">
        <v>1973</v>
      </c>
      <c r="D1869" s="37" t="s">
        <v>2150</v>
      </c>
      <c r="E1869" s="25">
        <v>41508</v>
      </c>
      <c r="F1869" s="14">
        <v>4065114</v>
      </c>
      <c r="G1869" s="27">
        <v>10085361</v>
      </c>
      <c r="H1869" s="26">
        <v>1104989</v>
      </c>
    </row>
    <row r="1870" spans="1:8" ht="12.75" customHeight="1" x14ac:dyDescent="0.25">
      <c r="A1870" s="15" t="s">
        <v>0</v>
      </c>
      <c r="B1870" s="22" t="s">
        <v>2003</v>
      </c>
      <c r="C1870" s="22" t="s">
        <v>1973</v>
      </c>
      <c r="D1870" s="14" t="s">
        <v>1601</v>
      </c>
      <c r="E1870" s="25">
        <v>41508</v>
      </c>
      <c r="F1870" s="14">
        <v>4065175</v>
      </c>
      <c r="G1870" s="27">
        <v>10085360</v>
      </c>
      <c r="H1870" s="26">
        <v>80000</v>
      </c>
    </row>
    <row r="1871" spans="1:8" hidden="1" x14ac:dyDescent="0.25">
      <c r="A1871" s="136" t="s">
        <v>0</v>
      </c>
      <c r="B1871" s="140" t="s">
        <v>1971</v>
      </c>
      <c r="C1871" s="140" t="s">
        <v>5</v>
      </c>
      <c r="D1871" s="140" t="s">
        <v>1746</v>
      </c>
      <c r="E1871" s="144">
        <v>41507</v>
      </c>
      <c r="F1871" s="140">
        <v>4064904</v>
      </c>
      <c r="G1871" s="140">
        <v>10085116</v>
      </c>
      <c r="H1871" s="146">
        <v>56000</v>
      </c>
    </row>
    <row r="1872" spans="1:8" x14ac:dyDescent="0.25">
      <c r="A1872" s="15" t="s">
        <v>3</v>
      </c>
      <c r="B1872" s="22" t="s">
        <v>2003</v>
      </c>
      <c r="C1872" s="22" t="s">
        <v>1973</v>
      </c>
      <c r="D1872" s="14" t="s">
        <v>1539</v>
      </c>
      <c r="E1872" s="25">
        <v>41507</v>
      </c>
      <c r="F1872" s="14">
        <v>4064920</v>
      </c>
      <c r="G1872" s="27">
        <v>10085359</v>
      </c>
      <c r="H1872" s="26">
        <v>83206</v>
      </c>
    </row>
    <row r="1873" spans="1:8" x14ac:dyDescent="0.25">
      <c r="A1873" s="15" t="s">
        <v>0</v>
      </c>
      <c r="B1873" s="22" t="s">
        <v>2003</v>
      </c>
      <c r="C1873" s="22" t="s">
        <v>1973</v>
      </c>
      <c r="D1873" s="14" t="s">
        <v>171</v>
      </c>
      <c r="E1873" s="25">
        <v>41506</v>
      </c>
      <c r="F1873" s="14">
        <v>4064723</v>
      </c>
      <c r="G1873" s="27">
        <v>10085152</v>
      </c>
      <c r="H1873" s="26">
        <v>2163030</v>
      </c>
    </row>
    <row r="1874" spans="1:8" x14ac:dyDescent="0.25">
      <c r="A1874" s="15" t="s">
        <v>3</v>
      </c>
      <c r="B1874" s="22" t="s">
        <v>2003</v>
      </c>
      <c r="C1874" s="22" t="s">
        <v>1973</v>
      </c>
      <c r="D1874" s="14" t="s">
        <v>171</v>
      </c>
      <c r="E1874" s="25">
        <v>41506</v>
      </c>
      <c r="F1874" s="14">
        <v>4064725</v>
      </c>
      <c r="G1874" s="27">
        <v>10085153</v>
      </c>
      <c r="H1874" s="26">
        <v>1240000</v>
      </c>
    </row>
    <row r="1875" spans="1:8" ht="12.75" customHeight="1" x14ac:dyDescent="0.25">
      <c r="A1875" s="15" t="s">
        <v>0</v>
      </c>
      <c r="B1875" s="22" t="s">
        <v>2003</v>
      </c>
      <c r="C1875" s="22" t="s">
        <v>1973</v>
      </c>
      <c r="D1875" s="14" t="s">
        <v>1854</v>
      </c>
      <c r="E1875" s="25">
        <v>41505</v>
      </c>
      <c r="F1875" s="14">
        <v>4064719</v>
      </c>
      <c r="G1875" s="27">
        <v>10084546</v>
      </c>
      <c r="H1875" s="26">
        <v>40000</v>
      </c>
    </row>
    <row r="1876" spans="1:8" ht="12.75" customHeight="1" x14ac:dyDescent="0.25">
      <c r="A1876" s="15" t="s">
        <v>3</v>
      </c>
      <c r="B1876" s="22" t="s">
        <v>2003</v>
      </c>
      <c r="C1876" s="22" t="s">
        <v>1973</v>
      </c>
      <c r="D1876" s="14" t="s">
        <v>859</v>
      </c>
      <c r="E1876" s="25">
        <v>41504</v>
      </c>
      <c r="F1876" s="14">
        <v>4064563</v>
      </c>
      <c r="G1876" s="27">
        <v>10085111</v>
      </c>
      <c r="H1876" s="26">
        <v>240000</v>
      </c>
    </row>
    <row r="1877" spans="1:8" ht="12.75" customHeight="1" x14ac:dyDescent="0.25">
      <c r="A1877" s="15" t="s">
        <v>0</v>
      </c>
      <c r="B1877" s="22" t="s">
        <v>2003</v>
      </c>
      <c r="C1877" s="22" t="s">
        <v>1973</v>
      </c>
      <c r="D1877" s="14" t="s">
        <v>1684</v>
      </c>
      <c r="E1877" s="25">
        <v>41503</v>
      </c>
      <c r="F1877" s="14">
        <v>4064528</v>
      </c>
      <c r="G1877" s="27">
        <v>10085052</v>
      </c>
      <c r="H1877" s="26">
        <v>66394</v>
      </c>
    </row>
    <row r="1878" spans="1:8" ht="12.75" customHeight="1" x14ac:dyDescent="0.25">
      <c r="A1878" s="15" t="s">
        <v>0</v>
      </c>
      <c r="B1878" s="22" t="s">
        <v>2003</v>
      </c>
      <c r="C1878" s="22" t="s">
        <v>1973</v>
      </c>
      <c r="D1878" s="14" t="s">
        <v>1854</v>
      </c>
      <c r="E1878" s="25">
        <v>41503</v>
      </c>
      <c r="F1878" s="14">
        <v>4064538</v>
      </c>
      <c r="G1878" s="27">
        <v>10084547</v>
      </c>
      <c r="H1878" s="26">
        <v>40000</v>
      </c>
    </row>
    <row r="1879" spans="1:8" ht="12.75" hidden="1" customHeight="1" x14ac:dyDescent="0.25">
      <c r="A1879" s="136" t="s">
        <v>3</v>
      </c>
      <c r="B1879" s="140" t="str">
        <f>+Tabla1[[#This Row],[Equipo]]</f>
        <v>TENSIONADORA</v>
      </c>
      <c r="C1879" s="140" t="s">
        <v>42</v>
      </c>
      <c r="D1879" s="140" t="s">
        <v>1859</v>
      </c>
      <c r="E1879" s="144">
        <v>41503</v>
      </c>
      <c r="F1879" s="140">
        <v>4064557</v>
      </c>
      <c r="G1879" s="140">
        <v>10085084</v>
      </c>
      <c r="H1879" s="146">
        <v>40000</v>
      </c>
    </row>
    <row r="1880" spans="1:8" ht="12.75" hidden="1" customHeight="1" x14ac:dyDescent="0.25">
      <c r="A1880" s="15" t="s">
        <v>0</v>
      </c>
      <c r="B1880" s="22" t="s">
        <v>2003</v>
      </c>
      <c r="C1880" s="22" t="s">
        <v>1974</v>
      </c>
      <c r="D1880" s="14" t="s">
        <v>190</v>
      </c>
      <c r="E1880" s="25">
        <v>41502</v>
      </c>
      <c r="F1880" s="14">
        <v>4064432</v>
      </c>
      <c r="G1880" s="27">
        <v>10084926</v>
      </c>
      <c r="H1880" s="26">
        <v>623768</v>
      </c>
    </row>
    <row r="1881" spans="1:8" ht="12.75" hidden="1" customHeight="1" x14ac:dyDescent="0.25">
      <c r="A1881" s="136" t="s">
        <v>3</v>
      </c>
      <c r="B1881" s="140" t="s">
        <v>160</v>
      </c>
      <c r="C1881" s="140" t="s">
        <v>2</v>
      </c>
      <c r="D1881" s="140" t="s">
        <v>1078</v>
      </c>
      <c r="E1881" s="144">
        <v>41501</v>
      </c>
      <c r="F1881" s="140">
        <v>4064427</v>
      </c>
      <c r="G1881" s="140">
        <v>10084902</v>
      </c>
      <c r="H1881" s="146">
        <v>168328</v>
      </c>
    </row>
    <row r="1882" spans="1:8" ht="12.75" customHeight="1" x14ac:dyDescent="0.25">
      <c r="A1882" s="15" t="s">
        <v>3</v>
      </c>
      <c r="B1882" s="22" t="s">
        <v>2003</v>
      </c>
      <c r="C1882" s="22" t="s">
        <v>1973</v>
      </c>
      <c r="D1882" s="14" t="s">
        <v>1865</v>
      </c>
      <c r="E1882" s="25">
        <v>41501</v>
      </c>
      <c r="F1882" s="14">
        <v>4064388</v>
      </c>
      <c r="G1882" s="27">
        <v>10084800</v>
      </c>
      <c r="H1882" s="26">
        <v>40000</v>
      </c>
    </row>
    <row r="1883" spans="1:8" ht="12.75" customHeight="1" x14ac:dyDescent="0.25">
      <c r="A1883" s="15" t="s">
        <v>0</v>
      </c>
      <c r="B1883" s="22" t="s">
        <v>2003</v>
      </c>
      <c r="C1883" s="22" t="s">
        <v>1973</v>
      </c>
      <c r="D1883" s="14" t="s">
        <v>1944</v>
      </c>
      <c r="E1883" s="25">
        <v>41501</v>
      </c>
      <c r="F1883" s="14">
        <v>4064384</v>
      </c>
      <c r="G1883" s="27">
        <v>10084556</v>
      </c>
      <c r="H1883" s="26">
        <v>16000</v>
      </c>
    </row>
    <row r="1884" spans="1:8" ht="12.75" customHeight="1" x14ac:dyDescent="0.25">
      <c r="A1884" s="15" t="s">
        <v>3</v>
      </c>
      <c r="B1884" s="22" t="s">
        <v>2003</v>
      </c>
      <c r="C1884" s="22" t="s">
        <v>1973</v>
      </c>
      <c r="D1884" s="14" t="s">
        <v>928</v>
      </c>
      <c r="E1884" s="25">
        <v>41500</v>
      </c>
      <c r="F1884" s="14">
        <v>4064332</v>
      </c>
      <c r="G1884" s="27">
        <v>10084708</v>
      </c>
      <c r="H1884" s="26">
        <v>83788</v>
      </c>
    </row>
    <row r="1885" spans="1:8" ht="12.75" customHeight="1" x14ac:dyDescent="0.25">
      <c r="A1885" s="15" t="s">
        <v>0</v>
      </c>
      <c r="B1885" s="22" t="s">
        <v>2003</v>
      </c>
      <c r="C1885" s="22" t="s">
        <v>1973</v>
      </c>
      <c r="D1885" s="14" t="s">
        <v>1852</v>
      </c>
      <c r="E1885" s="25">
        <v>41500</v>
      </c>
      <c r="F1885" s="14">
        <v>4064326</v>
      </c>
      <c r="G1885" s="27">
        <v>10084541</v>
      </c>
      <c r="H1885" s="26">
        <v>40000</v>
      </c>
    </row>
    <row r="1886" spans="1:8" ht="12.75" customHeight="1" x14ac:dyDescent="0.25">
      <c r="A1886" s="15" t="s">
        <v>0</v>
      </c>
      <c r="B1886" s="22" t="s">
        <v>2003</v>
      </c>
      <c r="C1886" s="22" t="s">
        <v>1973</v>
      </c>
      <c r="D1886" s="14" t="s">
        <v>1852</v>
      </c>
      <c r="E1886" s="25">
        <v>41500</v>
      </c>
      <c r="F1886" s="14">
        <v>4064325</v>
      </c>
      <c r="G1886" s="27">
        <v>10084545</v>
      </c>
      <c r="H1886" s="26">
        <v>40000</v>
      </c>
    </row>
    <row r="1887" spans="1:8" ht="12.75" customHeight="1" x14ac:dyDescent="0.25">
      <c r="A1887" s="15" t="s">
        <v>0</v>
      </c>
      <c r="B1887" s="22" t="s">
        <v>2003</v>
      </c>
      <c r="C1887" s="22" t="s">
        <v>1973</v>
      </c>
      <c r="D1887" s="14" t="s">
        <v>1852</v>
      </c>
      <c r="E1887" s="25">
        <v>41500</v>
      </c>
      <c r="F1887" s="14">
        <v>4064324</v>
      </c>
      <c r="G1887" s="27">
        <v>10084542</v>
      </c>
      <c r="H1887" s="26">
        <v>40000</v>
      </c>
    </row>
    <row r="1888" spans="1:8" ht="12.75" hidden="1" customHeight="1" x14ac:dyDescent="0.25">
      <c r="A1888" s="136" t="s">
        <v>3</v>
      </c>
      <c r="B1888" s="139" t="s">
        <v>1971</v>
      </c>
      <c r="C1888" s="140" t="s">
        <v>1</v>
      </c>
      <c r="D1888" s="140" t="s">
        <v>1335</v>
      </c>
      <c r="E1888" s="144">
        <v>41499</v>
      </c>
      <c r="F1888" s="140">
        <v>4064270</v>
      </c>
      <c r="G1888" s="140">
        <v>10084555</v>
      </c>
      <c r="H1888" s="146">
        <v>120000</v>
      </c>
    </row>
    <row r="1889" spans="1:8" ht="12.75" customHeight="1" x14ac:dyDescent="0.25">
      <c r="A1889" s="15" t="s">
        <v>3</v>
      </c>
      <c r="B1889" s="22" t="s">
        <v>2003</v>
      </c>
      <c r="C1889" s="22" t="s">
        <v>1973</v>
      </c>
      <c r="D1889" s="14" t="s">
        <v>1866</v>
      </c>
      <c r="E1889" s="25">
        <v>41496</v>
      </c>
      <c r="F1889" s="14">
        <v>4064040</v>
      </c>
      <c r="G1889" s="27">
        <v>10084374</v>
      </c>
      <c r="H1889" s="26">
        <v>40000</v>
      </c>
    </row>
    <row r="1890" spans="1:8" ht="12.75" hidden="1" customHeight="1" x14ac:dyDescent="0.25">
      <c r="A1890" s="15" t="s">
        <v>0</v>
      </c>
      <c r="B1890" s="22" t="s">
        <v>2003</v>
      </c>
      <c r="C1890" s="22" t="s">
        <v>1974</v>
      </c>
      <c r="D1890" s="14" t="s">
        <v>1148</v>
      </c>
      <c r="E1890" s="25">
        <v>41495</v>
      </c>
      <c r="F1890" s="14">
        <v>4064031</v>
      </c>
      <c r="G1890" s="27">
        <v>10084312</v>
      </c>
      <c r="H1890" s="26">
        <v>160000</v>
      </c>
    </row>
    <row r="1891" spans="1:8" ht="12.75" customHeight="1" x14ac:dyDescent="0.25">
      <c r="A1891" s="15" t="s">
        <v>0</v>
      </c>
      <c r="B1891" s="22" t="s">
        <v>2003</v>
      </c>
      <c r="C1891" s="22" t="s">
        <v>1973</v>
      </c>
      <c r="D1891" s="14" t="s">
        <v>1850</v>
      </c>
      <c r="E1891" s="25">
        <v>41495</v>
      </c>
      <c r="F1891" s="14">
        <v>4063966</v>
      </c>
      <c r="G1891" s="27">
        <v>10084250</v>
      </c>
      <c r="H1891" s="26">
        <v>40000</v>
      </c>
    </row>
    <row r="1892" spans="1:8" ht="12.75" hidden="1" customHeight="1" x14ac:dyDescent="0.25">
      <c r="A1892" s="136" t="s">
        <v>0</v>
      </c>
      <c r="B1892" s="140" t="s">
        <v>42</v>
      </c>
      <c r="C1892" s="140" t="s">
        <v>42</v>
      </c>
      <c r="D1892" s="140" t="s">
        <v>958</v>
      </c>
      <c r="E1892" s="144">
        <v>41495</v>
      </c>
      <c r="F1892" s="140">
        <v>4064030</v>
      </c>
      <c r="G1892" s="140">
        <v>10084310</v>
      </c>
      <c r="H1892" s="146">
        <v>200000</v>
      </c>
    </row>
    <row r="1893" spans="1:8" ht="12.75" hidden="1" customHeight="1" x14ac:dyDescent="0.25">
      <c r="A1893" s="136" t="s">
        <v>0</v>
      </c>
      <c r="B1893" s="141" t="s">
        <v>1971</v>
      </c>
      <c r="C1893" s="140" t="s">
        <v>2</v>
      </c>
      <c r="D1893" s="140" t="s">
        <v>1405</v>
      </c>
      <c r="E1893" s="144">
        <v>41494</v>
      </c>
      <c r="F1893" s="140">
        <v>4063903</v>
      </c>
      <c r="G1893" s="140">
        <v>10084181</v>
      </c>
      <c r="H1893" s="146">
        <v>102634</v>
      </c>
    </row>
    <row r="1894" spans="1:8" ht="12.75" customHeight="1" x14ac:dyDescent="0.25">
      <c r="A1894" s="15" t="s">
        <v>3</v>
      </c>
      <c r="B1894" s="22" t="s">
        <v>2003</v>
      </c>
      <c r="C1894" s="22" t="s">
        <v>1973</v>
      </c>
      <c r="D1894" s="14" t="s">
        <v>1406</v>
      </c>
      <c r="E1894" s="25">
        <v>41492</v>
      </c>
      <c r="F1894" s="14">
        <v>4063738</v>
      </c>
      <c r="G1894" s="27">
        <v>10083994</v>
      </c>
      <c r="H1894" s="26">
        <v>102523</v>
      </c>
    </row>
    <row r="1895" spans="1:8" hidden="1" x14ac:dyDescent="0.25">
      <c r="A1895" s="136" t="s">
        <v>3</v>
      </c>
      <c r="B1895" s="139" t="s">
        <v>1971</v>
      </c>
      <c r="C1895" s="140" t="s">
        <v>1</v>
      </c>
      <c r="D1895" s="140" t="s">
        <v>1613</v>
      </c>
      <c r="E1895" s="144">
        <v>41489</v>
      </c>
      <c r="F1895" s="140">
        <v>4063482</v>
      </c>
      <c r="G1895" s="140">
        <v>10083868</v>
      </c>
      <c r="H1895" s="146">
        <v>80000</v>
      </c>
    </row>
    <row r="1896" spans="1:8" ht="12.75" hidden="1" customHeight="1" x14ac:dyDescent="0.25">
      <c r="A1896" s="136" t="s">
        <v>3</v>
      </c>
      <c r="B1896" s="140" t="str">
        <f>+Tabla1[[#This Row],[Equipo]]</f>
        <v>PRECORTADORA RECTA</v>
      </c>
      <c r="C1896" s="140" t="s">
        <v>160</v>
      </c>
      <c r="D1896" s="140" t="s">
        <v>1860</v>
      </c>
      <c r="E1896" s="144">
        <v>41489</v>
      </c>
      <c r="F1896" s="140">
        <v>4063461</v>
      </c>
      <c r="G1896" s="140">
        <v>10083515</v>
      </c>
      <c r="H1896" s="146">
        <v>40000</v>
      </c>
    </row>
    <row r="1897" spans="1:8" ht="12.75" hidden="1" customHeight="1" x14ac:dyDescent="0.25">
      <c r="A1897" s="136" t="s">
        <v>3</v>
      </c>
      <c r="B1897" s="140" t="str">
        <f>+Tabla1[[#This Row],[Equipo]]</f>
        <v>PRECORTADORA RECTA</v>
      </c>
      <c r="C1897" s="140" t="s">
        <v>160</v>
      </c>
      <c r="D1897" s="140" t="s">
        <v>1829</v>
      </c>
      <c r="E1897" s="144">
        <v>41488</v>
      </c>
      <c r="F1897" s="140">
        <v>4063402</v>
      </c>
      <c r="G1897" s="140">
        <v>10083691</v>
      </c>
      <c r="H1897" s="146">
        <v>42962</v>
      </c>
    </row>
    <row r="1898" spans="1:8" ht="12.75" hidden="1" customHeight="1" x14ac:dyDescent="0.25">
      <c r="A1898" s="136" t="s">
        <v>3</v>
      </c>
      <c r="B1898" s="140" t="str">
        <f>+Tabla1[[#This Row],[Equipo]]</f>
        <v>PRECORTADORA RECTA</v>
      </c>
      <c r="C1898" s="140" t="s">
        <v>160</v>
      </c>
      <c r="D1898" s="140" t="s">
        <v>1861</v>
      </c>
      <c r="E1898" s="144">
        <v>41487</v>
      </c>
      <c r="F1898" s="140">
        <v>4063310</v>
      </c>
      <c r="G1898" s="140">
        <v>10083292</v>
      </c>
      <c r="H1898" s="146">
        <v>40000</v>
      </c>
    </row>
    <row r="1899" spans="1:8" ht="12.75" hidden="1" customHeight="1" x14ac:dyDescent="0.25">
      <c r="A1899" s="136" t="s">
        <v>3</v>
      </c>
      <c r="B1899" s="140" t="str">
        <f>+Tabla1[[#This Row],[Equipo]]</f>
        <v>PRECORTADORA RECTA</v>
      </c>
      <c r="C1899" s="140" t="s">
        <v>160</v>
      </c>
      <c r="D1899" s="140" t="s">
        <v>1056</v>
      </c>
      <c r="E1899" s="144">
        <v>41481</v>
      </c>
      <c r="F1899" s="140">
        <v>4062921</v>
      </c>
      <c r="G1899" s="140">
        <v>10083121</v>
      </c>
      <c r="H1899" s="146">
        <v>170253</v>
      </c>
    </row>
    <row r="1900" spans="1:8" ht="12.75" customHeight="1" x14ac:dyDescent="0.25">
      <c r="A1900" s="15" t="s">
        <v>0</v>
      </c>
      <c r="B1900" s="22" t="s">
        <v>2003</v>
      </c>
      <c r="C1900" s="22" t="s">
        <v>1973</v>
      </c>
      <c r="D1900" s="14" t="s">
        <v>1529</v>
      </c>
      <c r="E1900" s="25">
        <v>41481</v>
      </c>
      <c r="F1900" s="14">
        <v>4062947</v>
      </c>
      <c r="G1900" s="27">
        <v>10082630</v>
      </c>
      <c r="H1900" s="26">
        <v>86400</v>
      </c>
    </row>
    <row r="1901" spans="1:8" ht="12.75" hidden="1" customHeight="1" x14ac:dyDescent="0.25">
      <c r="A1901" s="136" t="s">
        <v>3</v>
      </c>
      <c r="B1901" s="140" t="str">
        <f>+Tabla1[[#This Row],[Equipo]]</f>
        <v>PRECORTADORA RECTA</v>
      </c>
      <c r="C1901" s="140" t="s">
        <v>160</v>
      </c>
      <c r="D1901" s="140" t="s">
        <v>1610</v>
      </c>
      <c r="E1901" s="144">
        <v>41478</v>
      </c>
      <c r="F1901" s="140">
        <v>4062623</v>
      </c>
      <c r="G1901" s="140">
        <v>10082768</v>
      </c>
      <c r="H1901" s="146">
        <v>80000</v>
      </c>
    </row>
    <row r="1902" spans="1:8" ht="12.75" customHeight="1" x14ac:dyDescent="0.25">
      <c r="A1902" s="15" t="s">
        <v>3</v>
      </c>
      <c r="B1902" s="22" t="s">
        <v>2003</v>
      </c>
      <c r="C1902" s="22" t="s">
        <v>1973</v>
      </c>
      <c r="D1902" s="14" t="s">
        <v>1624</v>
      </c>
      <c r="E1902" s="25">
        <v>41477</v>
      </c>
      <c r="F1902" s="14">
        <v>4062220</v>
      </c>
      <c r="G1902" s="27">
        <v>10082650</v>
      </c>
      <c r="H1902" s="26">
        <v>80000</v>
      </c>
    </row>
    <row r="1903" spans="1:8" ht="12.75" customHeight="1" x14ac:dyDescent="0.25">
      <c r="A1903" s="15" t="s">
        <v>3</v>
      </c>
      <c r="B1903" s="22" t="s">
        <v>2003</v>
      </c>
      <c r="C1903" s="22" t="s">
        <v>1973</v>
      </c>
      <c r="D1903" s="14" t="s">
        <v>1945</v>
      </c>
      <c r="E1903" s="25">
        <v>41477</v>
      </c>
      <c r="F1903" s="14">
        <v>4062430</v>
      </c>
      <c r="G1903" s="27">
        <v>10082767</v>
      </c>
      <c r="H1903" s="26">
        <v>16000</v>
      </c>
    </row>
    <row r="1904" spans="1:8" ht="12.75" hidden="1" customHeight="1" x14ac:dyDescent="0.25">
      <c r="A1904" s="136" t="s">
        <v>0</v>
      </c>
      <c r="B1904" s="141" t="s">
        <v>42</v>
      </c>
      <c r="C1904" s="140" t="s">
        <v>2</v>
      </c>
      <c r="D1904" s="140" t="s">
        <v>408</v>
      </c>
      <c r="E1904" s="144">
        <v>41477</v>
      </c>
      <c r="F1904" s="140">
        <v>4062418</v>
      </c>
      <c r="G1904" s="140">
        <v>10082728</v>
      </c>
      <c r="H1904" s="146">
        <v>649771</v>
      </c>
    </row>
    <row r="1905" spans="1:8" ht="12.75" customHeight="1" x14ac:dyDescent="0.25">
      <c r="A1905" s="15" t="s">
        <v>3</v>
      </c>
      <c r="B1905" s="22" t="s">
        <v>2003</v>
      </c>
      <c r="C1905" s="22" t="s">
        <v>1973</v>
      </c>
      <c r="D1905" s="14" t="s">
        <v>1747</v>
      </c>
      <c r="E1905" s="25">
        <v>41476</v>
      </c>
      <c r="F1905" s="14">
        <v>4062219</v>
      </c>
      <c r="G1905" s="27">
        <v>10082642</v>
      </c>
      <c r="H1905" s="26">
        <v>56000</v>
      </c>
    </row>
    <row r="1906" spans="1:8" ht="12.75" hidden="1" customHeight="1" x14ac:dyDescent="0.25">
      <c r="A1906" s="136" t="s">
        <v>3</v>
      </c>
      <c r="B1906" s="140" t="str">
        <f>+Tabla1[[#This Row],[Equipo]]</f>
        <v>PRECORTADORA RECTA</v>
      </c>
      <c r="C1906" s="140" t="s">
        <v>160</v>
      </c>
      <c r="D1906" s="140" t="s">
        <v>222</v>
      </c>
      <c r="E1906" s="144">
        <v>41474</v>
      </c>
      <c r="F1906" s="140">
        <v>4062194</v>
      </c>
      <c r="G1906" s="140">
        <v>10082564</v>
      </c>
      <c r="H1906" s="146">
        <v>120000</v>
      </c>
    </row>
    <row r="1907" spans="1:8" ht="12.75" hidden="1" customHeight="1" x14ac:dyDescent="0.25">
      <c r="A1907" s="136" t="s">
        <v>3</v>
      </c>
      <c r="B1907" s="140" t="str">
        <f>+Tabla1[[#This Row],[Equipo]]</f>
        <v>PRECORTADORA RECTA</v>
      </c>
      <c r="C1907" s="140" t="s">
        <v>160</v>
      </c>
      <c r="D1907" s="140" t="s">
        <v>267</v>
      </c>
      <c r="E1907" s="144">
        <v>41473</v>
      </c>
      <c r="F1907" s="140">
        <v>4062138</v>
      </c>
      <c r="G1907" s="140">
        <v>10082457</v>
      </c>
      <c r="H1907" s="146">
        <v>1249713</v>
      </c>
    </row>
    <row r="1908" spans="1:8" ht="12.75" hidden="1" customHeight="1" x14ac:dyDescent="0.25">
      <c r="A1908" s="136" t="s">
        <v>3</v>
      </c>
      <c r="B1908" s="139" t="s">
        <v>1971</v>
      </c>
      <c r="C1908" s="140" t="s">
        <v>5</v>
      </c>
      <c r="D1908" s="140" t="s">
        <v>1336</v>
      </c>
      <c r="E1908" s="144">
        <v>41472</v>
      </c>
      <c r="F1908" s="140">
        <v>4062021</v>
      </c>
      <c r="G1908" s="140">
        <v>10082066</v>
      </c>
      <c r="H1908" s="146">
        <v>120000</v>
      </c>
    </row>
    <row r="1909" spans="1:8" ht="12.75" hidden="1" customHeight="1" x14ac:dyDescent="0.25">
      <c r="A1909" s="15" t="s">
        <v>0</v>
      </c>
      <c r="B1909" s="22" t="s">
        <v>2003</v>
      </c>
      <c r="C1909" s="22" t="s">
        <v>1974</v>
      </c>
      <c r="D1909" s="14" t="s">
        <v>274</v>
      </c>
      <c r="E1909" s="25">
        <v>41472</v>
      </c>
      <c r="F1909" s="14">
        <v>4062014</v>
      </c>
      <c r="G1909" s="27">
        <v>10082291</v>
      </c>
      <c r="H1909" s="26">
        <v>1212333</v>
      </c>
    </row>
    <row r="1910" spans="1:8" ht="12.75" customHeight="1" x14ac:dyDescent="0.25">
      <c r="A1910" s="15" t="s">
        <v>0</v>
      </c>
      <c r="B1910" s="22" t="s">
        <v>2003</v>
      </c>
      <c r="C1910" s="22" t="s">
        <v>1973</v>
      </c>
      <c r="D1910" s="14" t="s">
        <v>1583</v>
      </c>
      <c r="E1910" s="25">
        <v>41472</v>
      </c>
      <c r="F1910" s="14">
        <v>4062022</v>
      </c>
      <c r="G1910" s="27">
        <v>10082063</v>
      </c>
      <c r="H1910" s="26">
        <v>81600</v>
      </c>
    </row>
    <row r="1911" spans="1:8" ht="12.75" customHeight="1" x14ac:dyDescent="0.25">
      <c r="A1911" s="15" t="s">
        <v>0</v>
      </c>
      <c r="B1911" s="22" t="s">
        <v>2003</v>
      </c>
      <c r="C1911" s="22" t="s">
        <v>1973</v>
      </c>
      <c r="D1911" s="14" t="s">
        <v>1596</v>
      </c>
      <c r="E1911" s="25">
        <v>41472</v>
      </c>
      <c r="F1911" s="14">
        <v>4062016</v>
      </c>
      <c r="G1911" s="27">
        <v>10082289</v>
      </c>
      <c r="H1911" s="26">
        <v>80000</v>
      </c>
    </row>
    <row r="1912" spans="1:8" ht="12.75" hidden="1" customHeight="1" x14ac:dyDescent="0.25">
      <c r="A1912" s="15" t="s">
        <v>0</v>
      </c>
      <c r="B1912" s="22" t="s">
        <v>2003</v>
      </c>
      <c r="C1912" s="22" t="s">
        <v>1974</v>
      </c>
      <c r="D1912" s="14" t="s">
        <v>1752</v>
      </c>
      <c r="E1912" s="25">
        <v>41471</v>
      </c>
      <c r="F1912" s="14">
        <v>4061952</v>
      </c>
      <c r="G1912" s="27">
        <v>10082174</v>
      </c>
      <c r="H1912" s="26">
        <v>55180</v>
      </c>
    </row>
    <row r="1913" spans="1:8" ht="12.75" customHeight="1" x14ac:dyDescent="0.25">
      <c r="A1913" s="15" t="s">
        <v>0</v>
      </c>
      <c r="B1913" s="22" t="s">
        <v>2003</v>
      </c>
      <c r="C1913" s="22" t="s">
        <v>1973</v>
      </c>
      <c r="D1913" s="14" t="s">
        <v>1828</v>
      </c>
      <c r="E1913" s="25">
        <v>41470</v>
      </c>
      <c r="F1913" s="14">
        <v>4061855</v>
      </c>
      <c r="G1913" s="27">
        <v>10082095</v>
      </c>
      <c r="H1913" s="26">
        <v>43136</v>
      </c>
    </row>
    <row r="1914" spans="1:8" ht="12.75" customHeight="1" x14ac:dyDescent="0.25">
      <c r="A1914" s="15" t="s">
        <v>0</v>
      </c>
      <c r="B1914" s="22" t="s">
        <v>2003</v>
      </c>
      <c r="C1914" s="22" t="s">
        <v>1973</v>
      </c>
      <c r="D1914" s="14" t="s">
        <v>1858</v>
      </c>
      <c r="E1914" s="25">
        <v>41470</v>
      </c>
      <c r="F1914" s="14">
        <v>4061944</v>
      </c>
      <c r="G1914" s="27">
        <v>10082167</v>
      </c>
      <c r="H1914" s="26">
        <v>40000</v>
      </c>
    </row>
    <row r="1915" spans="1:8" ht="12.75" customHeight="1" x14ac:dyDescent="0.25">
      <c r="A1915" s="15" t="s">
        <v>0</v>
      </c>
      <c r="B1915" s="22" t="s">
        <v>2003</v>
      </c>
      <c r="C1915" s="22" t="s">
        <v>1973</v>
      </c>
      <c r="D1915" s="14" t="s">
        <v>855</v>
      </c>
      <c r="E1915" s="25">
        <v>41467</v>
      </c>
      <c r="F1915" s="14">
        <v>4061670</v>
      </c>
      <c r="G1915" s="27">
        <v>10082009</v>
      </c>
      <c r="H1915" s="26">
        <v>240000</v>
      </c>
    </row>
    <row r="1916" spans="1:8" ht="12.75" customHeight="1" x14ac:dyDescent="0.25">
      <c r="A1916" s="15" t="s">
        <v>0</v>
      </c>
      <c r="B1916" s="22" t="s">
        <v>2003</v>
      </c>
      <c r="C1916" s="22" t="s">
        <v>1973</v>
      </c>
      <c r="D1916" s="14" t="s">
        <v>1027</v>
      </c>
      <c r="E1916" s="25">
        <v>41467</v>
      </c>
      <c r="F1916" s="14">
        <v>4061661</v>
      </c>
      <c r="G1916" s="27">
        <v>10081600</v>
      </c>
      <c r="H1916" s="26">
        <v>160000</v>
      </c>
    </row>
    <row r="1917" spans="1:8" x14ac:dyDescent="0.25">
      <c r="A1917" s="15" t="s">
        <v>0</v>
      </c>
      <c r="B1917" s="22" t="s">
        <v>2003</v>
      </c>
      <c r="C1917" s="22" t="s">
        <v>1973</v>
      </c>
      <c r="D1917" s="14" t="s">
        <v>1334</v>
      </c>
      <c r="E1917" s="25">
        <v>41467</v>
      </c>
      <c r="F1917" s="14">
        <v>4061664</v>
      </c>
      <c r="G1917" s="27">
        <v>10081590</v>
      </c>
      <c r="H1917" s="26">
        <v>120000</v>
      </c>
    </row>
    <row r="1918" spans="1:8" x14ac:dyDescent="0.25">
      <c r="A1918" s="15" t="s">
        <v>0</v>
      </c>
      <c r="B1918" s="22" t="s">
        <v>2003</v>
      </c>
      <c r="C1918" s="22" t="s">
        <v>1973</v>
      </c>
      <c r="D1918" s="14" t="s">
        <v>1851</v>
      </c>
      <c r="E1918" s="25">
        <v>41467</v>
      </c>
      <c r="F1918" s="14">
        <v>4061647</v>
      </c>
      <c r="G1918" s="27">
        <v>10081960</v>
      </c>
      <c r="H1918" s="26">
        <v>40000</v>
      </c>
    </row>
    <row r="1919" spans="1:8" x14ac:dyDescent="0.25">
      <c r="A1919" s="15" t="s">
        <v>0</v>
      </c>
      <c r="B1919" s="22" t="s">
        <v>2003</v>
      </c>
      <c r="C1919" s="22" t="s">
        <v>1973</v>
      </c>
      <c r="D1919" s="14" t="s">
        <v>1848</v>
      </c>
      <c r="E1919" s="25">
        <v>41465</v>
      </c>
      <c r="F1919" s="14">
        <v>4061396</v>
      </c>
      <c r="G1919" s="27">
        <v>10081524</v>
      </c>
      <c r="H1919" s="26">
        <v>40000</v>
      </c>
    </row>
    <row r="1920" spans="1:8" hidden="1" x14ac:dyDescent="0.25">
      <c r="A1920" s="136" t="s">
        <v>0</v>
      </c>
      <c r="B1920" s="140" t="s">
        <v>42</v>
      </c>
      <c r="C1920" s="140" t="s">
        <v>42</v>
      </c>
      <c r="D1920" s="140" t="s">
        <v>1397</v>
      </c>
      <c r="E1920" s="144">
        <v>41465</v>
      </c>
      <c r="F1920" s="140">
        <v>4061398</v>
      </c>
      <c r="G1920" s="140">
        <v>10081702</v>
      </c>
      <c r="H1920" s="146">
        <v>104000</v>
      </c>
    </row>
    <row r="1921" spans="1:8" x14ac:dyDescent="0.25">
      <c r="A1921" s="15" t="s">
        <v>0</v>
      </c>
      <c r="B1921" s="22" t="s">
        <v>2003</v>
      </c>
      <c r="C1921" s="22" t="s">
        <v>1973</v>
      </c>
      <c r="D1921" s="14" t="s">
        <v>107</v>
      </c>
      <c r="E1921" s="25">
        <v>41464</v>
      </c>
      <c r="F1921" s="14">
        <v>4061384</v>
      </c>
      <c r="G1921" s="27">
        <v>10081651</v>
      </c>
      <c r="H1921" s="26">
        <v>3586713</v>
      </c>
    </row>
    <row r="1922" spans="1:8" x14ac:dyDescent="0.25">
      <c r="A1922" s="15" t="s">
        <v>0</v>
      </c>
      <c r="B1922" s="22" t="s">
        <v>2003</v>
      </c>
      <c r="C1922" s="22" t="s">
        <v>1973</v>
      </c>
      <c r="D1922" s="14" t="s">
        <v>200</v>
      </c>
      <c r="E1922" s="25">
        <v>41464</v>
      </c>
      <c r="F1922" s="14">
        <v>4061307</v>
      </c>
      <c r="G1922" s="27">
        <v>10081554</v>
      </c>
      <c r="H1922" s="26">
        <v>1793426</v>
      </c>
    </row>
    <row r="1923" spans="1:8" x14ac:dyDescent="0.25">
      <c r="A1923" s="15" t="s">
        <v>0</v>
      </c>
      <c r="B1923" s="22" t="s">
        <v>2003</v>
      </c>
      <c r="C1923" s="22" t="s">
        <v>1973</v>
      </c>
      <c r="D1923" s="14" t="s">
        <v>1598</v>
      </c>
      <c r="E1923" s="25">
        <v>41461</v>
      </c>
      <c r="F1923" s="14">
        <v>4061025</v>
      </c>
      <c r="G1923" s="27">
        <v>10080810</v>
      </c>
      <c r="H1923" s="26">
        <v>80000</v>
      </c>
    </row>
    <row r="1924" spans="1:8" ht="12.75" customHeight="1" x14ac:dyDescent="0.25">
      <c r="A1924" s="15" t="s">
        <v>3</v>
      </c>
      <c r="B1924" s="22" t="s">
        <v>2003</v>
      </c>
      <c r="C1924" s="22" t="s">
        <v>1973</v>
      </c>
      <c r="D1924" s="14" t="s">
        <v>1620</v>
      </c>
      <c r="E1924" s="25">
        <v>41460</v>
      </c>
      <c r="F1924" s="14">
        <v>4060934</v>
      </c>
      <c r="G1924" s="27">
        <v>10081371</v>
      </c>
      <c r="H1924" s="26">
        <v>80000</v>
      </c>
    </row>
    <row r="1925" spans="1:8" ht="12.75" customHeight="1" x14ac:dyDescent="0.25">
      <c r="A1925" s="15" t="s">
        <v>0</v>
      </c>
      <c r="B1925" s="22" t="s">
        <v>2003</v>
      </c>
      <c r="C1925" s="22" t="s">
        <v>1973</v>
      </c>
      <c r="D1925" s="14" t="s">
        <v>1602</v>
      </c>
      <c r="E1925" s="25">
        <v>41453</v>
      </c>
      <c r="F1925" s="14">
        <v>4060412</v>
      </c>
      <c r="G1925" s="27">
        <v>10080906</v>
      </c>
      <c r="H1925" s="26">
        <v>80000</v>
      </c>
    </row>
    <row r="1926" spans="1:8" ht="12.75" hidden="1" customHeight="1" x14ac:dyDescent="0.25">
      <c r="A1926" s="136" t="s">
        <v>0</v>
      </c>
      <c r="B1926" s="140" t="s">
        <v>42</v>
      </c>
      <c r="C1926" s="140" t="s">
        <v>42</v>
      </c>
      <c r="D1926" s="140" t="s">
        <v>1846</v>
      </c>
      <c r="E1926" s="144">
        <v>41452</v>
      </c>
      <c r="F1926" s="140">
        <v>4060402</v>
      </c>
      <c r="G1926" s="140">
        <v>10080796</v>
      </c>
      <c r="H1926" s="146">
        <v>40000</v>
      </c>
    </row>
    <row r="1927" spans="1:8" x14ac:dyDescent="0.25">
      <c r="A1927" s="15" t="s">
        <v>3</v>
      </c>
      <c r="B1927" s="22" t="s">
        <v>2003</v>
      </c>
      <c r="C1927" s="22" t="s">
        <v>1973</v>
      </c>
      <c r="D1927" s="14" t="s">
        <v>351</v>
      </c>
      <c r="E1927" s="25">
        <v>41451</v>
      </c>
      <c r="F1927" s="14">
        <v>4060314</v>
      </c>
      <c r="G1927" s="27">
        <v>10080759</v>
      </c>
      <c r="H1927" s="26">
        <v>810539</v>
      </c>
    </row>
    <row r="1928" spans="1:8" x14ac:dyDescent="0.25">
      <c r="A1928" s="15" t="s">
        <v>3</v>
      </c>
      <c r="B1928" s="22" t="s">
        <v>2003</v>
      </c>
      <c r="C1928" s="22" t="s">
        <v>1973</v>
      </c>
      <c r="D1928" s="14" t="s">
        <v>410</v>
      </c>
      <c r="E1928" s="25">
        <v>41449</v>
      </c>
      <c r="F1928" s="14">
        <v>4060130</v>
      </c>
      <c r="G1928" s="27">
        <v>10080536</v>
      </c>
      <c r="H1928" s="26">
        <v>648409</v>
      </c>
    </row>
    <row r="1929" spans="1:8" ht="12.75" customHeight="1" x14ac:dyDescent="0.25">
      <c r="A1929" s="15" t="s">
        <v>3</v>
      </c>
      <c r="B1929" s="22" t="s">
        <v>2003</v>
      </c>
      <c r="C1929" s="22" t="s">
        <v>1973</v>
      </c>
      <c r="D1929" s="14" t="s">
        <v>1337</v>
      </c>
      <c r="E1929" s="25">
        <v>41446</v>
      </c>
      <c r="F1929" s="14">
        <v>4059629</v>
      </c>
      <c r="G1929" s="27">
        <v>10080318</v>
      </c>
      <c r="H1929" s="26">
        <v>120000</v>
      </c>
    </row>
    <row r="1930" spans="1:8" ht="12.75" customHeight="1" x14ac:dyDescent="0.25">
      <c r="A1930" s="15" t="s">
        <v>3</v>
      </c>
      <c r="B1930" s="22" t="s">
        <v>2003</v>
      </c>
      <c r="C1930" s="22" t="s">
        <v>1973</v>
      </c>
      <c r="D1930" s="14" t="s">
        <v>1872</v>
      </c>
      <c r="E1930" s="25">
        <v>41445</v>
      </c>
      <c r="F1930" s="14">
        <v>4059474</v>
      </c>
      <c r="G1930" s="27">
        <v>10079959</v>
      </c>
      <c r="H1930" s="26">
        <v>37600</v>
      </c>
    </row>
    <row r="1931" spans="1:8" ht="12.75" customHeight="1" x14ac:dyDescent="0.25">
      <c r="A1931" s="15" t="s">
        <v>0</v>
      </c>
      <c r="B1931" s="22" t="s">
        <v>2003</v>
      </c>
      <c r="C1931" s="22" t="s">
        <v>1973</v>
      </c>
      <c r="D1931" s="14" t="s">
        <v>1700</v>
      </c>
      <c r="E1931" s="25">
        <v>41443</v>
      </c>
      <c r="F1931" s="14">
        <v>4059320</v>
      </c>
      <c r="G1931" s="27">
        <v>10079789</v>
      </c>
      <c r="H1931" s="26">
        <v>61600</v>
      </c>
    </row>
    <row r="1932" spans="1:8" ht="12.75" customHeight="1" x14ac:dyDescent="0.25">
      <c r="A1932" s="15" t="s">
        <v>0</v>
      </c>
      <c r="B1932" s="22" t="s">
        <v>2003</v>
      </c>
      <c r="C1932" s="22" t="s">
        <v>1973</v>
      </c>
      <c r="D1932" s="14" t="s">
        <v>1341</v>
      </c>
      <c r="E1932" s="25">
        <v>41440</v>
      </c>
      <c r="F1932" s="14">
        <v>4059091</v>
      </c>
      <c r="G1932" s="27">
        <v>10079717</v>
      </c>
      <c r="H1932" s="26">
        <v>116800</v>
      </c>
    </row>
    <row r="1933" spans="1:8" ht="12.75" customHeight="1" x14ac:dyDescent="0.25">
      <c r="A1933" s="15" t="s">
        <v>0</v>
      </c>
      <c r="B1933" s="22" t="s">
        <v>2003</v>
      </c>
      <c r="C1933" s="22" t="s">
        <v>1973</v>
      </c>
      <c r="D1933" s="14" t="s">
        <v>233</v>
      </c>
      <c r="E1933" s="25">
        <v>41437</v>
      </c>
      <c r="F1933" s="14">
        <v>4058865</v>
      </c>
      <c r="G1933" s="27">
        <v>10079557</v>
      </c>
      <c r="H1933" s="26">
        <v>1485299</v>
      </c>
    </row>
    <row r="1934" spans="1:8" ht="12.75" hidden="1" customHeight="1" x14ac:dyDescent="0.25">
      <c r="A1934" s="136" t="s">
        <v>0</v>
      </c>
      <c r="B1934" s="140" t="s">
        <v>1971</v>
      </c>
      <c r="C1934" s="140" t="s">
        <v>5</v>
      </c>
      <c r="D1934" s="140" t="s">
        <v>155</v>
      </c>
      <c r="E1934" s="144">
        <v>41432</v>
      </c>
      <c r="F1934" s="140">
        <v>4058375</v>
      </c>
      <c r="G1934" s="140">
        <v>10079239</v>
      </c>
      <c r="H1934" s="146">
        <v>2413254</v>
      </c>
    </row>
    <row r="1935" spans="1:8" ht="12.75" customHeight="1" x14ac:dyDescent="0.25">
      <c r="A1935" s="15" t="s">
        <v>0</v>
      </c>
      <c r="B1935" s="22" t="s">
        <v>2003</v>
      </c>
      <c r="C1935" s="22" t="s">
        <v>1973</v>
      </c>
      <c r="D1935" s="14" t="s">
        <v>1332</v>
      </c>
      <c r="E1935" s="25">
        <v>41431</v>
      </c>
      <c r="F1935" s="14">
        <v>4058324</v>
      </c>
      <c r="G1935" s="27">
        <v>10079177</v>
      </c>
      <c r="H1935" s="26">
        <v>120000</v>
      </c>
    </row>
    <row r="1936" spans="1:8" ht="12.75" customHeight="1" x14ac:dyDescent="0.25">
      <c r="A1936" s="15" t="s">
        <v>0</v>
      </c>
      <c r="B1936" s="22" t="s">
        <v>2003</v>
      </c>
      <c r="C1936" s="22" t="s">
        <v>1973</v>
      </c>
      <c r="D1936" s="14" t="s">
        <v>297</v>
      </c>
      <c r="E1936" s="25">
        <v>41430</v>
      </c>
      <c r="F1936" s="14">
        <v>4058194</v>
      </c>
      <c r="G1936" s="27">
        <v>10079038</v>
      </c>
      <c r="H1936" s="26">
        <v>1080000</v>
      </c>
    </row>
    <row r="1937" spans="1:8" ht="12.75" customHeight="1" x14ac:dyDescent="0.25">
      <c r="A1937" s="15" t="s">
        <v>0</v>
      </c>
      <c r="B1937" s="22" t="s">
        <v>2003</v>
      </c>
      <c r="C1937" s="22" t="s">
        <v>1973</v>
      </c>
      <c r="D1937" s="14" t="s">
        <v>1052</v>
      </c>
      <c r="E1937" s="25">
        <v>41430</v>
      </c>
      <c r="F1937" s="14">
        <v>4058197</v>
      </c>
      <c r="G1937" s="27">
        <v>10079053</v>
      </c>
      <c r="H1937" s="26">
        <v>174400</v>
      </c>
    </row>
    <row r="1938" spans="1:8" ht="12.75" hidden="1" customHeight="1" x14ac:dyDescent="0.25">
      <c r="A1938" s="15" t="s">
        <v>0</v>
      </c>
      <c r="B1938" s="22" t="s">
        <v>2003</v>
      </c>
      <c r="C1938" s="22" t="s">
        <v>1974</v>
      </c>
      <c r="D1938" s="14" t="s">
        <v>1329</v>
      </c>
      <c r="E1938" s="25">
        <v>41430</v>
      </c>
      <c r="F1938" s="14">
        <v>4058173</v>
      </c>
      <c r="G1938" s="27">
        <v>10079009</v>
      </c>
      <c r="H1938" s="26">
        <v>120000</v>
      </c>
    </row>
    <row r="1939" spans="1:8" hidden="1" x14ac:dyDescent="0.25">
      <c r="A1939" s="15" t="s">
        <v>0</v>
      </c>
      <c r="B1939" s="22" t="s">
        <v>2003</v>
      </c>
      <c r="C1939" s="22" t="s">
        <v>1974</v>
      </c>
      <c r="D1939" s="14" t="s">
        <v>1849</v>
      </c>
      <c r="E1939" s="25">
        <v>41430</v>
      </c>
      <c r="F1939" s="14">
        <v>4058171</v>
      </c>
      <c r="G1939" s="27">
        <v>10079004</v>
      </c>
      <c r="H1939" s="26">
        <v>40000</v>
      </c>
    </row>
    <row r="1940" spans="1:8" ht="12.75" customHeight="1" x14ac:dyDescent="0.25">
      <c r="A1940" s="15" t="s">
        <v>3</v>
      </c>
      <c r="B1940" s="22" t="s">
        <v>2003</v>
      </c>
      <c r="C1940" s="22" t="s">
        <v>1973</v>
      </c>
      <c r="D1940" s="14" t="s">
        <v>1696</v>
      </c>
      <c r="E1940" s="25">
        <v>41429</v>
      </c>
      <c r="F1940" s="14">
        <v>4058105</v>
      </c>
      <c r="G1940" s="27">
        <v>10078889</v>
      </c>
      <c r="H1940" s="26">
        <v>64000</v>
      </c>
    </row>
    <row r="1941" spans="1:8" ht="12.75" customHeight="1" x14ac:dyDescent="0.25">
      <c r="A1941" s="15" t="s">
        <v>0</v>
      </c>
      <c r="B1941" s="22" t="s">
        <v>2003</v>
      </c>
      <c r="C1941" s="22" t="s">
        <v>1973</v>
      </c>
      <c r="D1941" s="14" t="s">
        <v>1845</v>
      </c>
      <c r="E1941" s="25">
        <v>41428</v>
      </c>
      <c r="F1941" s="14">
        <v>4058099</v>
      </c>
      <c r="G1941" s="27">
        <v>10078884</v>
      </c>
      <c r="H1941" s="26">
        <v>40000</v>
      </c>
    </row>
    <row r="1942" spans="1:8" x14ac:dyDescent="0.25">
      <c r="A1942" s="15" t="s">
        <v>0</v>
      </c>
      <c r="B1942" s="22" t="s">
        <v>2003</v>
      </c>
      <c r="C1942" s="22" t="s">
        <v>1973</v>
      </c>
      <c r="D1942" s="14" t="s">
        <v>1603</v>
      </c>
      <c r="E1942" s="25">
        <v>41426</v>
      </c>
      <c r="F1942" s="14">
        <v>4057967</v>
      </c>
      <c r="G1942" s="27">
        <v>10078777</v>
      </c>
      <c r="H1942" s="26">
        <v>80000</v>
      </c>
    </row>
    <row r="1943" spans="1:8" ht="12.75" hidden="1" customHeight="1" x14ac:dyDescent="0.25">
      <c r="A1943" s="15" t="s">
        <v>0</v>
      </c>
      <c r="B1943" s="22" t="s">
        <v>2003</v>
      </c>
      <c r="C1943" s="22" t="s">
        <v>1974</v>
      </c>
      <c r="D1943" s="14" t="s">
        <v>1593</v>
      </c>
      <c r="E1943" s="25">
        <v>41422</v>
      </c>
      <c r="F1943" s="14">
        <v>4057684</v>
      </c>
      <c r="G1943" s="27">
        <v>10078382</v>
      </c>
      <c r="H1943" s="26">
        <v>80000</v>
      </c>
    </row>
    <row r="1944" spans="1:8" ht="12.75" hidden="1" customHeight="1" x14ac:dyDescent="0.25">
      <c r="A1944" s="15" t="s">
        <v>3</v>
      </c>
      <c r="B1944" s="22" t="s">
        <v>2003</v>
      </c>
      <c r="C1944" s="22" t="s">
        <v>1974</v>
      </c>
      <c r="D1944" s="14" t="s">
        <v>1864</v>
      </c>
      <c r="E1944" s="25">
        <v>41422</v>
      </c>
      <c r="F1944" s="14">
        <v>4057687</v>
      </c>
      <c r="G1944" s="27">
        <v>10078383</v>
      </c>
      <c r="H1944" s="26">
        <v>40000</v>
      </c>
    </row>
    <row r="1945" spans="1:8" ht="12.75" customHeight="1" x14ac:dyDescent="0.25">
      <c r="A1945" s="15" t="s">
        <v>3</v>
      </c>
      <c r="B1945" s="22" t="s">
        <v>2003</v>
      </c>
      <c r="C1945" s="22" t="s">
        <v>1973</v>
      </c>
      <c r="D1945" s="14" t="s">
        <v>1427</v>
      </c>
      <c r="E1945" s="25">
        <v>41421</v>
      </c>
      <c r="F1945" s="14">
        <v>4057592</v>
      </c>
      <c r="G1945" s="27">
        <v>10078232</v>
      </c>
      <c r="H1945" s="26">
        <v>97102</v>
      </c>
    </row>
    <row r="1946" spans="1:8" ht="12.75" customHeight="1" x14ac:dyDescent="0.25">
      <c r="A1946" s="15" t="s">
        <v>3</v>
      </c>
      <c r="B1946" s="22" t="s">
        <v>2003</v>
      </c>
      <c r="C1946" s="22" t="s">
        <v>1973</v>
      </c>
      <c r="D1946" s="14" t="s">
        <v>1888</v>
      </c>
      <c r="E1946" s="25">
        <v>41421</v>
      </c>
      <c r="F1946" s="14">
        <v>4057617</v>
      </c>
      <c r="G1946" s="27">
        <v>10078235</v>
      </c>
      <c r="H1946" s="26">
        <v>32000</v>
      </c>
    </row>
    <row r="1947" spans="1:8" ht="12.75" customHeight="1" x14ac:dyDescent="0.25">
      <c r="A1947" s="15" t="s">
        <v>3</v>
      </c>
      <c r="B1947" s="22" t="s">
        <v>2003</v>
      </c>
      <c r="C1947" s="22" t="s">
        <v>1973</v>
      </c>
      <c r="D1947" s="14" t="s">
        <v>1625</v>
      </c>
      <c r="E1947" s="25">
        <v>41420</v>
      </c>
      <c r="F1947" s="14">
        <v>4057383</v>
      </c>
      <c r="G1947" s="27">
        <v>10078218</v>
      </c>
      <c r="H1947" s="26">
        <v>80000</v>
      </c>
    </row>
    <row r="1948" spans="1:8" ht="12.75" hidden="1" customHeight="1" x14ac:dyDescent="0.25">
      <c r="A1948" s="136" t="s">
        <v>3</v>
      </c>
      <c r="B1948" s="140" t="str">
        <f>+Tabla1[[#This Row],[Equipo]]</f>
        <v>PRECORTADORA RECTA</v>
      </c>
      <c r="C1948" s="140" t="s">
        <v>160</v>
      </c>
      <c r="D1948" s="140" t="s">
        <v>1611</v>
      </c>
      <c r="E1948" s="144">
        <v>41418</v>
      </c>
      <c r="F1948" s="140">
        <v>4057083</v>
      </c>
      <c r="G1948" s="140">
        <v>10078056</v>
      </c>
      <c r="H1948" s="146">
        <v>80000</v>
      </c>
    </row>
    <row r="1949" spans="1:8" x14ac:dyDescent="0.25">
      <c r="A1949" s="15" t="s">
        <v>0</v>
      </c>
      <c r="B1949" s="22" t="s">
        <v>2003</v>
      </c>
      <c r="C1949" s="22" t="s">
        <v>1973</v>
      </c>
      <c r="D1949" s="14" t="s">
        <v>1841</v>
      </c>
      <c r="E1949" s="25">
        <v>41418</v>
      </c>
      <c r="F1949" s="14">
        <v>4057336</v>
      </c>
      <c r="G1949" s="27">
        <v>10078095</v>
      </c>
      <c r="H1949" s="26">
        <v>41451</v>
      </c>
    </row>
    <row r="1950" spans="1:8" ht="12.75" hidden="1" customHeight="1" x14ac:dyDescent="0.25">
      <c r="A1950" s="136" t="s">
        <v>3</v>
      </c>
      <c r="B1950" s="140" t="str">
        <f>+Tabla1[[#This Row],[Equipo]]</f>
        <v>PRECORTADORA RECTA</v>
      </c>
      <c r="C1950" s="140" t="s">
        <v>160</v>
      </c>
      <c r="D1950" s="140" t="s">
        <v>1168</v>
      </c>
      <c r="E1950" s="144">
        <v>41417</v>
      </c>
      <c r="F1950" s="140">
        <v>4057008</v>
      </c>
      <c r="G1950" s="140">
        <v>10077931</v>
      </c>
      <c r="H1950" s="146">
        <v>160000</v>
      </c>
    </row>
    <row r="1951" spans="1:8" ht="12.75" hidden="1" customHeight="1" x14ac:dyDescent="0.25">
      <c r="A1951" s="136" t="s">
        <v>3</v>
      </c>
      <c r="B1951" s="140" t="str">
        <f>+Tabla1[[#This Row],[Equipo]]</f>
        <v>PRECORTADORA RECTA</v>
      </c>
      <c r="C1951" s="140" t="s">
        <v>160</v>
      </c>
      <c r="D1951" s="140" t="s">
        <v>1612</v>
      </c>
      <c r="E1951" s="144">
        <v>41416</v>
      </c>
      <c r="F1951" s="140">
        <v>4056938</v>
      </c>
      <c r="G1951" s="140">
        <v>10077684</v>
      </c>
      <c r="H1951" s="146">
        <v>80000</v>
      </c>
    </row>
    <row r="1952" spans="1:8" ht="12.75" hidden="1" customHeight="1" x14ac:dyDescent="0.25">
      <c r="A1952" s="136" t="s">
        <v>0</v>
      </c>
      <c r="B1952" s="140" t="s">
        <v>1971</v>
      </c>
      <c r="C1952" s="140" t="s">
        <v>1</v>
      </c>
      <c r="D1952" s="140" t="s">
        <v>350</v>
      </c>
      <c r="E1952" s="144">
        <v>41415</v>
      </c>
      <c r="F1952" s="140">
        <v>4056932</v>
      </c>
      <c r="G1952" s="140">
        <v>10077628</v>
      </c>
      <c r="H1952" s="146">
        <v>813030</v>
      </c>
    </row>
    <row r="1953" spans="1:8" ht="12.75" hidden="1" customHeight="1" x14ac:dyDescent="0.25">
      <c r="A1953" s="136" t="s">
        <v>0</v>
      </c>
      <c r="B1953" s="140" t="s">
        <v>1971</v>
      </c>
      <c r="C1953" s="140" t="s">
        <v>5</v>
      </c>
      <c r="D1953" s="140" t="s">
        <v>1455</v>
      </c>
      <c r="E1953" s="144">
        <v>41415</v>
      </c>
      <c r="F1953" s="140">
        <v>4056894</v>
      </c>
      <c r="G1953" s="140">
        <v>10077691</v>
      </c>
      <c r="H1953" s="146">
        <v>94000</v>
      </c>
    </row>
    <row r="1954" spans="1:8" ht="12.75" hidden="1" customHeight="1" x14ac:dyDescent="0.25">
      <c r="A1954" s="136" t="s">
        <v>3</v>
      </c>
      <c r="B1954" s="140" t="s">
        <v>160</v>
      </c>
      <c r="C1954" s="140" t="s">
        <v>2</v>
      </c>
      <c r="D1954" s="140" t="s">
        <v>728</v>
      </c>
      <c r="E1954" s="144">
        <v>41415</v>
      </c>
      <c r="F1954" s="140">
        <v>4056911</v>
      </c>
      <c r="G1954" s="140">
        <v>10077721</v>
      </c>
      <c r="H1954" s="146">
        <v>320000</v>
      </c>
    </row>
    <row r="1955" spans="1:8" x14ac:dyDescent="0.25">
      <c r="A1955" s="15" t="s">
        <v>0</v>
      </c>
      <c r="B1955" s="22" t="s">
        <v>2003</v>
      </c>
      <c r="C1955" s="22" t="s">
        <v>1973</v>
      </c>
      <c r="D1955" s="14" t="s">
        <v>1454</v>
      </c>
      <c r="E1955" s="25">
        <v>41415</v>
      </c>
      <c r="F1955" s="14">
        <v>4056895</v>
      </c>
      <c r="G1955" s="27">
        <v>10077685</v>
      </c>
      <c r="H1955" s="26">
        <v>94000</v>
      </c>
    </row>
    <row r="1956" spans="1:8" ht="12.75" customHeight="1" x14ac:dyDescent="0.25">
      <c r="A1956" s="15" t="s">
        <v>3</v>
      </c>
      <c r="B1956" s="22" t="s">
        <v>2003</v>
      </c>
      <c r="C1956" s="22" t="s">
        <v>1973</v>
      </c>
      <c r="D1956" s="14" t="s">
        <v>1275</v>
      </c>
      <c r="E1956" s="25">
        <v>41410</v>
      </c>
      <c r="F1956" s="14">
        <v>4056495</v>
      </c>
      <c r="G1956" s="27">
        <v>10077414</v>
      </c>
      <c r="H1956" s="26">
        <v>133689</v>
      </c>
    </row>
    <row r="1957" spans="1:8" ht="12.75" customHeight="1" x14ac:dyDescent="0.25">
      <c r="A1957" s="15" t="s">
        <v>0</v>
      </c>
      <c r="B1957" s="22" t="s">
        <v>2003</v>
      </c>
      <c r="C1957" s="22" t="s">
        <v>1973</v>
      </c>
      <c r="D1957" s="14" t="s">
        <v>1800</v>
      </c>
      <c r="E1957" s="25">
        <v>41409</v>
      </c>
      <c r="F1957" s="14">
        <v>4056405</v>
      </c>
      <c r="G1957" s="27">
        <v>10077255</v>
      </c>
      <c r="H1957" s="26">
        <v>47000</v>
      </c>
    </row>
    <row r="1958" spans="1:8" ht="12.75" customHeight="1" x14ac:dyDescent="0.25">
      <c r="A1958" s="15" t="s">
        <v>3</v>
      </c>
      <c r="B1958" s="22" t="s">
        <v>2003</v>
      </c>
      <c r="C1958" s="22" t="s">
        <v>1973</v>
      </c>
      <c r="D1958" s="14" t="s">
        <v>1458</v>
      </c>
      <c r="E1958" s="25">
        <v>41408</v>
      </c>
      <c r="F1958" s="14">
        <v>4056352</v>
      </c>
      <c r="G1958" s="27">
        <v>10077174</v>
      </c>
      <c r="H1958" s="26">
        <v>94000</v>
      </c>
    </row>
    <row r="1959" spans="1:8" ht="12.75" customHeight="1" x14ac:dyDescent="0.25">
      <c r="A1959" s="15" t="s">
        <v>3</v>
      </c>
      <c r="B1959" s="22" t="s">
        <v>2003</v>
      </c>
      <c r="C1959" s="22" t="s">
        <v>1973</v>
      </c>
      <c r="D1959" s="14" t="s">
        <v>485</v>
      </c>
      <c r="E1959" s="25">
        <v>41407</v>
      </c>
      <c r="F1959" s="14">
        <v>4056310</v>
      </c>
      <c r="G1959" s="27">
        <v>10077109</v>
      </c>
      <c r="H1959" s="26">
        <v>210781</v>
      </c>
    </row>
    <row r="1960" spans="1:8" ht="12.75" hidden="1" customHeight="1" x14ac:dyDescent="0.25">
      <c r="A1960" s="136" t="s">
        <v>0</v>
      </c>
      <c r="B1960" s="140" t="s">
        <v>1971</v>
      </c>
      <c r="C1960" s="140" t="s">
        <v>1</v>
      </c>
      <c r="D1960" s="140" t="s">
        <v>1134</v>
      </c>
      <c r="E1960" s="144">
        <v>41406</v>
      </c>
      <c r="F1960" s="140">
        <v>4056144</v>
      </c>
      <c r="G1960" s="140">
        <v>10077106</v>
      </c>
      <c r="H1960" s="146">
        <v>162500</v>
      </c>
    </row>
    <row r="1961" spans="1:8" ht="12.75" hidden="1" customHeight="1" x14ac:dyDescent="0.25">
      <c r="A1961" s="136" t="s">
        <v>0</v>
      </c>
      <c r="B1961" s="140" t="s">
        <v>1971</v>
      </c>
      <c r="C1961" s="140" t="s">
        <v>5</v>
      </c>
      <c r="D1961" s="140" t="s">
        <v>1932</v>
      </c>
      <c r="E1961" s="144">
        <v>41406</v>
      </c>
      <c r="F1961" s="140">
        <v>4056143</v>
      </c>
      <c r="G1961" s="140">
        <v>10077100</v>
      </c>
      <c r="H1961" s="146">
        <v>18800</v>
      </c>
    </row>
    <row r="1962" spans="1:8" ht="12.75" hidden="1" customHeight="1" x14ac:dyDescent="0.25">
      <c r="A1962" s="136" t="s">
        <v>3</v>
      </c>
      <c r="B1962" s="140" t="str">
        <f>+Tabla1[[#This Row],[Equipo]]</f>
        <v>PRECORTADORA RECTA</v>
      </c>
      <c r="C1962" s="140" t="s">
        <v>160</v>
      </c>
      <c r="D1962" s="140" t="s">
        <v>1457</v>
      </c>
      <c r="E1962" s="144">
        <v>41406</v>
      </c>
      <c r="F1962" s="140">
        <v>4056145</v>
      </c>
      <c r="G1962" s="140">
        <v>10076914</v>
      </c>
      <c r="H1962" s="146">
        <v>94000</v>
      </c>
    </row>
    <row r="1963" spans="1:8" ht="12.75" customHeight="1" x14ac:dyDescent="0.25">
      <c r="A1963" s="15" t="s">
        <v>3</v>
      </c>
      <c r="B1963" s="22" t="s">
        <v>2003</v>
      </c>
      <c r="C1963" s="22" t="s">
        <v>1973</v>
      </c>
      <c r="D1963" s="14" t="s">
        <v>1459</v>
      </c>
      <c r="E1963" s="25">
        <v>41405</v>
      </c>
      <c r="F1963" s="14">
        <v>4056139</v>
      </c>
      <c r="G1963" s="27">
        <v>10077099</v>
      </c>
      <c r="H1963" s="26">
        <v>94000</v>
      </c>
    </row>
    <row r="1964" spans="1:8" ht="12.75" hidden="1" customHeight="1" x14ac:dyDescent="0.25">
      <c r="A1964" s="136" t="s">
        <v>0</v>
      </c>
      <c r="B1964" s="140" t="s">
        <v>1971</v>
      </c>
      <c r="C1964" s="140" t="s">
        <v>5</v>
      </c>
      <c r="D1964" s="140" t="s">
        <v>1689</v>
      </c>
      <c r="E1964" s="144">
        <v>41403</v>
      </c>
      <c r="F1964" s="140">
        <v>4056032</v>
      </c>
      <c r="G1964" s="140">
        <v>10076870</v>
      </c>
      <c r="H1964" s="146">
        <v>65800</v>
      </c>
    </row>
    <row r="1965" spans="1:8" ht="12.75" customHeight="1" x14ac:dyDescent="0.25">
      <c r="A1965" s="15" t="s">
        <v>0</v>
      </c>
      <c r="B1965" s="22" t="s">
        <v>2003</v>
      </c>
      <c r="C1965" s="22" t="s">
        <v>1973</v>
      </c>
      <c r="D1965" s="14" t="s">
        <v>781</v>
      </c>
      <c r="E1965" s="25">
        <v>41403</v>
      </c>
      <c r="F1965" s="14">
        <v>4055951</v>
      </c>
      <c r="G1965" s="27">
        <v>10076660</v>
      </c>
      <c r="H1965" s="26">
        <v>283880</v>
      </c>
    </row>
    <row r="1966" spans="1:8" ht="12.75" customHeight="1" x14ac:dyDescent="0.25">
      <c r="A1966" s="15" t="s">
        <v>0</v>
      </c>
      <c r="B1966" s="22" t="s">
        <v>2003</v>
      </c>
      <c r="C1966" s="22" t="s">
        <v>1973</v>
      </c>
      <c r="D1966" s="14" t="s">
        <v>1799</v>
      </c>
      <c r="E1966" s="25">
        <v>41403</v>
      </c>
      <c r="F1966" s="14">
        <v>4056012</v>
      </c>
      <c r="G1966" s="27">
        <v>10076845</v>
      </c>
      <c r="H1966" s="26">
        <v>47000</v>
      </c>
    </row>
    <row r="1967" spans="1:8" x14ac:dyDescent="0.25">
      <c r="A1967" s="15" t="s">
        <v>0</v>
      </c>
      <c r="B1967" s="22" t="s">
        <v>2003</v>
      </c>
      <c r="C1967" s="22" t="s">
        <v>1973</v>
      </c>
      <c r="D1967" s="14" t="s">
        <v>1797</v>
      </c>
      <c r="E1967" s="25">
        <v>41403</v>
      </c>
      <c r="F1967" s="14">
        <v>4055957</v>
      </c>
      <c r="G1967" s="27">
        <v>10076816</v>
      </c>
      <c r="H1967" s="26">
        <v>47000</v>
      </c>
    </row>
    <row r="1968" spans="1:8" ht="12.75" hidden="1" customHeight="1" x14ac:dyDescent="0.25">
      <c r="A1968" s="136" t="s">
        <v>3</v>
      </c>
      <c r="B1968" s="140" t="str">
        <f>+Tabla1[[#This Row],[Equipo]]</f>
        <v>TENSIONADORA</v>
      </c>
      <c r="C1968" s="140" t="s">
        <v>42</v>
      </c>
      <c r="D1968" s="140" t="s">
        <v>1628</v>
      </c>
      <c r="E1968" s="144">
        <v>41403</v>
      </c>
      <c r="F1968" s="140">
        <v>4056015</v>
      </c>
      <c r="G1968" s="140">
        <v>10076758</v>
      </c>
      <c r="H1968" s="146">
        <v>79000</v>
      </c>
    </row>
    <row r="1969" spans="1:8" ht="12.75" hidden="1" customHeight="1" x14ac:dyDescent="0.25">
      <c r="A1969" s="15" t="s">
        <v>0</v>
      </c>
      <c r="B1969" s="22" t="s">
        <v>2003</v>
      </c>
      <c r="C1969" s="22" t="s">
        <v>1974</v>
      </c>
      <c r="D1969" s="14" t="s">
        <v>615</v>
      </c>
      <c r="E1969" s="25">
        <v>41402</v>
      </c>
      <c r="F1969" s="14">
        <v>4055936</v>
      </c>
      <c r="G1969" s="27">
        <v>10076738</v>
      </c>
      <c r="H1969" s="26">
        <v>378908</v>
      </c>
    </row>
    <row r="1970" spans="1:8" ht="12.75" customHeight="1" x14ac:dyDescent="0.25">
      <c r="A1970" s="15" t="s">
        <v>0</v>
      </c>
      <c r="B1970" s="22" t="s">
        <v>2003</v>
      </c>
      <c r="C1970" s="22" t="s">
        <v>1973</v>
      </c>
      <c r="D1970" s="14" t="s">
        <v>1775</v>
      </c>
      <c r="E1970" s="25">
        <v>41402</v>
      </c>
      <c r="F1970" s="14">
        <v>4055925</v>
      </c>
      <c r="G1970" s="27">
        <v>10076725</v>
      </c>
      <c r="H1970" s="26">
        <v>51827</v>
      </c>
    </row>
    <row r="1971" spans="1:8" ht="12.75" hidden="1" customHeight="1" x14ac:dyDescent="0.25">
      <c r="A1971" s="15" t="s">
        <v>0</v>
      </c>
      <c r="B1971" s="22" t="s">
        <v>2003</v>
      </c>
      <c r="C1971" s="22" t="s">
        <v>1974</v>
      </c>
      <c r="D1971" s="14" t="s">
        <v>485</v>
      </c>
      <c r="E1971" s="25">
        <v>41401</v>
      </c>
      <c r="F1971" s="14">
        <v>4055853</v>
      </c>
      <c r="G1971" s="27">
        <v>10076591</v>
      </c>
      <c r="H1971" s="26">
        <v>513623</v>
      </c>
    </row>
    <row r="1972" spans="1:8" ht="12.75" hidden="1" customHeight="1" x14ac:dyDescent="0.25">
      <c r="A1972" s="136" t="s">
        <v>0</v>
      </c>
      <c r="B1972" s="140" t="s">
        <v>42</v>
      </c>
      <c r="C1972" s="140" t="s">
        <v>42</v>
      </c>
      <c r="D1972" s="140" t="s">
        <v>105</v>
      </c>
      <c r="E1972" s="144">
        <v>41400</v>
      </c>
      <c r="F1972" s="140">
        <v>4055815</v>
      </c>
      <c r="G1972" s="140">
        <v>10076562</v>
      </c>
      <c r="H1972" s="146">
        <v>3675898</v>
      </c>
    </row>
    <row r="1973" spans="1:8" ht="12.75" hidden="1" customHeight="1" x14ac:dyDescent="0.25">
      <c r="A1973" s="136" t="s">
        <v>0</v>
      </c>
      <c r="B1973" s="140" t="s">
        <v>42</v>
      </c>
      <c r="C1973" s="140" t="s">
        <v>42</v>
      </c>
      <c r="D1973" s="140" t="s">
        <v>840</v>
      </c>
      <c r="E1973" s="144">
        <v>41395</v>
      </c>
      <c r="F1973" s="140">
        <v>4055310</v>
      </c>
      <c r="G1973" s="140">
        <v>10076012</v>
      </c>
      <c r="H1973" s="146">
        <v>94000</v>
      </c>
    </row>
    <row r="1974" spans="1:8" ht="12.75" hidden="1" customHeight="1" x14ac:dyDescent="0.25">
      <c r="A1974" s="136" t="s">
        <v>0</v>
      </c>
      <c r="B1974" s="140" t="s">
        <v>42</v>
      </c>
      <c r="C1974" s="140" t="s">
        <v>42</v>
      </c>
      <c r="D1974" s="140" t="s">
        <v>1798</v>
      </c>
      <c r="E1974" s="144">
        <v>41395</v>
      </c>
      <c r="F1974" s="140">
        <v>4055300</v>
      </c>
      <c r="G1974" s="140">
        <v>10076079</v>
      </c>
      <c r="H1974" s="146">
        <v>47000</v>
      </c>
    </row>
    <row r="1975" spans="1:8" ht="12.75" customHeight="1" x14ac:dyDescent="0.25">
      <c r="A1975" s="15" t="s">
        <v>3</v>
      </c>
      <c r="B1975" s="22" t="s">
        <v>2003</v>
      </c>
      <c r="C1975" s="22" t="s">
        <v>1973</v>
      </c>
      <c r="D1975" s="14" t="s">
        <v>1873</v>
      </c>
      <c r="E1975" s="25">
        <v>41394</v>
      </c>
      <c r="F1975" s="14">
        <v>4055243</v>
      </c>
      <c r="G1975" s="27">
        <v>10075979</v>
      </c>
      <c r="H1975" s="26">
        <v>37600</v>
      </c>
    </row>
    <row r="1976" spans="1:8" ht="12.75" customHeight="1" x14ac:dyDescent="0.25">
      <c r="A1976" s="15" t="s">
        <v>0</v>
      </c>
      <c r="B1976" s="22" t="s">
        <v>2003</v>
      </c>
      <c r="C1976" s="22" t="s">
        <v>1973</v>
      </c>
      <c r="D1976" s="14" t="s">
        <v>1456</v>
      </c>
      <c r="E1976" s="25">
        <v>41393</v>
      </c>
      <c r="F1976" s="14">
        <v>4055236</v>
      </c>
      <c r="G1976" s="27">
        <v>10075836</v>
      </c>
      <c r="H1976" s="26">
        <v>94000</v>
      </c>
    </row>
    <row r="1977" spans="1:8" x14ac:dyDescent="0.25">
      <c r="A1977" s="15" t="s">
        <v>0</v>
      </c>
      <c r="B1977" s="22" t="s">
        <v>2003</v>
      </c>
      <c r="C1977" s="22" t="s">
        <v>1973</v>
      </c>
      <c r="D1977" s="14" t="s">
        <v>444</v>
      </c>
      <c r="E1977" s="25">
        <v>41392</v>
      </c>
      <c r="F1977" s="14">
        <v>4055014</v>
      </c>
      <c r="G1977" s="27">
        <v>10075825</v>
      </c>
      <c r="H1977" s="26">
        <v>580000</v>
      </c>
    </row>
    <row r="1978" spans="1:8" ht="12.75" customHeight="1" x14ac:dyDescent="0.25">
      <c r="A1978" s="15" t="s">
        <v>0</v>
      </c>
      <c r="B1978" s="22" t="s">
        <v>2003</v>
      </c>
      <c r="C1978" s="22" t="s">
        <v>1973</v>
      </c>
      <c r="D1978" s="14" t="s">
        <v>1333</v>
      </c>
      <c r="E1978" s="25">
        <v>41392</v>
      </c>
      <c r="F1978" s="14">
        <v>4055018</v>
      </c>
      <c r="G1978" s="27">
        <v>10075666</v>
      </c>
      <c r="H1978" s="26">
        <v>120000</v>
      </c>
    </row>
    <row r="1979" spans="1:8" ht="12.75" customHeight="1" x14ac:dyDescent="0.25">
      <c r="A1979" s="15" t="s">
        <v>0</v>
      </c>
      <c r="B1979" s="22" t="s">
        <v>2003</v>
      </c>
      <c r="C1979" s="22" t="s">
        <v>1973</v>
      </c>
      <c r="D1979" s="14" t="s">
        <v>1653</v>
      </c>
      <c r="E1979" s="25">
        <v>41390</v>
      </c>
      <c r="F1979" s="14">
        <v>4054940</v>
      </c>
      <c r="G1979" s="27">
        <v>10075750</v>
      </c>
      <c r="H1979" s="26">
        <v>74600</v>
      </c>
    </row>
    <row r="1980" spans="1:8" ht="12.75" hidden="1" customHeight="1" x14ac:dyDescent="0.25">
      <c r="A1980" s="136" t="s">
        <v>3</v>
      </c>
      <c r="B1980" s="139" t="s">
        <v>1971</v>
      </c>
      <c r="C1980" s="140" t="s">
        <v>1</v>
      </c>
      <c r="D1980" s="140" t="s">
        <v>1776</v>
      </c>
      <c r="E1980" s="144">
        <v>41389</v>
      </c>
      <c r="F1980" s="140">
        <v>4054868</v>
      </c>
      <c r="G1980" s="140">
        <v>10075633</v>
      </c>
      <c r="H1980" s="146">
        <v>51700</v>
      </c>
    </row>
    <row r="1981" spans="1:8" ht="12.75" hidden="1" customHeight="1" x14ac:dyDescent="0.25">
      <c r="A1981" s="15" t="s">
        <v>0</v>
      </c>
      <c r="B1981" s="22" t="s">
        <v>2003</v>
      </c>
      <c r="C1981" s="22" t="s">
        <v>1974</v>
      </c>
      <c r="D1981" s="14" t="s">
        <v>163</v>
      </c>
      <c r="E1981" s="25">
        <v>41387</v>
      </c>
      <c r="F1981" s="14">
        <v>4054424</v>
      </c>
      <c r="G1981" s="27">
        <v>10075304</v>
      </c>
      <c r="H1981" s="26">
        <v>2288171</v>
      </c>
    </row>
    <row r="1982" spans="1:8" ht="12.75" hidden="1" customHeight="1" x14ac:dyDescent="0.25">
      <c r="A1982" s="136" t="s">
        <v>3</v>
      </c>
      <c r="B1982" s="140" t="str">
        <f>+Tabla1[[#This Row],[Equipo]]</f>
        <v>TORRE RODILLOS GUIAS</v>
      </c>
      <c r="C1982" s="140" t="s">
        <v>110</v>
      </c>
      <c r="D1982" s="140" t="s">
        <v>282</v>
      </c>
      <c r="E1982" s="144">
        <v>41386</v>
      </c>
      <c r="F1982" s="140">
        <v>4054250</v>
      </c>
      <c r="G1982" s="140">
        <v>10075252</v>
      </c>
      <c r="H1982" s="146">
        <v>1174357</v>
      </c>
    </row>
    <row r="1983" spans="1:8" ht="12.75" customHeight="1" x14ac:dyDescent="0.25">
      <c r="A1983" s="15" t="s">
        <v>0</v>
      </c>
      <c r="B1983" s="22" t="s">
        <v>2003</v>
      </c>
      <c r="C1983" s="22" t="s">
        <v>1973</v>
      </c>
      <c r="D1983" s="14" t="s">
        <v>482</v>
      </c>
      <c r="E1983" s="25">
        <v>41382</v>
      </c>
      <c r="F1983" s="14">
        <v>4053968</v>
      </c>
      <c r="G1983" s="27">
        <v>10074853</v>
      </c>
      <c r="H1983" s="26">
        <v>516011</v>
      </c>
    </row>
    <row r="1984" spans="1:8" ht="12.75" customHeight="1" x14ac:dyDescent="0.25">
      <c r="A1984" s="15" t="s">
        <v>3</v>
      </c>
      <c r="B1984" s="22" t="s">
        <v>2003</v>
      </c>
      <c r="C1984" s="22" t="s">
        <v>1973</v>
      </c>
      <c r="D1984" s="14" t="s">
        <v>1377</v>
      </c>
      <c r="E1984" s="25">
        <v>41382</v>
      </c>
      <c r="F1984" s="14">
        <v>4053948</v>
      </c>
      <c r="G1984" s="27">
        <v>10074961</v>
      </c>
      <c r="H1984" s="26">
        <v>111276</v>
      </c>
    </row>
    <row r="1985" spans="1:8" ht="12.75" customHeight="1" x14ac:dyDescent="0.25">
      <c r="A1985" s="15" t="s">
        <v>3</v>
      </c>
      <c r="B1985" s="22" t="s">
        <v>2003</v>
      </c>
      <c r="C1985" s="22" t="s">
        <v>1973</v>
      </c>
      <c r="D1985" s="14" t="s">
        <v>1362</v>
      </c>
      <c r="E1985" s="25">
        <v>41378</v>
      </c>
      <c r="F1985" s="14">
        <v>4053584</v>
      </c>
      <c r="G1985" s="27">
        <v>10074491</v>
      </c>
      <c r="H1985" s="26">
        <v>113281</v>
      </c>
    </row>
    <row r="1986" spans="1:8" ht="12.75" customHeight="1" x14ac:dyDescent="0.25">
      <c r="A1986" s="15" t="s">
        <v>3</v>
      </c>
      <c r="B1986" s="22" t="s">
        <v>2003</v>
      </c>
      <c r="C1986" s="22" t="s">
        <v>1973</v>
      </c>
      <c r="D1986" s="14" t="s">
        <v>765</v>
      </c>
      <c r="E1986" s="25">
        <v>41377</v>
      </c>
      <c r="F1986" s="14">
        <v>4053501</v>
      </c>
      <c r="G1986" s="27">
        <v>10074520</v>
      </c>
      <c r="H1986" s="26">
        <v>295080</v>
      </c>
    </row>
    <row r="1987" spans="1:8" ht="12.75" hidden="1" customHeight="1" x14ac:dyDescent="0.25">
      <c r="A1987" s="136" t="s">
        <v>3</v>
      </c>
      <c r="B1987" s="139" t="s">
        <v>1971</v>
      </c>
      <c r="C1987" s="140" t="s">
        <v>1</v>
      </c>
      <c r="D1987" s="140" t="s">
        <v>1197</v>
      </c>
      <c r="E1987" s="144">
        <v>41373</v>
      </c>
      <c r="F1987" s="140">
        <v>4053190</v>
      </c>
      <c r="G1987" s="140">
        <v>10074033</v>
      </c>
      <c r="H1987" s="146">
        <v>156650</v>
      </c>
    </row>
    <row r="1988" spans="1:8" ht="12.75" hidden="1" customHeight="1" x14ac:dyDescent="0.25">
      <c r="A1988" s="136" t="s">
        <v>0</v>
      </c>
      <c r="B1988" s="140" t="s">
        <v>1971</v>
      </c>
      <c r="C1988" s="140" t="s">
        <v>1</v>
      </c>
      <c r="D1988" s="140" t="s">
        <v>1921</v>
      </c>
      <c r="E1988" s="144">
        <v>41373</v>
      </c>
      <c r="F1988" s="140">
        <v>4053185</v>
      </c>
      <c r="G1988" s="140">
        <v>10074088</v>
      </c>
      <c r="H1988" s="146">
        <v>22656</v>
      </c>
    </row>
    <row r="1989" spans="1:8" ht="12.75" customHeight="1" x14ac:dyDescent="0.25">
      <c r="A1989" s="15" t="s">
        <v>0</v>
      </c>
      <c r="B1989" s="22" t="s">
        <v>2003</v>
      </c>
      <c r="C1989" s="22" t="s">
        <v>1973</v>
      </c>
      <c r="D1989" s="14" t="s">
        <v>1340</v>
      </c>
      <c r="E1989" s="25">
        <v>41373</v>
      </c>
      <c r="F1989" s="14">
        <v>4053183</v>
      </c>
      <c r="G1989" s="27">
        <v>10074078</v>
      </c>
      <c r="H1989" s="26">
        <v>117812</v>
      </c>
    </row>
    <row r="1990" spans="1:8" ht="12.75" customHeight="1" x14ac:dyDescent="0.25">
      <c r="A1990" s="15" t="s">
        <v>0</v>
      </c>
      <c r="B1990" s="22" t="s">
        <v>2003</v>
      </c>
      <c r="C1990" s="22" t="s">
        <v>1973</v>
      </c>
      <c r="D1990" s="14" t="s">
        <v>353</v>
      </c>
      <c r="E1990" s="25">
        <v>41368</v>
      </c>
      <c r="F1990" s="14">
        <v>4052816</v>
      </c>
      <c r="G1990" s="27">
        <v>10073727</v>
      </c>
      <c r="H1990" s="26">
        <v>807303</v>
      </c>
    </row>
    <row r="1991" spans="1:8" ht="12.75" customHeight="1" x14ac:dyDescent="0.25">
      <c r="A1991" s="15" t="s">
        <v>0</v>
      </c>
      <c r="B1991" s="22" t="s">
        <v>2003</v>
      </c>
      <c r="C1991" s="22" t="s">
        <v>1973</v>
      </c>
      <c r="D1991" s="14" t="s">
        <v>1532</v>
      </c>
      <c r="E1991" s="25">
        <v>41368</v>
      </c>
      <c r="F1991" s="14">
        <v>4052815</v>
      </c>
      <c r="G1991" s="27">
        <v>10073728</v>
      </c>
      <c r="H1991" s="26">
        <v>84961</v>
      </c>
    </row>
    <row r="1992" spans="1:8" ht="12.75" hidden="1" customHeight="1" x14ac:dyDescent="0.25">
      <c r="A1992" s="136" t="s">
        <v>3</v>
      </c>
      <c r="B1992" s="140" t="str">
        <f>+Tabla1[[#This Row],[Equipo]]</f>
        <v>TENSIONADORA</v>
      </c>
      <c r="C1992" s="140" t="s">
        <v>42</v>
      </c>
      <c r="D1992" s="140" t="s">
        <v>847</v>
      </c>
      <c r="E1992" s="144">
        <v>41368</v>
      </c>
      <c r="F1992" s="140">
        <v>4052830</v>
      </c>
      <c r="G1992" s="140">
        <v>10073725</v>
      </c>
      <c r="H1992" s="146">
        <v>243378</v>
      </c>
    </row>
    <row r="1993" spans="1:8" ht="12.75" hidden="1" customHeight="1" x14ac:dyDescent="0.25">
      <c r="A1993" s="136" t="s">
        <v>3</v>
      </c>
      <c r="B1993" s="140" t="str">
        <f>+Tabla1[[#This Row],[Equipo]]</f>
        <v>TENSIONADORA</v>
      </c>
      <c r="C1993" s="140" t="s">
        <v>42</v>
      </c>
      <c r="D1993" s="140" t="s">
        <v>1924</v>
      </c>
      <c r="E1993" s="144">
        <v>41366</v>
      </c>
      <c r="F1993" s="140">
        <v>4052646</v>
      </c>
      <c r="G1993" s="140">
        <v>10073476</v>
      </c>
      <c r="H1993" s="146">
        <v>22656</v>
      </c>
    </row>
    <row r="1994" spans="1:8" ht="12.75" hidden="1" customHeight="1" x14ac:dyDescent="0.25">
      <c r="A1994" s="136" t="s">
        <v>0</v>
      </c>
      <c r="B1994" s="140" t="s">
        <v>1971</v>
      </c>
      <c r="C1994" s="140" t="s">
        <v>5</v>
      </c>
      <c r="D1994" s="140" t="s">
        <v>365</v>
      </c>
      <c r="E1994" s="144">
        <v>41363</v>
      </c>
      <c r="F1994" s="140">
        <v>4052357</v>
      </c>
      <c r="G1994" s="140">
        <v>10073283</v>
      </c>
      <c r="H1994" s="146">
        <v>762940</v>
      </c>
    </row>
    <row r="1995" spans="1:8" ht="12.75" customHeight="1" x14ac:dyDescent="0.25">
      <c r="A1995" s="15" t="s">
        <v>3</v>
      </c>
      <c r="B1995" s="22" t="s">
        <v>2003</v>
      </c>
      <c r="C1995" s="22" t="s">
        <v>1973</v>
      </c>
      <c r="D1995" s="14" t="s">
        <v>1750</v>
      </c>
      <c r="E1995" s="25">
        <v>41363</v>
      </c>
      <c r="F1995" s="14">
        <v>4052287</v>
      </c>
      <c r="G1995" s="27">
        <v>10073254</v>
      </c>
      <c r="H1995" s="26">
        <v>55638</v>
      </c>
    </row>
    <row r="1996" spans="1:8" ht="12.75" hidden="1" customHeight="1" x14ac:dyDescent="0.25">
      <c r="A1996" s="136" t="s">
        <v>3</v>
      </c>
      <c r="B1996" s="139" t="s">
        <v>1971</v>
      </c>
      <c r="C1996" s="140" t="s">
        <v>1</v>
      </c>
      <c r="D1996" s="140" t="s">
        <v>154</v>
      </c>
      <c r="E1996" s="144">
        <v>41360</v>
      </c>
      <c r="F1996" s="140">
        <v>4052242</v>
      </c>
      <c r="G1996" s="140">
        <v>10073170</v>
      </c>
      <c r="H1996" s="146">
        <v>2421160</v>
      </c>
    </row>
    <row r="1997" spans="1:8" ht="12.75" customHeight="1" x14ac:dyDescent="0.25">
      <c r="A1997" s="15" t="s">
        <v>3</v>
      </c>
      <c r="B1997" s="22" t="s">
        <v>2003</v>
      </c>
      <c r="C1997" s="22" t="s">
        <v>1973</v>
      </c>
      <c r="D1997" s="14" t="s">
        <v>928</v>
      </c>
      <c r="E1997" s="25">
        <v>41360</v>
      </c>
      <c r="F1997" s="14">
        <v>4052215</v>
      </c>
      <c r="G1997" s="27">
        <v>10073076</v>
      </c>
      <c r="H1997" s="26">
        <v>201415</v>
      </c>
    </row>
    <row r="1998" spans="1:8" ht="12.75" customHeight="1" x14ac:dyDescent="0.25">
      <c r="A1998" s="15" t="s">
        <v>0</v>
      </c>
      <c r="B1998" s="22" t="s">
        <v>2003</v>
      </c>
      <c r="C1998" s="22" t="s">
        <v>1973</v>
      </c>
      <c r="D1998" s="14" t="s">
        <v>1344</v>
      </c>
      <c r="E1998" s="25">
        <v>41355</v>
      </c>
      <c r="F1998" s="14">
        <v>4051659</v>
      </c>
      <c r="G1998" s="27">
        <v>10072366</v>
      </c>
      <c r="H1998" s="26">
        <v>115547</v>
      </c>
    </row>
    <row r="1999" spans="1:8" ht="12.75" hidden="1" customHeight="1" x14ac:dyDescent="0.25">
      <c r="A1999" s="136" t="s">
        <v>0</v>
      </c>
      <c r="B1999" s="140" t="s">
        <v>1971</v>
      </c>
      <c r="C1999" s="140" t="s">
        <v>1</v>
      </c>
      <c r="D1999" s="140" t="s">
        <v>532</v>
      </c>
      <c r="E1999" s="144">
        <v>41348</v>
      </c>
      <c r="F1999" s="140">
        <v>4051078</v>
      </c>
      <c r="G1999" s="140">
        <v>10071848</v>
      </c>
      <c r="H1999" s="146">
        <v>466457</v>
      </c>
    </row>
    <row r="2000" spans="1:8" ht="12.75" customHeight="1" x14ac:dyDescent="0.25">
      <c r="A2000" s="15" t="s">
        <v>0</v>
      </c>
      <c r="B2000" s="22" t="s">
        <v>2003</v>
      </c>
      <c r="C2000" s="22" t="s">
        <v>1973</v>
      </c>
      <c r="D2000" s="14" t="s">
        <v>631</v>
      </c>
      <c r="E2000" s="25">
        <v>41348</v>
      </c>
      <c r="F2000" s="14">
        <v>4051072</v>
      </c>
      <c r="G2000" s="27">
        <v>10071898</v>
      </c>
      <c r="H2000" s="26">
        <v>362254</v>
      </c>
    </row>
    <row r="2001" spans="1:8" ht="12.75" customHeight="1" x14ac:dyDescent="0.25">
      <c r="A2001" s="15" t="s">
        <v>0</v>
      </c>
      <c r="B2001" s="22" t="s">
        <v>2003</v>
      </c>
      <c r="C2001" s="22" t="s">
        <v>1973</v>
      </c>
      <c r="D2001" s="14" t="s">
        <v>890</v>
      </c>
      <c r="E2001" s="25">
        <v>41348</v>
      </c>
      <c r="F2001" s="14">
        <v>4051084</v>
      </c>
      <c r="G2001" s="27">
        <v>10071933</v>
      </c>
      <c r="H2001" s="26">
        <v>222552</v>
      </c>
    </row>
    <row r="2002" spans="1:8" ht="12.75" customHeight="1" x14ac:dyDescent="0.25">
      <c r="A2002" s="15" t="s">
        <v>0</v>
      </c>
      <c r="B2002" s="22" t="s">
        <v>2003</v>
      </c>
      <c r="C2002" s="22" t="s">
        <v>1973</v>
      </c>
      <c r="D2002" s="14" t="s">
        <v>928</v>
      </c>
      <c r="E2002" s="25">
        <v>41347</v>
      </c>
      <c r="F2002" s="14">
        <v>4051035</v>
      </c>
      <c r="G2002" s="27">
        <v>10071849</v>
      </c>
      <c r="H2002" s="26">
        <v>104121</v>
      </c>
    </row>
    <row r="2003" spans="1:8" ht="12.75" hidden="1" customHeight="1" x14ac:dyDescent="0.25">
      <c r="A2003" s="136" t="s">
        <v>0</v>
      </c>
      <c r="B2003" s="140" t="s">
        <v>42</v>
      </c>
      <c r="C2003" s="140" t="s">
        <v>42</v>
      </c>
      <c r="D2003" s="140" t="s">
        <v>889</v>
      </c>
      <c r="E2003" s="144">
        <v>41345</v>
      </c>
      <c r="F2003" s="140">
        <v>4050824</v>
      </c>
      <c r="G2003" s="140">
        <v>10071540</v>
      </c>
      <c r="H2003" s="146">
        <v>222552</v>
      </c>
    </row>
    <row r="2004" spans="1:8" ht="12.75" customHeight="1" x14ac:dyDescent="0.25">
      <c r="A2004" s="15" t="s">
        <v>3</v>
      </c>
      <c r="B2004" s="22" t="s">
        <v>2003</v>
      </c>
      <c r="C2004" s="22" t="s">
        <v>1973</v>
      </c>
      <c r="D2004" s="14" t="s">
        <v>1378</v>
      </c>
      <c r="E2004" s="25">
        <v>41343</v>
      </c>
      <c r="F2004" s="14">
        <v>4050647</v>
      </c>
      <c r="G2004" s="27">
        <v>10071264</v>
      </c>
      <c r="H2004" s="26">
        <v>111276</v>
      </c>
    </row>
    <row r="2005" spans="1:8" hidden="1" x14ac:dyDescent="0.25">
      <c r="A2005" s="15" t="s">
        <v>3</v>
      </c>
      <c r="B2005" s="22" t="s">
        <v>2003</v>
      </c>
      <c r="C2005" s="22" t="s">
        <v>1974</v>
      </c>
      <c r="D2005" s="14" t="s">
        <v>1011</v>
      </c>
      <c r="E2005" s="25">
        <v>41342</v>
      </c>
      <c r="F2005" s="14">
        <v>4050630</v>
      </c>
      <c r="G2005" s="27">
        <v>10071267</v>
      </c>
      <c r="H2005" s="26">
        <v>178042</v>
      </c>
    </row>
    <row r="2006" spans="1:8" ht="12.75" customHeight="1" x14ac:dyDescent="0.25">
      <c r="A2006" s="15" t="s">
        <v>3</v>
      </c>
      <c r="B2006" s="22" t="s">
        <v>2003</v>
      </c>
      <c r="C2006" s="22" t="s">
        <v>1973</v>
      </c>
      <c r="D2006" s="14" t="s">
        <v>1778</v>
      </c>
      <c r="E2006" s="25">
        <v>41342</v>
      </c>
      <c r="F2006" s="14">
        <v>4050611</v>
      </c>
      <c r="G2006" s="27">
        <v>10071367</v>
      </c>
      <c r="H2006" s="26">
        <v>50976</v>
      </c>
    </row>
    <row r="2007" spans="1:8" ht="12.75" hidden="1" customHeight="1" x14ac:dyDescent="0.25">
      <c r="A2007" s="15" t="s">
        <v>0</v>
      </c>
      <c r="B2007" s="22" t="s">
        <v>2003</v>
      </c>
      <c r="C2007" s="22" t="s">
        <v>1974</v>
      </c>
      <c r="D2007" s="14" t="s">
        <v>546</v>
      </c>
      <c r="E2007" s="25">
        <v>41341</v>
      </c>
      <c r="F2007" s="14">
        <v>4050556</v>
      </c>
      <c r="G2007" s="27">
        <v>10071276</v>
      </c>
      <c r="H2007" s="26">
        <v>447654</v>
      </c>
    </row>
    <row r="2008" spans="1:8" ht="12.75" hidden="1" customHeight="1" x14ac:dyDescent="0.25">
      <c r="A2008" s="15" t="s">
        <v>0</v>
      </c>
      <c r="B2008" s="22" t="s">
        <v>2003</v>
      </c>
      <c r="C2008" s="22" t="s">
        <v>1974</v>
      </c>
      <c r="D2008" s="14" t="s">
        <v>548</v>
      </c>
      <c r="E2008" s="25">
        <v>41341</v>
      </c>
      <c r="F2008" s="14">
        <v>4050557</v>
      </c>
      <c r="G2008" s="27">
        <v>10071278</v>
      </c>
      <c r="H2008" s="26">
        <v>445104</v>
      </c>
    </row>
    <row r="2009" spans="1:8" ht="12.75" customHeight="1" x14ac:dyDescent="0.25">
      <c r="A2009" s="15" t="s">
        <v>3</v>
      </c>
      <c r="B2009" s="22" t="s">
        <v>2003</v>
      </c>
      <c r="C2009" s="22" t="s">
        <v>1973</v>
      </c>
      <c r="D2009" s="14" t="s">
        <v>810</v>
      </c>
      <c r="E2009" s="25">
        <v>41341</v>
      </c>
      <c r="F2009" s="14">
        <v>4050572</v>
      </c>
      <c r="G2009" s="27">
        <v>10071328</v>
      </c>
      <c r="H2009" s="26">
        <v>264000</v>
      </c>
    </row>
    <row r="2010" spans="1:8" ht="12.75" hidden="1" customHeight="1" x14ac:dyDescent="0.25">
      <c r="A2010" s="15" t="s">
        <v>0</v>
      </c>
      <c r="B2010" s="22" t="s">
        <v>2003</v>
      </c>
      <c r="C2010" s="22" t="s">
        <v>1974</v>
      </c>
      <c r="D2010" s="14" t="s">
        <v>971</v>
      </c>
      <c r="E2010" s="25">
        <v>41341</v>
      </c>
      <c r="F2010" s="14">
        <v>4050559</v>
      </c>
      <c r="G2010" s="27">
        <v>10071299</v>
      </c>
      <c r="H2010" s="26">
        <v>194733</v>
      </c>
    </row>
    <row r="2011" spans="1:8" ht="12.75" hidden="1" customHeight="1" x14ac:dyDescent="0.25">
      <c r="A2011" s="15" t="s">
        <v>0</v>
      </c>
      <c r="B2011" s="22" t="s">
        <v>2003</v>
      </c>
      <c r="C2011" s="22" t="s">
        <v>1974</v>
      </c>
      <c r="D2011" s="14" t="s">
        <v>1051</v>
      </c>
      <c r="E2011" s="25">
        <v>41341</v>
      </c>
      <c r="F2011" s="14">
        <v>4050558</v>
      </c>
      <c r="G2011" s="27">
        <v>10071295</v>
      </c>
      <c r="H2011" s="26">
        <v>174446</v>
      </c>
    </row>
    <row r="2012" spans="1:8" ht="12.75" customHeight="1" x14ac:dyDescent="0.25">
      <c r="A2012" s="15" t="s">
        <v>3</v>
      </c>
      <c r="B2012" s="22" t="s">
        <v>2003</v>
      </c>
      <c r="C2012" s="22" t="s">
        <v>1973</v>
      </c>
      <c r="D2012" s="14" t="s">
        <v>1751</v>
      </c>
      <c r="E2012" s="25">
        <v>41341</v>
      </c>
      <c r="F2012" s="14">
        <v>4050574</v>
      </c>
      <c r="G2012" s="27">
        <v>10071320</v>
      </c>
      <c r="H2012" s="26">
        <v>55638</v>
      </c>
    </row>
    <row r="2013" spans="1:8" ht="12.75" customHeight="1" x14ac:dyDescent="0.25">
      <c r="A2013" s="15" t="s">
        <v>3</v>
      </c>
      <c r="B2013" s="22" t="s">
        <v>2003</v>
      </c>
      <c r="C2013" s="22" t="s">
        <v>1973</v>
      </c>
      <c r="D2013" s="14" t="s">
        <v>1376</v>
      </c>
      <c r="E2013" s="25">
        <v>41340</v>
      </c>
      <c r="F2013" s="14">
        <v>4050357</v>
      </c>
      <c r="G2013" s="27">
        <v>10071140</v>
      </c>
      <c r="H2013" s="26">
        <v>111276</v>
      </c>
    </row>
    <row r="2014" spans="1:8" hidden="1" x14ac:dyDescent="0.25">
      <c r="A2014" s="136" t="s">
        <v>0</v>
      </c>
      <c r="B2014" s="140" t="s">
        <v>42</v>
      </c>
      <c r="C2014" s="140" t="s">
        <v>42</v>
      </c>
      <c r="D2014" s="140" t="s">
        <v>1373</v>
      </c>
      <c r="E2014" s="144">
        <v>41339</v>
      </c>
      <c r="F2014" s="140">
        <v>4050330</v>
      </c>
      <c r="G2014" s="140">
        <v>10070910</v>
      </c>
      <c r="H2014" s="146">
        <v>111276</v>
      </c>
    </row>
    <row r="2015" spans="1:8" ht="12.75" customHeight="1" x14ac:dyDescent="0.25">
      <c r="A2015" s="15" t="s">
        <v>3</v>
      </c>
      <c r="B2015" s="22" t="s">
        <v>2003</v>
      </c>
      <c r="C2015" s="22" t="s">
        <v>1973</v>
      </c>
      <c r="D2015" s="14" t="s">
        <v>1137</v>
      </c>
      <c r="E2015" s="25">
        <v>41338</v>
      </c>
      <c r="F2015" s="14">
        <v>4050280</v>
      </c>
      <c r="G2015" s="27">
        <v>10070778</v>
      </c>
      <c r="H2015" s="26">
        <v>160859</v>
      </c>
    </row>
    <row r="2016" spans="1:8" ht="12.75" customHeight="1" x14ac:dyDescent="0.25">
      <c r="A2016" s="15" t="s">
        <v>3</v>
      </c>
      <c r="B2016" s="22" t="s">
        <v>2003</v>
      </c>
      <c r="C2016" s="22" t="s">
        <v>1973</v>
      </c>
      <c r="D2016" s="14" t="s">
        <v>518</v>
      </c>
      <c r="E2016" s="25">
        <v>41337</v>
      </c>
      <c r="F2016" s="14">
        <v>4050024</v>
      </c>
      <c r="G2016" s="27">
        <v>10070774</v>
      </c>
      <c r="H2016" s="26">
        <v>333828</v>
      </c>
    </row>
    <row r="2017" spans="1:8" ht="12.75" customHeight="1" x14ac:dyDescent="0.25">
      <c r="A2017" s="15" t="s">
        <v>3</v>
      </c>
      <c r="B2017" s="22" t="s">
        <v>2003</v>
      </c>
      <c r="C2017" s="22" t="s">
        <v>1973</v>
      </c>
      <c r="D2017" s="14" t="s">
        <v>1627</v>
      </c>
      <c r="E2017" s="25">
        <v>41337</v>
      </c>
      <c r="F2017" s="14">
        <v>4050216</v>
      </c>
      <c r="G2017" s="27">
        <v>10070788</v>
      </c>
      <c r="H2017" s="26">
        <v>79297</v>
      </c>
    </row>
    <row r="2018" spans="1:8" ht="12.75" customHeight="1" x14ac:dyDescent="0.25">
      <c r="A2018" s="15" t="s">
        <v>3</v>
      </c>
      <c r="B2018" s="22" t="s">
        <v>2003</v>
      </c>
      <c r="C2018" s="22" t="s">
        <v>1973</v>
      </c>
      <c r="D2018" s="14" t="s">
        <v>1806</v>
      </c>
      <c r="E2018" s="25">
        <v>41337</v>
      </c>
      <c r="F2018" s="14">
        <v>4050068</v>
      </c>
      <c r="G2018" s="27">
        <v>10070777</v>
      </c>
      <c r="H2018" s="26">
        <v>45312</v>
      </c>
    </row>
    <row r="2019" spans="1:8" ht="12.75" hidden="1" customHeight="1" x14ac:dyDescent="0.25">
      <c r="A2019" s="15" t="s">
        <v>3</v>
      </c>
      <c r="B2019" s="22" t="s">
        <v>2003</v>
      </c>
      <c r="C2019" s="22" t="s">
        <v>1974</v>
      </c>
      <c r="D2019" s="14" t="s">
        <v>649</v>
      </c>
      <c r="E2019" s="25">
        <v>41335</v>
      </c>
      <c r="F2019" s="14">
        <v>4050001</v>
      </c>
      <c r="G2019" s="27">
        <v>10070722</v>
      </c>
      <c r="H2019" s="26">
        <v>350455</v>
      </c>
    </row>
    <row r="2020" spans="1:8" ht="12.75" hidden="1" customHeight="1" x14ac:dyDescent="0.25">
      <c r="A2020" s="136" t="s">
        <v>3</v>
      </c>
      <c r="B2020" s="139" t="s">
        <v>1971</v>
      </c>
      <c r="C2020" s="140" t="s">
        <v>5</v>
      </c>
      <c r="D2020" s="140" t="s">
        <v>1626</v>
      </c>
      <c r="E2020" s="144">
        <v>41334</v>
      </c>
      <c r="F2020" s="140">
        <v>4049819</v>
      </c>
      <c r="G2020" s="140">
        <v>10070611</v>
      </c>
      <c r="H2020" s="146">
        <v>79297</v>
      </c>
    </row>
    <row r="2021" spans="1:8" ht="12.75" hidden="1" customHeight="1" x14ac:dyDescent="0.25">
      <c r="A2021" s="136" t="s">
        <v>3</v>
      </c>
      <c r="B2021" s="139" t="s">
        <v>1971</v>
      </c>
      <c r="C2021" s="140" t="s">
        <v>1</v>
      </c>
      <c r="D2021" s="140" t="s">
        <v>1903</v>
      </c>
      <c r="E2021" s="144">
        <v>41327</v>
      </c>
      <c r="F2021" s="140">
        <v>4049074</v>
      </c>
      <c r="G2021" s="140">
        <v>10069736</v>
      </c>
      <c r="H2021" s="146">
        <v>28320</v>
      </c>
    </row>
    <row r="2022" spans="1:8" ht="12.75" customHeight="1" x14ac:dyDescent="0.25">
      <c r="A2022" s="15" t="s">
        <v>0</v>
      </c>
      <c r="B2022" s="22" t="s">
        <v>2003</v>
      </c>
      <c r="C2022" s="22" t="s">
        <v>1973</v>
      </c>
      <c r="D2022" s="14" t="s">
        <v>368</v>
      </c>
      <c r="E2022" s="25">
        <v>41327</v>
      </c>
      <c r="F2022" s="14">
        <v>4049245</v>
      </c>
      <c r="G2022" s="27">
        <v>10069979</v>
      </c>
      <c r="H2022" s="26">
        <v>753188</v>
      </c>
    </row>
    <row r="2023" spans="1:8" ht="12.75" customHeight="1" x14ac:dyDescent="0.25">
      <c r="A2023" s="15" t="s">
        <v>0</v>
      </c>
      <c r="B2023" s="22" t="s">
        <v>2003</v>
      </c>
      <c r="C2023" s="22" t="s">
        <v>1973</v>
      </c>
      <c r="D2023" s="14" t="s">
        <v>368</v>
      </c>
      <c r="E2023" s="25">
        <v>41327</v>
      </c>
      <c r="F2023" s="14">
        <v>4049247</v>
      </c>
      <c r="G2023" s="27">
        <v>10069981</v>
      </c>
      <c r="H2023" s="26">
        <v>667656</v>
      </c>
    </row>
    <row r="2024" spans="1:8" ht="12.75" customHeight="1" x14ac:dyDescent="0.25">
      <c r="A2024" s="15" t="s">
        <v>0</v>
      </c>
      <c r="B2024" s="22" t="s">
        <v>2003</v>
      </c>
      <c r="C2024" s="22" t="s">
        <v>1973</v>
      </c>
      <c r="D2024" s="14" t="s">
        <v>368</v>
      </c>
      <c r="E2024" s="25">
        <v>41327</v>
      </c>
      <c r="F2024" s="14">
        <v>4049246</v>
      </c>
      <c r="G2024" s="27">
        <v>10069980</v>
      </c>
      <c r="H2024" s="26">
        <v>667656</v>
      </c>
    </row>
    <row r="2025" spans="1:8" ht="12.75" customHeight="1" x14ac:dyDescent="0.25">
      <c r="A2025" s="15" t="s">
        <v>0</v>
      </c>
      <c r="B2025" s="22" t="s">
        <v>2003</v>
      </c>
      <c r="C2025" s="22" t="s">
        <v>1973</v>
      </c>
      <c r="D2025" s="14" t="s">
        <v>368</v>
      </c>
      <c r="E2025" s="25">
        <v>41327</v>
      </c>
      <c r="F2025" s="14">
        <v>4049248</v>
      </c>
      <c r="G2025" s="27">
        <v>10069982</v>
      </c>
      <c r="H2025" s="26">
        <v>445104</v>
      </c>
    </row>
    <row r="2026" spans="1:8" ht="12.75" customHeight="1" x14ac:dyDescent="0.25">
      <c r="A2026" s="15" t="s">
        <v>3</v>
      </c>
      <c r="B2026" s="22" t="s">
        <v>2003</v>
      </c>
      <c r="C2026" s="22" t="s">
        <v>1973</v>
      </c>
      <c r="D2026" s="14" t="s">
        <v>368</v>
      </c>
      <c r="E2026" s="25">
        <v>41327</v>
      </c>
      <c r="F2026" s="14">
        <v>4049252</v>
      </c>
      <c r="G2026" s="27">
        <v>10069986</v>
      </c>
      <c r="H2026" s="26">
        <v>333828</v>
      </c>
    </row>
    <row r="2027" spans="1:8" ht="12.75" customHeight="1" x14ac:dyDescent="0.25">
      <c r="A2027" s="15" t="s">
        <v>3</v>
      </c>
      <c r="B2027" s="22" t="s">
        <v>2003</v>
      </c>
      <c r="C2027" s="22" t="s">
        <v>1973</v>
      </c>
      <c r="D2027" s="14" t="s">
        <v>368</v>
      </c>
      <c r="E2027" s="25">
        <v>41327</v>
      </c>
      <c r="F2027" s="14">
        <v>4049251</v>
      </c>
      <c r="G2027" s="27">
        <v>10069985</v>
      </c>
      <c r="H2027" s="26">
        <v>333828</v>
      </c>
    </row>
    <row r="2028" spans="1:8" ht="12.75" customHeight="1" x14ac:dyDescent="0.25">
      <c r="A2028" s="15" t="s">
        <v>3</v>
      </c>
      <c r="B2028" s="22" t="s">
        <v>2003</v>
      </c>
      <c r="C2028" s="22" t="s">
        <v>1973</v>
      </c>
      <c r="D2028" s="14" t="s">
        <v>368</v>
      </c>
      <c r="E2028" s="25">
        <v>41327</v>
      </c>
      <c r="F2028" s="14">
        <v>4049249</v>
      </c>
      <c r="G2028" s="27">
        <v>10069983</v>
      </c>
      <c r="H2028" s="26">
        <v>222552</v>
      </c>
    </row>
    <row r="2029" spans="1:8" ht="12.75" customHeight="1" x14ac:dyDescent="0.25">
      <c r="A2029" s="15" t="s">
        <v>0</v>
      </c>
      <c r="B2029" s="22" t="s">
        <v>2003</v>
      </c>
      <c r="C2029" s="22" t="s">
        <v>1973</v>
      </c>
      <c r="D2029" s="14" t="s">
        <v>1130</v>
      </c>
      <c r="E2029" s="25">
        <v>41327</v>
      </c>
      <c r="F2029" s="14">
        <v>4049212</v>
      </c>
      <c r="G2029" s="27">
        <v>10069917</v>
      </c>
      <c r="H2029" s="26">
        <v>164943</v>
      </c>
    </row>
    <row r="2030" spans="1:8" ht="12.75" customHeight="1" x14ac:dyDescent="0.25">
      <c r="A2030" s="15" t="s">
        <v>3</v>
      </c>
      <c r="B2030" s="22" t="s">
        <v>2003</v>
      </c>
      <c r="C2030" s="22" t="s">
        <v>1973</v>
      </c>
      <c r="D2030" s="14" t="s">
        <v>368</v>
      </c>
      <c r="E2030" s="25">
        <v>41327</v>
      </c>
      <c r="F2030" s="14">
        <v>4049250</v>
      </c>
      <c r="G2030" s="27">
        <v>10069984</v>
      </c>
      <c r="H2030" s="26">
        <v>111276</v>
      </c>
    </row>
    <row r="2031" spans="1:8" ht="12.75" customHeight="1" x14ac:dyDescent="0.25">
      <c r="A2031" s="15" t="s">
        <v>0</v>
      </c>
      <c r="B2031" s="22" t="s">
        <v>2003</v>
      </c>
      <c r="C2031" s="22" t="s">
        <v>1973</v>
      </c>
      <c r="D2031" s="14" t="s">
        <v>172</v>
      </c>
      <c r="E2031" s="25">
        <v>41326</v>
      </c>
      <c r="F2031" s="14">
        <v>4048955</v>
      </c>
      <c r="G2031" s="27">
        <v>10069830</v>
      </c>
      <c r="H2031" s="26">
        <v>2153916</v>
      </c>
    </row>
    <row r="2032" spans="1:8" x14ac:dyDescent="0.25">
      <c r="A2032" s="15" t="s">
        <v>3</v>
      </c>
      <c r="B2032" s="22" t="s">
        <v>2003</v>
      </c>
      <c r="C2032" s="22" t="s">
        <v>1973</v>
      </c>
      <c r="D2032" s="14" t="s">
        <v>1533</v>
      </c>
      <c r="E2032" s="25">
        <v>41326</v>
      </c>
      <c r="F2032" s="14">
        <v>4048956</v>
      </c>
      <c r="G2032" s="27">
        <v>10069833</v>
      </c>
      <c r="H2032" s="26">
        <v>84961</v>
      </c>
    </row>
    <row r="2033" spans="1:8" ht="12.75" customHeight="1" x14ac:dyDescent="0.25">
      <c r="A2033" s="15" t="s">
        <v>0</v>
      </c>
      <c r="B2033" s="22" t="s">
        <v>2003</v>
      </c>
      <c r="C2033" s="22" t="s">
        <v>1973</v>
      </c>
      <c r="D2033" s="14" t="s">
        <v>1922</v>
      </c>
      <c r="E2033" s="25">
        <v>41324</v>
      </c>
      <c r="F2033" s="14">
        <v>4048880</v>
      </c>
      <c r="G2033" s="27">
        <v>10069696</v>
      </c>
      <c r="H2033" s="26">
        <v>22656</v>
      </c>
    </row>
    <row r="2034" spans="1:8" ht="12.75" customHeight="1" x14ac:dyDescent="0.25">
      <c r="A2034" s="15" t="s">
        <v>0</v>
      </c>
      <c r="B2034" s="22" t="s">
        <v>2003</v>
      </c>
      <c r="C2034" s="22" t="s">
        <v>1973</v>
      </c>
      <c r="D2034" s="14" t="s">
        <v>1923</v>
      </c>
      <c r="E2034" s="25">
        <v>41324</v>
      </c>
      <c r="F2034" s="14">
        <v>4048874</v>
      </c>
      <c r="G2034" s="27">
        <v>10069666</v>
      </c>
      <c r="H2034" s="26">
        <v>22656</v>
      </c>
    </row>
    <row r="2035" spans="1:8" ht="12.75" customHeight="1" x14ac:dyDescent="0.25">
      <c r="A2035" s="15" t="s">
        <v>3</v>
      </c>
      <c r="B2035" s="22" t="s">
        <v>2003</v>
      </c>
      <c r="C2035" s="22" t="s">
        <v>1973</v>
      </c>
      <c r="D2035" s="14" t="s">
        <v>469</v>
      </c>
      <c r="E2035" s="25">
        <v>41320</v>
      </c>
      <c r="F2035" s="14">
        <v>4048552</v>
      </c>
      <c r="G2035" s="27">
        <v>10069438</v>
      </c>
      <c r="H2035" s="26">
        <v>532863</v>
      </c>
    </row>
    <row r="2036" spans="1:8" ht="12.75" customHeight="1" x14ac:dyDescent="0.25">
      <c r="A2036" s="15" t="s">
        <v>0</v>
      </c>
      <c r="B2036" s="22" t="s">
        <v>2003</v>
      </c>
      <c r="C2036" s="22" t="s">
        <v>1973</v>
      </c>
      <c r="D2036" s="14" t="s">
        <v>469</v>
      </c>
      <c r="E2036" s="25">
        <v>41320</v>
      </c>
      <c r="F2036" s="14">
        <v>4048548</v>
      </c>
      <c r="G2036" s="27">
        <v>10069433</v>
      </c>
      <c r="H2036" s="26">
        <v>144059</v>
      </c>
    </row>
    <row r="2037" spans="1:8" ht="12.75" customHeight="1" x14ac:dyDescent="0.25">
      <c r="A2037" s="15" t="s">
        <v>0</v>
      </c>
      <c r="B2037" s="22" t="s">
        <v>2003</v>
      </c>
      <c r="C2037" s="22" t="s">
        <v>1973</v>
      </c>
      <c r="D2037" s="14" t="s">
        <v>469</v>
      </c>
      <c r="E2037" s="25">
        <v>41320</v>
      </c>
      <c r="F2037" s="14">
        <v>4048547</v>
      </c>
      <c r="G2037" s="27">
        <v>10069432</v>
      </c>
      <c r="H2037" s="26">
        <v>111276</v>
      </c>
    </row>
    <row r="2038" spans="1:8" ht="12.75" customHeight="1" x14ac:dyDescent="0.25">
      <c r="A2038" s="15" t="s">
        <v>0</v>
      </c>
      <c r="B2038" s="22" t="s">
        <v>2003</v>
      </c>
      <c r="C2038" s="22" t="s">
        <v>1973</v>
      </c>
      <c r="D2038" s="14" t="s">
        <v>469</v>
      </c>
      <c r="E2038" s="25">
        <v>41320</v>
      </c>
      <c r="F2038" s="14">
        <v>4048550</v>
      </c>
      <c r="G2038" s="27">
        <v>10069435</v>
      </c>
      <c r="H2038" s="26">
        <v>62038</v>
      </c>
    </row>
    <row r="2039" spans="1:8" ht="12.75" customHeight="1" x14ac:dyDescent="0.25">
      <c r="A2039" s="15" t="s">
        <v>3</v>
      </c>
      <c r="B2039" s="22" t="s">
        <v>2003</v>
      </c>
      <c r="C2039" s="22" t="s">
        <v>1973</v>
      </c>
      <c r="D2039" s="14" t="s">
        <v>469</v>
      </c>
      <c r="E2039" s="25">
        <v>41320</v>
      </c>
      <c r="F2039" s="14">
        <v>4048551</v>
      </c>
      <c r="G2039" s="27">
        <v>10069437</v>
      </c>
      <c r="H2039" s="26">
        <v>52563</v>
      </c>
    </row>
    <row r="2040" spans="1:8" ht="12.75" customHeight="1" x14ac:dyDescent="0.25">
      <c r="A2040" s="15" t="s">
        <v>3</v>
      </c>
      <c r="B2040" s="22" t="s">
        <v>2003</v>
      </c>
      <c r="C2040" s="22" t="s">
        <v>1973</v>
      </c>
      <c r="D2040" s="14" t="s">
        <v>1409</v>
      </c>
      <c r="E2040" s="25">
        <v>41317</v>
      </c>
      <c r="F2040" s="14">
        <v>4048300</v>
      </c>
      <c r="G2040" s="27">
        <v>10068962</v>
      </c>
      <c r="H2040" s="26">
        <v>100820</v>
      </c>
    </row>
    <row r="2041" spans="1:8" ht="12.75" hidden="1" customHeight="1" x14ac:dyDescent="0.25">
      <c r="A2041" s="15" t="s">
        <v>3</v>
      </c>
      <c r="B2041" s="22" t="s">
        <v>2003</v>
      </c>
      <c r="C2041" s="22" t="s">
        <v>1974</v>
      </c>
      <c r="D2041" s="14" t="s">
        <v>1748</v>
      </c>
      <c r="E2041" s="25">
        <v>41317</v>
      </c>
      <c r="F2041" s="14">
        <v>4048322</v>
      </c>
      <c r="G2041" s="27">
        <v>10068961</v>
      </c>
      <c r="H2041" s="26">
        <v>55638</v>
      </c>
    </row>
    <row r="2042" spans="1:8" ht="12.75" customHeight="1" x14ac:dyDescent="0.25">
      <c r="A2042" s="15" t="s">
        <v>3</v>
      </c>
      <c r="B2042" s="22" t="s">
        <v>2003</v>
      </c>
      <c r="C2042" s="22" t="s">
        <v>1973</v>
      </c>
      <c r="D2042" s="14" t="s">
        <v>1749</v>
      </c>
      <c r="E2042" s="25">
        <v>41317</v>
      </c>
      <c r="F2042" s="14">
        <v>4048321</v>
      </c>
      <c r="G2042" s="27">
        <v>10068960</v>
      </c>
      <c r="H2042" s="26">
        <v>55638</v>
      </c>
    </row>
    <row r="2043" spans="1:8" ht="12.75" hidden="1" customHeight="1" x14ac:dyDescent="0.25">
      <c r="A2043" s="15" t="s">
        <v>0</v>
      </c>
      <c r="B2043" s="22" t="s">
        <v>2003</v>
      </c>
      <c r="C2043" s="22" t="s">
        <v>1974</v>
      </c>
      <c r="D2043" s="14" t="s">
        <v>163</v>
      </c>
      <c r="E2043" s="25">
        <v>41315</v>
      </c>
      <c r="F2043" s="14">
        <v>4048138</v>
      </c>
      <c r="G2043" s="27">
        <v>10068928</v>
      </c>
      <c r="H2043" s="26">
        <v>1288090</v>
      </c>
    </row>
    <row r="2044" spans="1:8" ht="12.75" hidden="1" customHeight="1" x14ac:dyDescent="0.25">
      <c r="A2044" s="15" t="s">
        <v>0</v>
      </c>
      <c r="B2044" s="22" t="s">
        <v>2003</v>
      </c>
      <c r="C2044" s="22" t="s">
        <v>1974</v>
      </c>
      <c r="D2044" s="14" t="s">
        <v>1374</v>
      </c>
      <c r="E2044" s="25">
        <v>41314</v>
      </c>
      <c r="F2044" s="14">
        <v>4048111</v>
      </c>
      <c r="G2044" s="27">
        <v>10068821</v>
      </c>
      <c r="H2044" s="26">
        <v>111276</v>
      </c>
    </row>
    <row r="2045" spans="1:8" ht="12.75" customHeight="1" x14ac:dyDescent="0.25">
      <c r="A2045" s="15" t="s">
        <v>0</v>
      </c>
      <c r="B2045" s="22" t="s">
        <v>2003</v>
      </c>
      <c r="C2045" s="22" t="s">
        <v>1973</v>
      </c>
      <c r="D2045" s="14" t="s">
        <v>782</v>
      </c>
      <c r="E2045" s="25">
        <v>41313</v>
      </c>
      <c r="F2045" s="14">
        <v>4048045</v>
      </c>
      <c r="G2045" s="27">
        <v>10068774</v>
      </c>
      <c r="H2045" s="26">
        <v>283203</v>
      </c>
    </row>
    <row r="2046" spans="1:8" ht="12.75" customHeight="1" x14ac:dyDescent="0.25">
      <c r="A2046" s="15" t="s">
        <v>0</v>
      </c>
      <c r="B2046" s="22" t="s">
        <v>2003</v>
      </c>
      <c r="C2046" s="22" t="s">
        <v>1973</v>
      </c>
      <c r="D2046" s="14" t="s">
        <v>782</v>
      </c>
      <c r="E2046" s="25">
        <v>41313</v>
      </c>
      <c r="F2046" s="14">
        <v>4048042</v>
      </c>
      <c r="G2046" s="27">
        <v>10068773</v>
      </c>
      <c r="H2046" s="26">
        <v>226562</v>
      </c>
    </row>
    <row r="2047" spans="1:8" ht="12.75" customHeight="1" x14ac:dyDescent="0.25">
      <c r="A2047" s="15" t="s">
        <v>3</v>
      </c>
      <c r="B2047" s="22" t="s">
        <v>2003</v>
      </c>
      <c r="C2047" s="22" t="s">
        <v>1973</v>
      </c>
      <c r="D2047" s="14" t="s">
        <v>782</v>
      </c>
      <c r="E2047" s="25">
        <v>41313</v>
      </c>
      <c r="F2047" s="14">
        <v>4048062</v>
      </c>
      <c r="G2047" s="27">
        <v>10068776</v>
      </c>
      <c r="H2047" s="26">
        <v>222552</v>
      </c>
    </row>
    <row r="2048" spans="1:8" ht="12.75" customHeight="1" x14ac:dyDescent="0.25">
      <c r="A2048" s="15" t="s">
        <v>3</v>
      </c>
      <c r="B2048" s="22" t="s">
        <v>2003</v>
      </c>
      <c r="C2048" s="22" t="s">
        <v>1973</v>
      </c>
      <c r="D2048" s="14" t="s">
        <v>782</v>
      </c>
      <c r="E2048" s="25">
        <v>41313</v>
      </c>
      <c r="F2048" s="14">
        <v>4048068</v>
      </c>
      <c r="G2048" s="27">
        <v>10068778</v>
      </c>
      <c r="H2048" s="26">
        <v>187298</v>
      </c>
    </row>
    <row r="2049" spans="1:8" ht="12.75" customHeight="1" x14ac:dyDescent="0.25">
      <c r="A2049" s="15" t="s">
        <v>3</v>
      </c>
      <c r="B2049" s="22" t="s">
        <v>2003</v>
      </c>
      <c r="C2049" s="22" t="s">
        <v>1973</v>
      </c>
      <c r="D2049" s="14" t="s">
        <v>1366</v>
      </c>
      <c r="E2049" s="25">
        <v>41312</v>
      </c>
      <c r="F2049" s="14">
        <v>4047921</v>
      </c>
      <c r="G2049" s="27">
        <v>10068647</v>
      </c>
      <c r="H2049" s="26">
        <v>112569</v>
      </c>
    </row>
    <row r="2050" spans="1:8" ht="12.75" customHeight="1" x14ac:dyDescent="0.25">
      <c r="A2050" s="15" t="s">
        <v>0</v>
      </c>
      <c r="B2050" s="22" t="s">
        <v>2003</v>
      </c>
      <c r="C2050" s="22" t="s">
        <v>1973</v>
      </c>
      <c r="D2050" s="14" t="s">
        <v>1706</v>
      </c>
      <c r="E2050" s="25">
        <v>41311</v>
      </c>
      <c r="F2050" s="14">
        <v>4047897</v>
      </c>
      <c r="G2050" s="27">
        <v>10068579</v>
      </c>
      <c r="H2050" s="26">
        <v>60586</v>
      </c>
    </row>
    <row r="2051" spans="1:8" ht="12.75" hidden="1" customHeight="1" x14ac:dyDescent="0.25">
      <c r="A2051" s="136" t="s">
        <v>0</v>
      </c>
      <c r="B2051" s="140" t="s">
        <v>1971</v>
      </c>
      <c r="C2051" s="140" t="s">
        <v>1</v>
      </c>
      <c r="D2051" s="140" t="s">
        <v>339</v>
      </c>
      <c r="E2051" s="144">
        <v>41310</v>
      </c>
      <c r="F2051" s="140">
        <v>4047826</v>
      </c>
      <c r="G2051" s="140">
        <v>10068437</v>
      </c>
      <c r="H2051" s="146">
        <v>851562</v>
      </c>
    </row>
    <row r="2052" spans="1:8" ht="12.75" customHeight="1" x14ac:dyDescent="0.25">
      <c r="A2052" s="15" t="s">
        <v>3</v>
      </c>
      <c r="B2052" s="22" t="s">
        <v>2003</v>
      </c>
      <c r="C2052" s="22" t="s">
        <v>1973</v>
      </c>
      <c r="D2052" s="14" t="s">
        <v>629</v>
      </c>
      <c r="E2052" s="25">
        <v>41309</v>
      </c>
      <c r="F2052" s="14">
        <v>4047590</v>
      </c>
      <c r="G2052" s="27">
        <v>10068333</v>
      </c>
      <c r="H2052" s="26">
        <v>367476</v>
      </c>
    </row>
    <row r="2053" spans="1:8" ht="12.75" customHeight="1" x14ac:dyDescent="0.25">
      <c r="A2053" s="15" t="s">
        <v>3</v>
      </c>
      <c r="B2053" s="22" t="s">
        <v>2003</v>
      </c>
      <c r="C2053" s="22" t="s">
        <v>1973</v>
      </c>
      <c r="D2053" s="14" t="s">
        <v>1482</v>
      </c>
      <c r="E2053" s="25">
        <v>41306</v>
      </c>
      <c r="F2053" s="14">
        <v>4047446</v>
      </c>
      <c r="G2053" s="27">
        <v>10068284</v>
      </c>
      <c r="H2053" s="26">
        <v>88480</v>
      </c>
    </row>
    <row r="2054" spans="1:8" ht="12.75" customHeight="1" x14ac:dyDescent="0.25">
      <c r="A2054" s="15" t="s">
        <v>3</v>
      </c>
      <c r="B2054" s="22" t="s">
        <v>2003</v>
      </c>
      <c r="C2054" s="22" t="s">
        <v>1973</v>
      </c>
      <c r="D2054" s="14" t="s">
        <v>325</v>
      </c>
      <c r="E2054" s="25">
        <v>41305</v>
      </c>
      <c r="F2054" s="14">
        <v>4047387</v>
      </c>
      <c r="G2054" s="27">
        <v>10068154</v>
      </c>
      <c r="H2054" s="26">
        <v>939202</v>
      </c>
    </row>
    <row r="2055" spans="1:8" ht="12.75" customHeight="1" x14ac:dyDescent="0.25">
      <c r="A2055" s="15" t="s">
        <v>3</v>
      </c>
      <c r="B2055" s="22" t="s">
        <v>2003</v>
      </c>
      <c r="C2055" s="22" t="s">
        <v>1973</v>
      </c>
      <c r="D2055" s="14" t="s">
        <v>805</v>
      </c>
      <c r="E2055" s="25">
        <v>41305</v>
      </c>
      <c r="F2055" s="14">
        <v>4047391</v>
      </c>
      <c r="G2055" s="27">
        <v>10068188</v>
      </c>
      <c r="H2055" s="26">
        <v>265440</v>
      </c>
    </row>
    <row r="2056" spans="1:8" ht="12.75" hidden="1" customHeight="1" x14ac:dyDescent="0.25">
      <c r="A2056" s="136" t="s">
        <v>0</v>
      </c>
      <c r="B2056" s="140" t="s">
        <v>1971</v>
      </c>
      <c r="C2056" s="140" t="s">
        <v>1</v>
      </c>
      <c r="D2056" s="140" t="s">
        <v>312</v>
      </c>
      <c r="E2056" s="144">
        <v>41304</v>
      </c>
      <c r="F2056" s="140">
        <v>4047329</v>
      </c>
      <c r="G2056" s="140">
        <v>10068062</v>
      </c>
      <c r="H2056" s="146">
        <v>990469</v>
      </c>
    </row>
    <row r="2057" spans="1:8" ht="12.75" customHeight="1" x14ac:dyDescent="0.25">
      <c r="A2057" s="15" t="s">
        <v>3</v>
      </c>
      <c r="B2057" s="22" t="s">
        <v>2003</v>
      </c>
      <c r="C2057" s="22" t="s">
        <v>1973</v>
      </c>
      <c r="D2057" s="14" t="s">
        <v>1486</v>
      </c>
      <c r="E2057" s="25">
        <v>41301</v>
      </c>
      <c r="F2057" s="14">
        <v>4047082</v>
      </c>
      <c r="G2057" s="27">
        <v>10067725</v>
      </c>
      <c r="H2057" s="26">
        <v>88480</v>
      </c>
    </row>
    <row r="2058" spans="1:8" ht="12.75" customHeight="1" x14ac:dyDescent="0.25">
      <c r="A2058" s="15" t="s">
        <v>3</v>
      </c>
      <c r="B2058" s="22" t="s">
        <v>2003</v>
      </c>
      <c r="C2058" s="22" t="s">
        <v>1973</v>
      </c>
      <c r="D2058" s="14" t="s">
        <v>1490</v>
      </c>
      <c r="E2058" s="25">
        <v>41300</v>
      </c>
      <c r="F2058" s="14">
        <v>4047036</v>
      </c>
      <c r="G2058" s="27">
        <v>10067713</v>
      </c>
      <c r="H2058" s="26">
        <v>88480</v>
      </c>
    </row>
    <row r="2059" spans="1:8" ht="12.75" hidden="1" customHeight="1" x14ac:dyDescent="0.25">
      <c r="A2059" s="136" t="s">
        <v>3</v>
      </c>
      <c r="B2059" s="139" t="s">
        <v>1971</v>
      </c>
      <c r="C2059" s="140" t="s">
        <v>1</v>
      </c>
      <c r="D2059" s="140" t="s">
        <v>1743</v>
      </c>
      <c r="E2059" s="144">
        <v>41298</v>
      </c>
      <c r="F2059" s="140">
        <v>4046946</v>
      </c>
      <c r="G2059" s="140">
        <v>10067464</v>
      </c>
      <c r="H2059" s="146">
        <v>57573</v>
      </c>
    </row>
    <row r="2060" spans="1:8" ht="12.75" customHeight="1" x14ac:dyDescent="0.25">
      <c r="A2060" s="15" t="s">
        <v>3</v>
      </c>
      <c r="B2060" s="22" t="s">
        <v>2003</v>
      </c>
      <c r="C2060" s="22" t="s">
        <v>1973</v>
      </c>
      <c r="D2060" s="14" t="s">
        <v>1386</v>
      </c>
      <c r="E2060" s="25">
        <v>41298</v>
      </c>
      <c r="F2060" s="14">
        <v>4046704</v>
      </c>
      <c r="G2060" s="27">
        <v>10067443</v>
      </c>
      <c r="H2060" s="26">
        <v>106176</v>
      </c>
    </row>
    <row r="2061" spans="1:8" ht="12.75" customHeight="1" x14ac:dyDescent="0.25">
      <c r="A2061" s="15" t="s">
        <v>3</v>
      </c>
      <c r="B2061" s="22" t="s">
        <v>2003</v>
      </c>
      <c r="C2061" s="22" t="s">
        <v>1973</v>
      </c>
      <c r="D2061" s="14" t="s">
        <v>1662</v>
      </c>
      <c r="E2061" s="25">
        <v>41297</v>
      </c>
      <c r="F2061" s="14">
        <v>4046634</v>
      </c>
      <c r="G2061" s="27">
        <v>10067204</v>
      </c>
      <c r="H2061" s="26">
        <v>70784</v>
      </c>
    </row>
    <row r="2062" spans="1:8" ht="12.75" customHeight="1" x14ac:dyDescent="0.25">
      <c r="A2062" s="15" t="s">
        <v>3</v>
      </c>
      <c r="B2062" s="22" t="s">
        <v>2003</v>
      </c>
      <c r="C2062" s="22" t="s">
        <v>1973</v>
      </c>
      <c r="D2062" s="14" t="s">
        <v>1446</v>
      </c>
      <c r="E2062" s="25">
        <v>41292</v>
      </c>
      <c r="F2062" s="14">
        <v>4046277</v>
      </c>
      <c r="G2062" s="27">
        <v>10066979</v>
      </c>
      <c r="H2062" s="26">
        <v>95118</v>
      </c>
    </row>
    <row r="2063" spans="1:8" ht="12.75" hidden="1" customHeight="1" x14ac:dyDescent="0.25">
      <c r="A2063" s="136" t="s">
        <v>0</v>
      </c>
      <c r="B2063" s="140" t="s">
        <v>1971</v>
      </c>
      <c r="C2063" s="140" t="s">
        <v>1</v>
      </c>
      <c r="D2063" s="140" t="s">
        <v>149</v>
      </c>
      <c r="E2063" s="144">
        <v>41291</v>
      </c>
      <c r="F2063" s="140">
        <v>4046129</v>
      </c>
      <c r="G2063" s="140">
        <v>10066769</v>
      </c>
      <c r="H2063" s="146">
        <v>2480961</v>
      </c>
    </row>
    <row r="2064" spans="1:8" ht="12.75" customHeight="1" x14ac:dyDescent="0.25">
      <c r="A2064" s="15" t="s">
        <v>3</v>
      </c>
      <c r="B2064" s="22" t="s">
        <v>2003</v>
      </c>
      <c r="C2064" s="22" t="s">
        <v>1973</v>
      </c>
      <c r="D2064" s="14" t="s">
        <v>175</v>
      </c>
      <c r="E2064" s="25">
        <v>41289</v>
      </c>
      <c r="F2064" s="14">
        <v>4045982</v>
      </c>
      <c r="G2064" s="27">
        <v>10066562</v>
      </c>
      <c r="H2064" s="26">
        <v>605972</v>
      </c>
    </row>
    <row r="2065" spans="1:8" ht="12.75" customHeight="1" x14ac:dyDescent="0.25">
      <c r="A2065" s="15" t="s">
        <v>3</v>
      </c>
      <c r="B2065" s="22" t="s">
        <v>2003</v>
      </c>
      <c r="C2065" s="22" t="s">
        <v>1973</v>
      </c>
      <c r="D2065" s="14" t="s">
        <v>470</v>
      </c>
      <c r="E2065" s="25">
        <v>41289</v>
      </c>
      <c r="F2065" s="14">
        <v>4045978</v>
      </c>
      <c r="G2065" s="27">
        <v>10066560</v>
      </c>
      <c r="H2065" s="26">
        <v>530880</v>
      </c>
    </row>
    <row r="2066" spans="1:8" ht="12.75" hidden="1" customHeight="1" x14ac:dyDescent="0.25">
      <c r="A2066" s="15" t="s">
        <v>3</v>
      </c>
      <c r="B2066" s="22" t="s">
        <v>2003</v>
      </c>
      <c r="C2066" s="22" t="s">
        <v>1974</v>
      </c>
      <c r="D2066" s="14" t="s">
        <v>998</v>
      </c>
      <c r="E2066" s="25">
        <v>41289</v>
      </c>
      <c r="F2066" s="14">
        <v>4045991</v>
      </c>
      <c r="G2066" s="27">
        <v>10066578</v>
      </c>
      <c r="H2066" s="26">
        <v>185466</v>
      </c>
    </row>
    <row r="2067" spans="1:8" ht="12.75" hidden="1" customHeight="1" x14ac:dyDescent="0.25">
      <c r="A2067" s="15" t="s">
        <v>0</v>
      </c>
      <c r="B2067" s="22" t="s">
        <v>2003</v>
      </c>
      <c r="C2067" s="22" t="s">
        <v>1974</v>
      </c>
      <c r="D2067" s="14" t="s">
        <v>1019</v>
      </c>
      <c r="E2067" s="25">
        <v>41289</v>
      </c>
      <c r="F2067" s="14">
        <v>4046038</v>
      </c>
      <c r="G2067" s="27">
        <v>10066579</v>
      </c>
      <c r="H2067" s="26">
        <v>176960</v>
      </c>
    </row>
    <row r="2068" spans="1:8" ht="12.75" customHeight="1" x14ac:dyDescent="0.25">
      <c r="A2068" s="15" t="s">
        <v>3</v>
      </c>
      <c r="B2068" s="22" t="s">
        <v>2003</v>
      </c>
      <c r="C2068" s="22" t="s">
        <v>1973</v>
      </c>
      <c r="D2068" s="14" t="s">
        <v>1744</v>
      </c>
      <c r="E2068" s="25">
        <v>41289</v>
      </c>
      <c r="F2068" s="14">
        <v>4046046</v>
      </c>
      <c r="G2068" s="27">
        <v>10065905</v>
      </c>
      <c r="H2068" s="26">
        <v>56641</v>
      </c>
    </row>
    <row r="2069" spans="1:8" ht="12.75" customHeight="1" x14ac:dyDescent="0.25">
      <c r="A2069" s="15" t="s">
        <v>3</v>
      </c>
      <c r="B2069" s="22" t="s">
        <v>2003</v>
      </c>
      <c r="C2069" s="22" t="s">
        <v>1973</v>
      </c>
      <c r="D2069" s="14" t="s">
        <v>1822</v>
      </c>
      <c r="E2069" s="25">
        <v>41286</v>
      </c>
      <c r="F2069" s="14">
        <v>4045813</v>
      </c>
      <c r="G2069" s="27">
        <v>10066337</v>
      </c>
      <c r="H2069" s="26">
        <v>44240</v>
      </c>
    </row>
    <row r="2070" spans="1:8" ht="12.75" customHeight="1" x14ac:dyDescent="0.25">
      <c r="A2070" s="15" t="s">
        <v>3</v>
      </c>
      <c r="B2070" s="22" t="s">
        <v>2003</v>
      </c>
      <c r="C2070" s="22" t="s">
        <v>1973</v>
      </c>
      <c r="D2070" s="14" t="s">
        <v>893</v>
      </c>
      <c r="E2070" s="25">
        <v>41284</v>
      </c>
      <c r="F2070" s="14">
        <v>4045736</v>
      </c>
      <c r="G2070" s="27">
        <v>10066164</v>
      </c>
      <c r="H2070" s="26">
        <v>221200</v>
      </c>
    </row>
    <row r="2071" spans="1:8" ht="12.75" customHeight="1" x14ac:dyDescent="0.25">
      <c r="A2071" s="15" t="s">
        <v>3</v>
      </c>
      <c r="B2071" s="22" t="s">
        <v>2003</v>
      </c>
      <c r="C2071" s="22" t="s">
        <v>1973</v>
      </c>
      <c r="D2071" s="14" t="s">
        <v>1661</v>
      </c>
      <c r="E2071" s="25">
        <v>41283</v>
      </c>
      <c r="F2071" s="14">
        <v>4045638</v>
      </c>
      <c r="G2071" s="27">
        <v>10066015</v>
      </c>
      <c r="H2071" s="26">
        <v>70784</v>
      </c>
    </row>
    <row r="2072" spans="1:8" ht="12.75" hidden="1" customHeight="1" x14ac:dyDescent="0.25">
      <c r="A2072" s="136" t="s">
        <v>3</v>
      </c>
      <c r="B2072" s="139" t="s">
        <v>1971</v>
      </c>
      <c r="C2072" s="140" t="s">
        <v>1</v>
      </c>
      <c r="D2072" s="140" t="s">
        <v>802</v>
      </c>
      <c r="E2072" s="144">
        <v>41282</v>
      </c>
      <c r="F2072" s="140">
        <v>4045559</v>
      </c>
      <c r="G2072" s="140">
        <v>10065886</v>
      </c>
      <c r="H2072" s="146">
        <v>265440</v>
      </c>
    </row>
    <row r="2073" spans="1:8" ht="12.75" hidden="1" customHeight="1" x14ac:dyDescent="0.25">
      <c r="A2073" s="136" t="s">
        <v>0</v>
      </c>
      <c r="B2073" s="141" t="s">
        <v>160</v>
      </c>
      <c r="C2073" s="140" t="s">
        <v>160</v>
      </c>
      <c r="D2073" s="140" t="s">
        <v>845</v>
      </c>
      <c r="E2073" s="144">
        <v>41282</v>
      </c>
      <c r="F2073" s="140">
        <v>4045576</v>
      </c>
      <c r="G2073" s="140">
        <v>10065939</v>
      </c>
      <c r="H2073" s="146">
        <v>247744</v>
      </c>
    </row>
    <row r="2074" spans="1:8" ht="12.75" hidden="1" customHeight="1" x14ac:dyDescent="0.25">
      <c r="A2074" s="136" t="s">
        <v>0</v>
      </c>
      <c r="B2074" s="141" t="s">
        <v>160</v>
      </c>
      <c r="C2074" s="140" t="s">
        <v>160</v>
      </c>
      <c r="D2074" s="140" t="s">
        <v>1015</v>
      </c>
      <c r="E2074" s="144">
        <v>41282</v>
      </c>
      <c r="F2074" s="140">
        <v>4045558</v>
      </c>
      <c r="G2074" s="140">
        <v>10065887</v>
      </c>
      <c r="H2074" s="146">
        <v>176960</v>
      </c>
    </row>
    <row r="2075" spans="1:8" ht="12.75" customHeight="1" x14ac:dyDescent="0.25">
      <c r="A2075" s="15" t="s">
        <v>0</v>
      </c>
      <c r="B2075" s="22" t="s">
        <v>2003</v>
      </c>
      <c r="C2075" s="22" t="s">
        <v>1973</v>
      </c>
      <c r="D2075" s="14" t="s">
        <v>1819</v>
      </c>
      <c r="E2075" s="25">
        <v>41281</v>
      </c>
      <c r="F2075" s="14">
        <v>4045400</v>
      </c>
      <c r="G2075" s="27">
        <v>10065883</v>
      </c>
      <c r="H2075" s="26">
        <v>44240</v>
      </c>
    </row>
    <row r="2076" spans="1:8" ht="12.75" customHeight="1" x14ac:dyDescent="0.25">
      <c r="A2076" s="15" t="s">
        <v>0</v>
      </c>
      <c r="B2076" s="22" t="s">
        <v>2003</v>
      </c>
      <c r="C2076" s="22" t="s">
        <v>1973</v>
      </c>
      <c r="D2076" s="14" t="s">
        <v>1818</v>
      </c>
      <c r="E2076" s="25">
        <v>41279</v>
      </c>
      <c r="F2076" s="14">
        <v>4045395</v>
      </c>
      <c r="G2076" s="27">
        <v>10065585</v>
      </c>
      <c r="H2076" s="26">
        <v>44240</v>
      </c>
    </row>
    <row r="2077" spans="1:8" ht="12.75" customHeight="1" x14ac:dyDescent="0.25">
      <c r="A2077" s="15" t="s">
        <v>0</v>
      </c>
      <c r="B2077" s="22" t="s">
        <v>2003</v>
      </c>
      <c r="C2077" s="22" t="s">
        <v>1973</v>
      </c>
      <c r="D2077" s="14" t="s">
        <v>504</v>
      </c>
      <c r="E2077" s="25">
        <v>41277</v>
      </c>
      <c r="F2077" s="14">
        <v>4045245</v>
      </c>
      <c r="G2077" s="27">
        <v>10065580</v>
      </c>
      <c r="H2077" s="26">
        <v>496601</v>
      </c>
    </row>
    <row r="2078" spans="1:8" ht="12.75" customHeight="1" x14ac:dyDescent="0.25">
      <c r="A2078" s="15" t="s">
        <v>0</v>
      </c>
      <c r="B2078" s="22" t="s">
        <v>2003</v>
      </c>
      <c r="C2078" s="22" t="s">
        <v>1973</v>
      </c>
      <c r="D2078" s="14" t="s">
        <v>892</v>
      </c>
      <c r="E2078" s="25">
        <v>41277</v>
      </c>
      <c r="F2078" s="14">
        <v>4045272</v>
      </c>
      <c r="G2078" s="27">
        <v>10065584</v>
      </c>
      <c r="H2078" s="26">
        <v>221200</v>
      </c>
    </row>
    <row r="2079" spans="1:8" ht="12.75" customHeight="1" x14ac:dyDescent="0.25">
      <c r="A2079" s="15" t="s">
        <v>0</v>
      </c>
      <c r="B2079" s="22" t="s">
        <v>2003</v>
      </c>
      <c r="C2079" s="22" t="s">
        <v>1973</v>
      </c>
      <c r="D2079" s="14" t="s">
        <v>1018</v>
      </c>
      <c r="E2079" s="25">
        <v>41277</v>
      </c>
      <c r="F2079" s="14">
        <v>4045244</v>
      </c>
      <c r="G2079" s="27">
        <v>10065581</v>
      </c>
      <c r="H2079" s="26">
        <v>176960</v>
      </c>
    </row>
    <row r="2080" spans="1:8" ht="12.75" customHeight="1" x14ac:dyDescent="0.25">
      <c r="A2080" s="15" t="s">
        <v>3</v>
      </c>
      <c r="B2080" s="22" t="s">
        <v>2003</v>
      </c>
      <c r="C2080" s="22" t="s">
        <v>1973</v>
      </c>
      <c r="D2080" s="14" t="s">
        <v>1492</v>
      </c>
      <c r="E2080" s="25">
        <v>41277</v>
      </c>
      <c r="F2080" s="14">
        <v>4045247</v>
      </c>
      <c r="G2080" s="27">
        <v>10065061</v>
      </c>
      <c r="H2080" s="26">
        <v>88480</v>
      </c>
    </row>
    <row r="2081" spans="1:8" ht="12.75" customHeight="1" x14ac:dyDescent="0.25">
      <c r="A2081" s="15" t="s">
        <v>0</v>
      </c>
      <c r="B2081" s="22" t="s">
        <v>2003</v>
      </c>
      <c r="C2081" s="22" t="s">
        <v>1973</v>
      </c>
      <c r="D2081" s="14" t="s">
        <v>1477</v>
      </c>
      <c r="E2081" s="25">
        <v>41277</v>
      </c>
      <c r="F2081" s="14">
        <v>4045246</v>
      </c>
      <c r="G2081" s="27">
        <v>10065582</v>
      </c>
      <c r="H2081" s="26">
        <v>88480</v>
      </c>
    </row>
    <row r="2082" spans="1:8" ht="12.75" customHeight="1" x14ac:dyDescent="0.25">
      <c r="A2082" s="15" t="s">
        <v>3</v>
      </c>
      <c r="B2082" s="22" t="s">
        <v>2003</v>
      </c>
      <c r="C2082" s="22" t="s">
        <v>1973</v>
      </c>
      <c r="D2082" s="14" t="s">
        <v>639</v>
      </c>
      <c r="E2082" s="25">
        <v>41276</v>
      </c>
      <c r="F2082" s="14">
        <v>4045243</v>
      </c>
      <c r="G2082" s="27">
        <v>10065060</v>
      </c>
      <c r="H2082" s="26">
        <v>354304</v>
      </c>
    </row>
    <row r="2083" spans="1:8" ht="12.75" hidden="1" customHeight="1" x14ac:dyDescent="0.25">
      <c r="A2083" s="136" t="s">
        <v>0</v>
      </c>
      <c r="B2083" s="141" t="s">
        <v>160</v>
      </c>
      <c r="C2083" s="140" t="s">
        <v>160</v>
      </c>
      <c r="D2083" s="140" t="s">
        <v>161</v>
      </c>
      <c r="E2083" s="144">
        <v>41271</v>
      </c>
      <c r="F2083" s="140">
        <v>4045015</v>
      </c>
      <c r="G2083" s="140">
        <v>10065376</v>
      </c>
      <c r="H2083" s="146">
        <v>2353020</v>
      </c>
    </row>
    <row r="2084" spans="1:8" ht="12.75" hidden="1" customHeight="1" x14ac:dyDescent="0.25">
      <c r="A2084" s="136" t="s">
        <v>0</v>
      </c>
      <c r="B2084" s="141" t="s">
        <v>160</v>
      </c>
      <c r="C2084" s="140" t="s">
        <v>160</v>
      </c>
      <c r="D2084" s="140" t="s">
        <v>603</v>
      </c>
      <c r="E2084" s="144">
        <v>41271</v>
      </c>
      <c r="F2084" s="140">
        <v>4045041</v>
      </c>
      <c r="G2084" s="140">
        <v>10065465</v>
      </c>
      <c r="H2084" s="146">
        <v>391251</v>
      </c>
    </row>
    <row r="2085" spans="1:8" ht="12.75" customHeight="1" x14ac:dyDescent="0.25">
      <c r="A2085" s="15" t="s">
        <v>0</v>
      </c>
      <c r="B2085" s="22" t="s">
        <v>2003</v>
      </c>
      <c r="C2085" s="22" t="s">
        <v>1973</v>
      </c>
      <c r="D2085" s="14" t="s">
        <v>381</v>
      </c>
      <c r="E2085" s="25">
        <v>41271</v>
      </c>
      <c r="F2085" s="14">
        <v>4045043</v>
      </c>
      <c r="G2085" s="27">
        <v>10065451</v>
      </c>
      <c r="H2085" s="26">
        <v>701674</v>
      </c>
    </row>
    <row r="2086" spans="1:8" ht="12.75" hidden="1" customHeight="1" x14ac:dyDescent="0.25">
      <c r="A2086" s="15" t="s">
        <v>3</v>
      </c>
      <c r="B2086" s="22" t="s">
        <v>2003</v>
      </c>
      <c r="C2086" s="22" t="s">
        <v>1974</v>
      </c>
      <c r="D2086" s="14" t="s">
        <v>1489</v>
      </c>
      <c r="E2086" s="25">
        <v>41271</v>
      </c>
      <c r="F2086" s="14">
        <v>4045033</v>
      </c>
      <c r="G2086" s="27">
        <v>10065430</v>
      </c>
      <c r="H2086" s="26">
        <v>88480</v>
      </c>
    </row>
    <row r="2087" spans="1:8" ht="12.75" hidden="1" customHeight="1" x14ac:dyDescent="0.25">
      <c r="A2087" s="15" t="s">
        <v>3</v>
      </c>
      <c r="B2087" s="22" t="s">
        <v>2003</v>
      </c>
      <c r="C2087" s="22" t="s">
        <v>1974</v>
      </c>
      <c r="D2087" s="14" t="s">
        <v>624</v>
      </c>
      <c r="E2087" s="25">
        <v>41268</v>
      </c>
      <c r="F2087" s="14">
        <v>4044863</v>
      </c>
      <c r="G2087" s="27">
        <v>10065257</v>
      </c>
      <c r="H2087" s="26">
        <v>372303</v>
      </c>
    </row>
    <row r="2088" spans="1:8" ht="12.75" hidden="1" customHeight="1" x14ac:dyDescent="0.25">
      <c r="A2088" s="136" t="s">
        <v>0</v>
      </c>
      <c r="B2088" s="140" t="s">
        <v>42</v>
      </c>
      <c r="C2088" s="140" t="s">
        <v>42</v>
      </c>
      <c r="D2088" s="140" t="s">
        <v>1283</v>
      </c>
      <c r="E2088" s="144">
        <v>41267</v>
      </c>
      <c r="F2088" s="140">
        <v>4044698</v>
      </c>
      <c r="G2088" s="140">
        <v>10065247</v>
      </c>
      <c r="H2088" s="146">
        <v>132720</v>
      </c>
    </row>
    <row r="2089" spans="1:8" ht="12.75" customHeight="1" x14ac:dyDescent="0.25">
      <c r="A2089" s="15" t="s">
        <v>3</v>
      </c>
      <c r="B2089" s="22" t="s">
        <v>2003</v>
      </c>
      <c r="C2089" s="22" t="s">
        <v>1973</v>
      </c>
      <c r="D2089" s="14" t="s">
        <v>895</v>
      </c>
      <c r="E2089" s="25">
        <v>41265</v>
      </c>
      <c r="F2089" s="14">
        <v>4044525</v>
      </c>
      <c r="G2089" s="27">
        <v>10065063</v>
      </c>
      <c r="H2089" s="26">
        <v>220480</v>
      </c>
    </row>
    <row r="2090" spans="1:8" ht="12.75" customHeight="1" x14ac:dyDescent="0.25">
      <c r="A2090" s="15" t="s">
        <v>3</v>
      </c>
      <c r="B2090" s="22" t="s">
        <v>2003</v>
      </c>
      <c r="C2090" s="22" t="s">
        <v>1973</v>
      </c>
      <c r="D2090" s="14" t="s">
        <v>1823</v>
      </c>
      <c r="E2090" s="25">
        <v>41265</v>
      </c>
      <c r="F2090" s="14">
        <v>4044527</v>
      </c>
      <c r="G2090" s="27">
        <v>10065062</v>
      </c>
      <c r="H2090" s="26">
        <v>44240</v>
      </c>
    </row>
    <row r="2091" spans="1:8" ht="12.75" hidden="1" customHeight="1" x14ac:dyDescent="0.25">
      <c r="A2091" s="136" t="s">
        <v>0</v>
      </c>
      <c r="B2091" s="140" t="s">
        <v>1971</v>
      </c>
      <c r="C2091" s="140" t="s">
        <v>1</v>
      </c>
      <c r="D2091" s="140" t="s">
        <v>1814</v>
      </c>
      <c r="E2091" s="144">
        <v>41264</v>
      </c>
      <c r="F2091" s="140">
        <v>4044491</v>
      </c>
      <c r="G2091" s="140">
        <v>10065077</v>
      </c>
      <c r="H2091" s="146">
        <v>45000</v>
      </c>
    </row>
    <row r="2092" spans="1:8" ht="12.75" customHeight="1" x14ac:dyDescent="0.25">
      <c r="A2092" s="15" t="s">
        <v>3</v>
      </c>
      <c r="B2092" s="22" t="s">
        <v>2003</v>
      </c>
      <c r="C2092" s="22" t="s">
        <v>1973</v>
      </c>
      <c r="D2092" s="14" t="s">
        <v>928</v>
      </c>
      <c r="E2092" s="25">
        <v>41264</v>
      </c>
      <c r="F2092" s="14">
        <v>4044499</v>
      </c>
      <c r="G2092" s="27">
        <v>10065076</v>
      </c>
      <c r="H2092" s="26">
        <v>97432</v>
      </c>
    </row>
    <row r="2093" spans="1:8" hidden="1" x14ac:dyDescent="0.25">
      <c r="A2093" s="136" t="s">
        <v>3</v>
      </c>
      <c r="B2093" s="139" t="s">
        <v>1971</v>
      </c>
      <c r="C2093" s="140" t="s">
        <v>1</v>
      </c>
      <c r="D2093" s="140" t="s">
        <v>709</v>
      </c>
      <c r="E2093" s="144">
        <v>41263</v>
      </c>
      <c r="F2093" s="140">
        <v>4044427</v>
      </c>
      <c r="G2093" s="140">
        <v>10065011</v>
      </c>
      <c r="H2093" s="146">
        <v>323114</v>
      </c>
    </row>
    <row r="2094" spans="1:8" x14ac:dyDescent="0.25">
      <c r="A2094" s="15" t="s">
        <v>0</v>
      </c>
      <c r="B2094" s="22" t="s">
        <v>2003</v>
      </c>
      <c r="C2094" s="22" t="s">
        <v>1973</v>
      </c>
      <c r="D2094" s="14" t="s">
        <v>1375</v>
      </c>
      <c r="E2094" s="25">
        <v>41263</v>
      </c>
      <c r="F2094" s="14">
        <v>4044397</v>
      </c>
      <c r="G2094" s="27">
        <v>10064926</v>
      </c>
      <c r="H2094" s="26">
        <v>111276</v>
      </c>
    </row>
    <row r="2095" spans="1:8" ht="12.75" customHeight="1" x14ac:dyDescent="0.25">
      <c r="A2095" s="15" t="s">
        <v>0</v>
      </c>
      <c r="B2095" s="22" t="s">
        <v>2003</v>
      </c>
      <c r="C2095" s="22" t="s">
        <v>1973</v>
      </c>
      <c r="D2095" s="14" t="s">
        <v>1802</v>
      </c>
      <c r="E2095" s="25">
        <v>41263</v>
      </c>
      <c r="F2095" s="14">
        <v>4044430</v>
      </c>
      <c r="G2095" s="27">
        <v>10065015</v>
      </c>
      <c r="H2095" s="26">
        <v>45533</v>
      </c>
    </row>
    <row r="2096" spans="1:8" ht="12.75" hidden="1" customHeight="1" x14ac:dyDescent="0.25">
      <c r="A2096" s="136" t="s">
        <v>3</v>
      </c>
      <c r="B2096" s="139" t="s">
        <v>1971</v>
      </c>
      <c r="C2096" s="140" t="s">
        <v>1</v>
      </c>
      <c r="D2096" s="140" t="s">
        <v>1485</v>
      </c>
      <c r="E2096" s="144">
        <v>41261</v>
      </c>
      <c r="F2096" s="140">
        <v>4044266</v>
      </c>
      <c r="G2096" s="140">
        <v>10064716</v>
      </c>
      <c r="H2096" s="146">
        <v>88480</v>
      </c>
    </row>
    <row r="2097" spans="1:8" ht="12.75" hidden="1" customHeight="1" x14ac:dyDescent="0.25">
      <c r="A2097" s="15" t="s">
        <v>0</v>
      </c>
      <c r="B2097" s="22" t="s">
        <v>2003</v>
      </c>
      <c r="C2097" s="22" t="s">
        <v>1974</v>
      </c>
      <c r="D2097" s="14" t="s">
        <v>1592</v>
      </c>
      <c r="E2097" s="25">
        <v>41256</v>
      </c>
      <c r="F2097" s="14">
        <v>4043939</v>
      </c>
      <c r="G2097" s="27">
        <v>10064430</v>
      </c>
      <c r="H2097" s="26">
        <v>80000</v>
      </c>
    </row>
    <row r="2098" spans="1:8" ht="12.75" hidden="1" customHeight="1" x14ac:dyDescent="0.25">
      <c r="A2098" s="136" t="s">
        <v>0</v>
      </c>
      <c r="B2098" s="141" t="s">
        <v>1971</v>
      </c>
      <c r="C2098" s="140" t="s">
        <v>85</v>
      </c>
      <c r="D2098" s="140" t="s">
        <v>1075</v>
      </c>
      <c r="E2098" s="144">
        <v>41255</v>
      </c>
      <c r="F2098" s="140">
        <v>4043812</v>
      </c>
      <c r="G2098" s="140">
        <v>10064338</v>
      </c>
      <c r="H2098" s="146">
        <v>169374</v>
      </c>
    </row>
    <row r="2099" spans="1:8" ht="12.75" customHeight="1" x14ac:dyDescent="0.25">
      <c r="A2099" s="15" t="s">
        <v>3</v>
      </c>
      <c r="B2099" s="22" t="s">
        <v>2003</v>
      </c>
      <c r="C2099" s="22" t="s">
        <v>1973</v>
      </c>
      <c r="D2099" s="14" t="s">
        <v>380</v>
      </c>
      <c r="E2099" s="25">
        <v>41254</v>
      </c>
      <c r="F2099" s="14">
        <v>4043758</v>
      </c>
      <c r="G2099" s="27">
        <v>10064250</v>
      </c>
      <c r="H2099" s="26">
        <v>707840</v>
      </c>
    </row>
    <row r="2100" spans="1:8" ht="12.75" customHeight="1" x14ac:dyDescent="0.25">
      <c r="A2100" s="15" t="s">
        <v>3</v>
      </c>
      <c r="B2100" s="22" t="s">
        <v>2003</v>
      </c>
      <c r="C2100" s="22" t="s">
        <v>1973</v>
      </c>
      <c r="D2100" s="14" t="s">
        <v>471</v>
      </c>
      <c r="E2100" s="25">
        <v>41254</v>
      </c>
      <c r="F2100" s="14">
        <v>4043761</v>
      </c>
      <c r="G2100" s="27">
        <v>10064253</v>
      </c>
      <c r="H2100" s="26">
        <v>530880</v>
      </c>
    </row>
    <row r="2101" spans="1:8" ht="12.75" hidden="1" customHeight="1" x14ac:dyDescent="0.25">
      <c r="A2101" s="15" t="s">
        <v>3</v>
      </c>
      <c r="B2101" s="22" t="s">
        <v>2003</v>
      </c>
      <c r="C2101" s="22" t="s">
        <v>1974</v>
      </c>
      <c r="D2101" s="14" t="s">
        <v>1475</v>
      </c>
      <c r="E2101" s="25">
        <v>41254</v>
      </c>
      <c r="F2101" s="14">
        <v>4043760</v>
      </c>
      <c r="G2101" s="27">
        <v>10064252</v>
      </c>
      <c r="H2101" s="26">
        <v>89021</v>
      </c>
    </row>
    <row r="2102" spans="1:8" ht="12.75" customHeight="1" x14ac:dyDescent="0.25">
      <c r="A2102" s="15" t="s">
        <v>0</v>
      </c>
      <c r="B2102" s="22" t="s">
        <v>2003</v>
      </c>
      <c r="C2102" s="22" t="s">
        <v>1973</v>
      </c>
      <c r="D2102" s="14" t="s">
        <v>1480</v>
      </c>
      <c r="E2102" s="25">
        <v>41254</v>
      </c>
      <c r="F2102" s="14">
        <v>4043784</v>
      </c>
      <c r="G2102" s="27">
        <v>10064283</v>
      </c>
      <c r="H2102" s="26">
        <v>88480</v>
      </c>
    </row>
    <row r="2103" spans="1:8" ht="12.75" hidden="1" customHeight="1" x14ac:dyDescent="0.25">
      <c r="A2103" s="15" t="s">
        <v>0</v>
      </c>
      <c r="B2103" s="22" t="s">
        <v>2003</v>
      </c>
      <c r="C2103" s="22" t="s">
        <v>1974</v>
      </c>
      <c r="D2103" s="14" t="s">
        <v>891</v>
      </c>
      <c r="E2103" s="25">
        <v>41253</v>
      </c>
      <c r="F2103" s="14">
        <v>4043717</v>
      </c>
      <c r="G2103" s="27">
        <v>10064172</v>
      </c>
      <c r="H2103" s="26">
        <v>221200</v>
      </c>
    </row>
    <row r="2104" spans="1:8" ht="12.75" hidden="1" customHeight="1" x14ac:dyDescent="0.25">
      <c r="A2104" s="15" t="s">
        <v>3</v>
      </c>
      <c r="B2104" s="22" t="s">
        <v>2003</v>
      </c>
      <c r="C2104" s="22" t="s">
        <v>1974</v>
      </c>
      <c r="D2104" s="14" t="s">
        <v>1024</v>
      </c>
      <c r="E2104" s="25">
        <v>41252</v>
      </c>
      <c r="F2104" s="14">
        <v>4043508</v>
      </c>
      <c r="G2104" s="27">
        <v>10064117</v>
      </c>
      <c r="H2104" s="26">
        <v>176960</v>
      </c>
    </row>
    <row r="2105" spans="1:8" ht="12.75" customHeight="1" x14ac:dyDescent="0.25">
      <c r="A2105" s="15" t="s">
        <v>3</v>
      </c>
      <c r="B2105" s="22" t="s">
        <v>2003</v>
      </c>
      <c r="C2105" s="22" t="s">
        <v>1973</v>
      </c>
      <c r="D2105" s="14" t="s">
        <v>817</v>
      </c>
      <c r="E2105" s="25">
        <v>41251</v>
      </c>
      <c r="F2105" s="14">
        <v>4043500</v>
      </c>
      <c r="G2105" s="27">
        <v>10063186</v>
      </c>
      <c r="H2105" s="26">
        <v>256719</v>
      </c>
    </row>
    <row r="2106" spans="1:8" ht="12.75" hidden="1" customHeight="1" x14ac:dyDescent="0.25">
      <c r="A2106" s="136" t="s">
        <v>0</v>
      </c>
      <c r="B2106" s="140" t="s">
        <v>42</v>
      </c>
      <c r="C2106" s="140" t="s">
        <v>42</v>
      </c>
      <c r="D2106" s="140" t="s">
        <v>1014</v>
      </c>
      <c r="E2106" s="144">
        <v>41249</v>
      </c>
      <c r="F2106" s="140">
        <v>4043418</v>
      </c>
      <c r="G2106" s="140">
        <v>10063975</v>
      </c>
      <c r="H2106" s="146">
        <v>176960</v>
      </c>
    </row>
    <row r="2107" spans="1:8" ht="12.75" customHeight="1" x14ac:dyDescent="0.25">
      <c r="A2107" s="15" t="s">
        <v>3</v>
      </c>
      <c r="B2107" s="22" t="s">
        <v>2003</v>
      </c>
      <c r="C2107" s="22" t="s">
        <v>1973</v>
      </c>
      <c r="D2107" s="14" t="s">
        <v>602</v>
      </c>
      <c r="E2107" s="25">
        <v>41248</v>
      </c>
      <c r="F2107" s="14">
        <v>4043336</v>
      </c>
      <c r="G2107" s="27">
        <v>10063879</v>
      </c>
      <c r="H2107" s="26">
        <v>391507</v>
      </c>
    </row>
    <row r="2108" spans="1:8" ht="12.75" hidden="1" customHeight="1" x14ac:dyDescent="0.25">
      <c r="A2108" s="15" t="s">
        <v>3</v>
      </c>
      <c r="B2108" s="22" t="s">
        <v>2003</v>
      </c>
      <c r="C2108" s="22" t="s">
        <v>1974</v>
      </c>
      <c r="D2108" s="14" t="s">
        <v>1284</v>
      </c>
      <c r="E2108" s="25">
        <v>41248</v>
      </c>
      <c r="F2108" s="14">
        <v>4043354</v>
      </c>
      <c r="G2108" s="27">
        <v>10063957</v>
      </c>
      <c r="H2108" s="26">
        <v>132720</v>
      </c>
    </row>
    <row r="2109" spans="1:8" ht="12.75" hidden="1" customHeight="1" x14ac:dyDescent="0.25">
      <c r="A2109" s="136" t="s">
        <v>3</v>
      </c>
      <c r="B2109" s="140" t="str">
        <f>+Tabla1[[#This Row],[Equipo]]</f>
        <v>PRECORTADORA RECTA</v>
      </c>
      <c r="C2109" s="140" t="s">
        <v>160</v>
      </c>
      <c r="D2109" s="140" t="s">
        <v>1483</v>
      </c>
      <c r="E2109" s="144">
        <v>41247</v>
      </c>
      <c r="F2109" s="140">
        <v>4043301</v>
      </c>
      <c r="G2109" s="140">
        <v>10063763</v>
      </c>
      <c r="H2109" s="146">
        <v>88480</v>
      </c>
    </row>
    <row r="2110" spans="1:8" ht="12.75" customHeight="1" x14ac:dyDescent="0.25">
      <c r="A2110" s="15" t="s">
        <v>3</v>
      </c>
      <c r="B2110" s="22" t="s">
        <v>2003</v>
      </c>
      <c r="C2110" s="22" t="s">
        <v>1973</v>
      </c>
      <c r="D2110" s="14" t="s">
        <v>1703</v>
      </c>
      <c r="E2110" s="25">
        <v>41247</v>
      </c>
      <c r="F2110" s="14">
        <v>4043257</v>
      </c>
      <c r="G2110" s="27">
        <v>10063587</v>
      </c>
      <c r="H2110" s="26">
        <v>44240</v>
      </c>
    </row>
    <row r="2111" spans="1:8" ht="12.75" customHeight="1" x14ac:dyDescent="0.25">
      <c r="A2111" s="15" t="s">
        <v>3</v>
      </c>
      <c r="B2111" s="22" t="s">
        <v>2003</v>
      </c>
      <c r="C2111" s="22" t="s">
        <v>1973</v>
      </c>
      <c r="D2111" s="14" t="s">
        <v>1021</v>
      </c>
      <c r="E2111" s="25">
        <v>41246</v>
      </c>
      <c r="F2111" s="14">
        <v>4043205</v>
      </c>
      <c r="G2111" s="27">
        <v>10063617</v>
      </c>
      <c r="H2111" s="26">
        <v>176960</v>
      </c>
    </row>
    <row r="2112" spans="1:8" ht="12.75" hidden="1" customHeight="1" x14ac:dyDescent="0.25">
      <c r="A2112" s="136" t="s">
        <v>3</v>
      </c>
      <c r="B2112" s="140" t="str">
        <f>+Tabla1[[#This Row],[Equipo]]</f>
        <v>PRECORTADORA RECTA</v>
      </c>
      <c r="C2112" s="140" t="s">
        <v>160</v>
      </c>
      <c r="D2112" s="140" t="s">
        <v>223</v>
      </c>
      <c r="E2112" s="144">
        <v>41244</v>
      </c>
      <c r="F2112" s="140">
        <v>4043077</v>
      </c>
      <c r="G2112" s="140">
        <v>10063567</v>
      </c>
      <c r="H2112" s="146">
        <v>1568354</v>
      </c>
    </row>
    <row r="2113" spans="1:8" ht="12.75" customHeight="1" x14ac:dyDescent="0.25">
      <c r="A2113" s="15" t="s">
        <v>3</v>
      </c>
      <c r="B2113" s="22" t="s">
        <v>2003</v>
      </c>
      <c r="C2113" s="22" t="s">
        <v>1973</v>
      </c>
      <c r="D2113" s="14" t="s">
        <v>641</v>
      </c>
      <c r="E2113" s="25">
        <v>41243</v>
      </c>
      <c r="F2113" s="14">
        <v>4043065</v>
      </c>
      <c r="G2113" s="27">
        <v>10063570</v>
      </c>
      <c r="H2113" s="26">
        <v>353920</v>
      </c>
    </row>
    <row r="2114" spans="1:8" ht="12.75" hidden="1" customHeight="1" x14ac:dyDescent="0.25">
      <c r="A2114" s="136" t="s">
        <v>3</v>
      </c>
      <c r="B2114" s="140" t="str">
        <f>+Tabla1[[#This Row],[Equipo]]</f>
        <v>TENSIONADORA</v>
      </c>
      <c r="C2114" s="140" t="s">
        <v>42</v>
      </c>
      <c r="D2114" s="140" t="s">
        <v>1022</v>
      </c>
      <c r="E2114" s="144">
        <v>41243</v>
      </c>
      <c r="F2114" s="140">
        <v>4043013</v>
      </c>
      <c r="G2114" s="140">
        <v>10063521</v>
      </c>
      <c r="H2114" s="146">
        <v>176960</v>
      </c>
    </row>
    <row r="2115" spans="1:8" ht="12.75" hidden="1" customHeight="1" x14ac:dyDescent="0.25">
      <c r="A2115" s="136" t="s">
        <v>0</v>
      </c>
      <c r="B2115" s="140" t="s">
        <v>1971</v>
      </c>
      <c r="C2115" s="140" t="s">
        <v>1</v>
      </c>
      <c r="D2115" s="140" t="s">
        <v>27</v>
      </c>
      <c r="E2115" s="144">
        <v>41241</v>
      </c>
      <c r="F2115" s="140">
        <v>4042930</v>
      </c>
      <c r="G2115" s="140">
        <v>10063212</v>
      </c>
      <c r="H2115" s="146">
        <v>9342693</v>
      </c>
    </row>
    <row r="2116" spans="1:8" ht="12.75" hidden="1" customHeight="1" x14ac:dyDescent="0.25">
      <c r="A2116" s="136" t="s">
        <v>3</v>
      </c>
      <c r="B2116" s="139" t="s">
        <v>1971</v>
      </c>
      <c r="C2116" s="140" t="s">
        <v>1</v>
      </c>
      <c r="D2116" s="140" t="s">
        <v>367</v>
      </c>
      <c r="E2116" s="144">
        <v>41241</v>
      </c>
      <c r="F2116" s="140">
        <v>4042947</v>
      </c>
      <c r="G2116" s="140">
        <v>10063351</v>
      </c>
      <c r="H2116" s="146">
        <v>756684</v>
      </c>
    </row>
    <row r="2117" spans="1:8" ht="12.75" customHeight="1" x14ac:dyDescent="0.25">
      <c r="A2117" s="15" t="s">
        <v>3</v>
      </c>
      <c r="B2117" s="22" t="s">
        <v>2003</v>
      </c>
      <c r="C2117" s="22" t="s">
        <v>1973</v>
      </c>
      <c r="D2117" s="14" t="s">
        <v>785</v>
      </c>
      <c r="E2117" s="25">
        <v>41241</v>
      </c>
      <c r="F2117" s="14">
        <v>4042934</v>
      </c>
      <c r="G2117" s="27">
        <v>10063330</v>
      </c>
      <c r="H2117" s="26">
        <v>280926</v>
      </c>
    </row>
    <row r="2118" spans="1:8" ht="12.75" customHeight="1" x14ac:dyDescent="0.25">
      <c r="A2118" s="15" t="s">
        <v>3</v>
      </c>
      <c r="B2118" s="22" t="s">
        <v>2003</v>
      </c>
      <c r="C2118" s="22" t="s">
        <v>1973</v>
      </c>
      <c r="D2118" s="14" t="s">
        <v>627</v>
      </c>
      <c r="E2118" s="25">
        <v>41239</v>
      </c>
      <c r="F2118" s="14">
        <v>4042813</v>
      </c>
      <c r="G2118" s="27">
        <v>10063147</v>
      </c>
      <c r="H2118" s="26">
        <v>368392</v>
      </c>
    </row>
    <row r="2119" spans="1:8" ht="12.75" customHeight="1" x14ac:dyDescent="0.25">
      <c r="A2119" s="15" t="s">
        <v>0</v>
      </c>
      <c r="B2119" s="22" t="s">
        <v>2003</v>
      </c>
      <c r="C2119" s="22" t="s">
        <v>1973</v>
      </c>
      <c r="D2119" s="14" t="s">
        <v>1020</v>
      </c>
      <c r="E2119" s="25">
        <v>41239</v>
      </c>
      <c r="F2119" s="14">
        <v>4042866</v>
      </c>
      <c r="G2119" s="27">
        <v>10063144</v>
      </c>
      <c r="H2119" s="26">
        <v>176960</v>
      </c>
    </row>
    <row r="2120" spans="1:8" ht="12.75" hidden="1" customHeight="1" x14ac:dyDescent="0.25">
      <c r="A2120" s="136" t="s">
        <v>0</v>
      </c>
      <c r="B2120" s="141" t="s">
        <v>1971</v>
      </c>
      <c r="C2120" s="140" t="s">
        <v>85</v>
      </c>
      <c r="D2120" s="140" t="s">
        <v>1478</v>
      </c>
      <c r="E2120" s="144">
        <v>41238</v>
      </c>
      <c r="F2120" s="140">
        <v>4042656</v>
      </c>
      <c r="G2120" s="140">
        <v>10063142</v>
      </c>
      <c r="H2120" s="146">
        <v>88480</v>
      </c>
    </row>
    <row r="2121" spans="1:8" ht="12.75" hidden="1" customHeight="1" x14ac:dyDescent="0.25">
      <c r="A2121" s="136" t="s">
        <v>0</v>
      </c>
      <c r="B2121" s="140" t="s">
        <v>1971</v>
      </c>
      <c r="C2121" s="140" t="s">
        <v>1016</v>
      </c>
      <c r="D2121" s="140" t="s">
        <v>1017</v>
      </c>
      <c r="E2121" s="144">
        <v>41235</v>
      </c>
      <c r="F2121" s="140">
        <v>4042409</v>
      </c>
      <c r="G2121" s="140">
        <v>10062855</v>
      </c>
      <c r="H2121" s="146">
        <v>176960</v>
      </c>
    </row>
    <row r="2122" spans="1:8" ht="12.75" customHeight="1" x14ac:dyDescent="0.25">
      <c r="A2122" s="15" t="s">
        <v>0</v>
      </c>
      <c r="B2122" s="22" t="s">
        <v>2003</v>
      </c>
      <c r="C2122" s="22" t="s">
        <v>1973</v>
      </c>
      <c r="D2122" s="37" t="s">
        <v>2185</v>
      </c>
      <c r="E2122" s="25">
        <v>41235</v>
      </c>
      <c r="F2122" s="14">
        <v>4042339</v>
      </c>
      <c r="G2122" s="27">
        <v>10062848</v>
      </c>
      <c r="H2122" s="26">
        <v>2119462</v>
      </c>
    </row>
    <row r="2123" spans="1:8" hidden="1" x14ac:dyDescent="0.25">
      <c r="A2123" s="136" t="s">
        <v>3</v>
      </c>
      <c r="B2123" s="140" t="str">
        <f>+Tabla1[[#This Row],[Equipo]]</f>
        <v>PRECORTADORA RECTA</v>
      </c>
      <c r="C2123" s="140" t="s">
        <v>160</v>
      </c>
      <c r="D2123" s="140" t="s">
        <v>1484</v>
      </c>
      <c r="E2123" s="144">
        <v>41233</v>
      </c>
      <c r="F2123" s="140">
        <v>4042254</v>
      </c>
      <c r="G2123" s="140">
        <v>10062729</v>
      </c>
      <c r="H2123" s="146">
        <v>88480</v>
      </c>
    </row>
    <row r="2124" spans="1:8" ht="12.75" hidden="1" customHeight="1" x14ac:dyDescent="0.25">
      <c r="A2124" s="136" t="s">
        <v>3</v>
      </c>
      <c r="B2124" s="140" t="str">
        <f>+Tabla1[[#This Row],[Equipo]]</f>
        <v>TENSIONADORA</v>
      </c>
      <c r="C2124" s="140" t="s">
        <v>42</v>
      </c>
      <c r="D2124" s="140" t="s">
        <v>1023</v>
      </c>
      <c r="E2124" s="144">
        <v>41230</v>
      </c>
      <c r="F2124" s="140">
        <v>4041982</v>
      </c>
      <c r="G2124" s="140">
        <v>10062455</v>
      </c>
      <c r="H2124" s="146">
        <v>176960</v>
      </c>
    </row>
    <row r="2125" spans="1:8" ht="12.75" customHeight="1" x14ac:dyDescent="0.25">
      <c r="A2125" s="15" t="s">
        <v>3</v>
      </c>
      <c r="B2125" s="22" t="s">
        <v>2003</v>
      </c>
      <c r="C2125" s="22" t="s">
        <v>1973</v>
      </c>
      <c r="D2125" s="14" t="s">
        <v>102</v>
      </c>
      <c r="E2125" s="25">
        <v>41229</v>
      </c>
      <c r="F2125" s="14">
        <v>4041944</v>
      </c>
      <c r="G2125" s="27">
        <v>10061126</v>
      </c>
      <c r="H2125" s="26">
        <v>3740660</v>
      </c>
    </row>
    <row r="2126" spans="1:8" hidden="1" x14ac:dyDescent="0.25">
      <c r="A2126" s="15" t="s">
        <v>0</v>
      </c>
      <c r="B2126" s="22" t="s">
        <v>2003</v>
      </c>
      <c r="C2126" s="22" t="s">
        <v>1974</v>
      </c>
      <c r="D2126" s="14" t="s">
        <v>663</v>
      </c>
      <c r="E2126" s="25">
        <v>41227</v>
      </c>
      <c r="F2126" s="14">
        <v>4041805</v>
      </c>
      <c r="G2126" s="27">
        <v>10062189</v>
      </c>
      <c r="H2126" s="26">
        <v>341074</v>
      </c>
    </row>
    <row r="2127" spans="1:8" x14ac:dyDescent="0.25">
      <c r="A2127" s="15" t="s">
        <v>0</v>
      </c>
      <c r="B2127" s="22" t="s">
        <v>2003</v>
      </c>
      <c r="C2127" s="22" t="s">
        <v>1973</v>
      </c>
      <c r="D2127" s="14" t="s">
        <v>1215</v>
      </c>
      <c r="E2127" s="25">
        <v>41227</v>
      </c>
      <c r="F2127" s="14">
        <v>4041803</v>
      </c>
      <c r="G2127" s="27">
        <v>10062186</v>
      </c>
      <c r="H2127" s="26">
        <v>151070</v>
      </c>
    </row>
    <row r="2128" spans="1:8" ht="12.75" customHeight="1" x14ac:dyDescent="0.25">
      <c r="A2128" s="15" t="s">
        <v>3</v>
      </c>
      <c r="B2128" s="22" t="s">
        <v>2003</v>
      </c>
      <c r="C2128" s="22" t="s">
        <v>1973</v>
      </c>
      <c r="D2128" s="14" t="s">
        <v>395</v>
      </c>
      <c r="E2128" s="25">
        <v>41223</v>
      </c>
      <c r="F2128" s="14">
        <v>4041505</v>
      </c>
      <c r="G2128" s="27">
        <v>10061963</v>
      </c>
      <c r="H2128" s="26">
        <v>670336</v>
      </c>
    </row>
    <row r="2129" spans="1:8" ht="12.75" customHeight="1" x14ac:dyDescent="0.25">
      <c r="A2129" s="15" t="s">
        <v>3</v>
      </c>
      <c r="B2129" s="22" t="s">
        <v>2003</v>
      </c>
      <c r="C2129" s="22" t="s">
        <v>1973</v>
      </c>
      <c r="D2129" s="14" t="s">
        <v>1442</v>
      </c>
      <c r="E2129" s="25">
        <v>41223</v>
      </c>
      <c r="F2129" s="14">
        <v>4041502</v>
      </c>
      <c r="G2129" s="27">
        <v>10061958</v>
      </c>
      <c r="H2129" s="26">
        <v>95651</v>
      </c>
    </row>
    <row r="2130" spans="1:8" ht="12.75" customHeight="1" x14ac:dyDescent="0.25">
      <c r="A2130" s="15" t="s">
        <v>0</v>
      </c>
      <c r="B2130" s="22" t="s">
        <v>2003</v>
      </c>
      <c r="C2130" s="22" t="s">
        <v>1973</v>
      </c>
      <c r="D2130" s="14" t="s">
        <v>1481</v>
      </c>
      <c r="E2130" s="25">
        <v>41223</v>
      </c>
      <c r="F2130" s="14">
        <v>4041509</v>
      </c>
      <c r="G2130" s="27">
        <v>10061967</v>
      </c>
      <c r="H2130" s="26">
        <v>88480</v>
      </c>
    </row>
    <row r="2131" spans="1:8" ht="12.75" hidden="1" customHeight="1" x14ac:dyDescent="0.25">
      <c r="A2131" s="136" t="s">
        <v>3</v>
      </c>
      <c r="B2131" s="139" t="s">
        <v>1971</v>
      </c>
      <c r="C2131" s="140" t="s">
        <v>1</v>
      </c>
      <c r="D2131" s="140" t="s">
        <v>984</v>
      </c>
      <c r="E2131" s="144">
        <v>41222</v>
      </c>
      <c r="F2131" s="140">
        <v>4041444</v>
      </c>
      <c r="G2131" s="140">
        <v>10061887</v>
      </c>
      <c r="H2131" s="146">
        <v>191193</v>
      </c>
    </row>
    <row r="2132" spans="1:8" ht="12.75" customHeight="1" x14ac:dyDescent="0.25">
      <c r="A2132" s="15" t="s">
        <v>0</v>
      </c>
      <c r="B2132" s="22" t="s">
        <v>2003</v>
      </c>
      <c r="C2132" s="22" t="s">
        <v>1973</v>
      </c>
      <c r="D2132" s="14" t="s">
        <v>638</v>
      </c>
      <c r="E2132" s="25">
        <v>41222</v>
      </c>
      <c r="F2132" s="14">
        <v>4041445</v>
      </c>
      <c r="G2132" s="27">
        <v>10061891</v>
      </c>
      <c r="H2132" s="26">
        <v>354854</v>
      </c>
    </row>
    <row r="2133" spans="1:8" ht="12.75" customHeight="1" x14ac:dyDescent="0.25">
      <c r="A2133" s="135" t="s">
        <v>0</v>
      </c>
      <c r="B2133" s="138" t="s">
        <v>2003</v>
      </c>
      <c r="C2133" s="138" t="s">
        <v>1973</v>
      </c>
      <c r="D2133" s="135" t="s">
        <v>797</v>
      </c>
      <c r="E2133" s="143">
        <v>41221</v>
      </c>
      <c r="F2133" s="135">
        <v>4041342</v>
      </c>
      <c r="G2133" s="137">
        <v>10061741</v>
      </c>
      <c r="H2133" s="145">
        <v>266325</v>
      </c>
    </row>
    <row r="2134" spans="1:8" ht="12.75" customHeight="1" x14ac:dyDescent="0.25">
      <c r="A2134" s="135" t="s">
        <v>0</v>
      </c>
      <c r="B2134" s="138" t="s">
        <v>2003</v>
      </c>
      <c r="C2134" s="138" t="s">
        <v>1973</v>
      </c>
      <c r="D2134" s="135" t="s">
        <v>1820</v>
      </c>
      <c r="E2134" s="143">
        <v>41221</v>
      </c>
      <c r="F2134" s="135">
        <v>4041324</v>
      </c>
      <c r="G2134" s="137">
        <v>10061745</v>
      </c>
      <c r="H2134" s="145">
        <v>44240</v>
      </c>
    </row>
    <row r="2135" spans="1:8" ht="12.75" customHeight="1" x14ac:dyDescent="0.25">
      <c r="A2135" s="135" t="s">
        <v>0</v>
      </c>
      <c r="B2135" s="138" t="s">
        <v>2003</v>
      </c>
      <c r="C2135" s="138" t="s">
        <v>1973</v>
      </c>
      <c r="D2135" s="135" t="s">
        <v>514</v>
      </c>
      <c r="E2135" s="143">
        <v>41216</v>
      </c>
      <c r="F2135" s="135">
        <v>4041162</v>
      </c>
      <c r="G2135" s="137">
        <v>10061529</v>
      </c>
      <c r="H2135" s="145">
        <v>441899</v>
      </c>
    </row>
    <row r="2136" spans="1:8" ht="12.75" customHeight="1" x14ac:dyDescent="0.25">
      <c r="A2136" s="135" t="s">
        <v>3</v>
      </c>
      <c r="B2136" s="138" t="s">
        <v>2003</v>
      </c>
      <c r="C2136" s="138" t="s">
        <v>1973</v>
      </c>
      <c r="D2136" s="135" t="s">
        <v>804</v>
      </c>
      <c r="E2136" s="143">
        <v>41210</v>
      </c>
      <c r="F2136" s="135">
        <v>4040569</v>
      </c>
      <c r="G2136" s="137">
        <v>10060484</v>
      </c>
      <c r="H2136" s="145">
        <v>265440</v>
      </c>
    </row>
    <row r="2137" spans="1:8" x14ac:dyDescent="0.25">
      <c r="A2137" s="135" t="s">
        <v>3</v>
      </c>
      <c r="B2137" s="138" t="s">
        <v>2003</v>
      </c>
      <c r="C2137" s="138" t="s">
        <v>1973</v>
      </c>
      <c r="D2137" s="135" t="s">
        <v>1452</v>
      </c>
      <c r="E2137" s="143">
        <v>41208</v>
      </c>
      <c r="F2137" s="135">
        <v>4040297</v>
      </c>
      <c r="G2137" s="137">
        <v>10060706</v>
      </c>
      <c r="H2137" s="145">
        <v>94188</v>
      </c>
    </row>
    <row r="2138" spans="1:8" ht="12.75" customHeight="1" x14ac:dyDescent="0.25">
      <c r="A2138" s="135" t="s">
        <v>3</v>
      </c>
      <c r="B2138" s="138" t="s">
        <v>2003</v>
      </c>
      <c r="C2138" s="138" t="s">
        <v>1973</v>
      </c>
      <c r="D2138" s="135" t="s">
        <v>557</v>
      </c>
      <c r="E2138" s="143">
        <v>41207</v>
      </c>
      <c r="F2138" s="135">
        <v>4040269</v>
      </c>
      <c r="G2138" s="137">
        <v>10060649</v>
      </c>
      <c r="H2138" s="145">
        <v>430907</v>
      </c>
    </row>
    <row r="2139" spans="1:8" ht="12.75" hidden="1" customHeight="1" x14ac:dyDescent="0.25">
      <c r="A2139" s="135" t="s">
        <v>0</v>
      </c>
      <c r="B2139" s="138" t="s">
        <v>2003</v>
      </c>
      <c r="C2139" s="138" t="s">
        <v>1974</v>
      </c>
      <c r="D2139" s="135" t="s">
        <v>1641</v>
      </c>
      <c r="E2139" s="143">
        <v>41207</v>
      </c>
      <c r="F2139" s="135">
        <v>4040219</v>
      </c>
      <c r="G2139" s="137">
        <v>10060616</v>
      </c>
      <c r="H2139" s="145">
        <v>75350</v>
      </c>
    </row>
    <row r="2140" spans="1:8" ht="12.75" customHeight="1" x14ac:dyDescent="0.25">
      <c r="A2140" s="135" t="s">
        <v>0</v>
      </c>
      <c r="B2140" s="138" t="s">
        <v>2003</v>
      </c>
      <c r="C2140" s="138" t="s">
        <v>1973</v>
      </c>
      <c r="D2140" s="135" t="s">
        <v>990</v>
      </c>
      <c r="E2140" s="143">
        <v>41206</v>
      </c>
      <c r="F2140" s="135">
        <v>4040213</v>
      </c>
      <c r="G2140" s="137">
        <v>10060597</v>
      </c>
      <c r="H2140" s="145">
        <v>188376</v>
      </c>
    </row>
    <row r="2141" spans="1:8" ht="12.75" hidden="1" customHeight="1" x14ac:dyDescent="0.25">
      <c r="A2141" s="135" t="s">
        <v>0</v>
      </c>
      <c r="B2141" s="138" t="s">
        <v>2003</v>
      </c>
      <c r="C2141" s="138" t="s">
        <v>1974</v>
      </c>
      <c r="D2141" s="135" t="s">
        <v>1794</v>
      </c>
      <c r="E2141" s="143">
        <v>41204</v>
      </c>
      <c r="F2141" s="135">
        <v>4040084</v>
      </c>
      <c r="G2141" s="137">
        <v>10060357</v>
      </c>
      <c r="H2141" s="145">
        <v>47094</v>
      </c>
    </row>
    <row r="2142" spans="1:8" ht="12.75" customHeight="1" x14ac:dyDescent="0.25">
      <c r="A2142" s="135" t="s">
        <v>3</v>
      </c>
      <c r="B2142" s="138" t="s">
        <v>2003</v>
      </c>
      <c r="C2142" s="138" t="s">
        <v>1973</v>
      </c>
      <c r="D2142" s="135" t="s">
        <v>1919</v>
      </c>
      <c r="E2142" s="143">
        <v>41204</v>
      </c>
      <c r="F2142" s="135">
        <v>4040003</v>
      </c>
      <c r="G2142" s="137">
        <v>10060343</v>
      </c>
      <c r="H2142" s="145">
        <v>23785</v>
      </c>
    </row>
    <row r="2143" spans="1:8" ht="12.75" customHeight="1" x14ac:dyDescent="0.25">
      <c r="A2143" s="135" t="s">
        <v>3</v>
      </c>
      <c r="B2143" s="138" t="s">
        <v>2003</v>
      </c>
      <c r="C2143" s="138" t="s">
        <v>1973</v>
      </c>
      <c r="D2143" s="135" t="s">
        <v>1919</v>
      </c>
      <c r="E2143" s="143">
        <v>41204</v>
      </c>
      <c r="F2143" s="135">
        <v>4040002</v>
      </c>
      <c r="G2143" s="137">
        <v>10060342</v>
      </c>
      <c r="H2143" s="145">
        <v>23785</v>
      </c>
    </row>
    <row r="2144" spans="1:8" ht="12.75" customHeight="1" x14ac:dyDescent="0.25">
      <c r="A2144" s="135" t="s">
        <v>3</v>
      </c>
      <c r="B2144" s="138" t="s">
        <v>2003</v>
      </c>
      <c r="C2144" s="138" t="s">
        <v>1973</v>
      </c>
      <c r="D2144" s="135" t="s">
        <v>1920</v>
      </c>
      <c r="E2144" s="143">
        <v>41204</v>
      </c>
      <c r="F2144" s="135">
        <v>4040001</v>
      </c>
      <c r="G2144" s="137">
        <v>10060341</v>
      </c>
      <c r="H2144" s="145">
        <v>23785</v>
      </c>
    </row>
    <row r="2145" spans="1:8" ht="12.75" hidden="1" customHeight="1" x14ac:dyDescent="0.25">
      <c r="A2145" t="s">
        <v>3</v>
      </c>
      <c r="B2145" t="str">
        <f>+Tabla1[[#This Row],[Equipo]]</f>
        <v>PRECORTADORA RECTA</v>
      </c>
      <c r="C2145" t="s">
        <v>160</v>
      </c>
      <c r="D2145" t="s">
        <v>464</v>
      </c>
      <c r="E2145" s="1">
        <v>41203</v>
      </c>
      <c r="F2145">
        <v>4039996</v>
      </c>
      <c r="G2145">
        <v>10060331</v>
      </c>
      <c r="H2145" s="4">
        <v>541163</v>
      </c>
    </row>
    <row r="2146" spans="1:8" ht="12.75" customHeight="1" x14ac:dyDescent="0.25">
      <c r="A2146" s="135" t="s">
        <v>3</v>
      </c>
      <c r="B2146" s="138" t="s">
        <v>2003</v>
      </c>
      <c r="C2146" s="138" t="s">
        <v>1973</v>
      </c>
      <c r="D2146" s="135" t="s">
        <v>795</v>
      </c>
      <c r="E2146" s="143">
        <v>41202</v>
      </c>
      <c r="F2146" s="135">
        <v>4039928</v>
      </c>
      <c r="G2146" s="137">
        <v>10060269</v>
      </c>
      <c r="H2146" s="145">
        <v>272100</v>
      </c>
    </row>
    <row r="2147" spans="1:8" ht="12.75" hidden="1" customHeight="1" x14ac:dyDescent="0.25">
      <c r="A2147" s="135" t="s">
        <v>3</v>
      </c>
      <c r="B2147" s="138" t="s">
        <v>2003</v>
      </c>
      <c r="C2147" s="138" t="s">
        <v>1974</v>
      </c>
      <c r="D2147" s="135" t="s">
        <v>784</v>
      </c>
      <c r="E2147" s="143">
        <v>41201</v>
      </c>
      <c r="F2147" s="135">
        <v>4039896</v>
      </c>
      <c r="G2147" s="137">
        <v>10060183</v>
      </c>
      <c r="H2147" s="145">
        <v>281928</v>
      </c>
    </row>
    <row r="2148" spans="1:8" ht="12.75" customHeight="1" x14ac:dyDescent="0.25">
      <c r="A2148" s="135" t="s">
        <v>3</v>
      </c>
      <c r="B2148" s="138" t="s">
        <v>2003</v>
      </c>
      <c r="C2148" s="138" t="s">
        <v>1973</v>
      </c>
      <c r="D2148" s="135" t="s">
        <v>1262</v>
      </c>
      <c r="E2148" s="143">
        <v>41201</v>
      </c>
      <c r="F2148" s="135">
        <v>4039878</v>
      </c>
      <c r="G2148" s="137">
        <v>10060147</v>
      </c>
      <c r="H2148" s="145">
        <v>141282</v>
      </c>
    </row>
    <row r="2149" spans="1:8" ht="12.75" customHeight="1" x14ac:dyDescent="0.25">
      <c r="A2149" s="135" t="s">
        <v>3</v>
      </c>
      <c r="B2149" s="138" t="s">
        <v>2003</v>
      </c>
      <c r="C2149" s="138" t="s">
        <v>1973</v>
      </c>
      <c r="D2149" s="135" t="s">
        <v>778</v>
      </c>
      <c r="E2149" s="143">
        <v>41200</v>
      </c>
      <c r="F2149" s="135">
        <v>4039868</v>
      </c>
      <c r="G2149" s="137">
        <v>10060116</v>
      </c>
      <c r="H2149" s="145">
        <v>285420</v>
      </c>
    </row>
    <row r="2150" spans="1:8" ht="12.75" customHeight="1" x14ac:dyDescent="0.25">
      <c r="A2150" s="135" t="s">
        <v>3</v>
      </c>
      <c r="B2150" s="138" t="s">
        <v>2003</v>
      </c>
      <c r="C2150" s="138" t="s">
        <v>1973</v>
      </c>
      <c r="D2150" s="135" t="s">
        <v>1445</v>
      </c>
      <c r="E2150" s="143">
        <v>41200</v>
      </c>
      <c r="F2150" s="135">
        <v>4039869</v>
      </c>
      <c r="G2150" s="137">
        <v>10060115</v>
      </c>
      <c r="H2150" s="145">
        <v>95140</v>
      </c>
    </row>
    <row r="2151" spans="1:8" x14ac:dyDescent="0.25">
      <c r="A2151" s="135" t="s">
        <v>3</v>
      </c>
      <c r="B2151" s="138" t="s">
        <v>2003</v>
      </c>
      <c r="C2151" s="138" t="s">
        <v>1973</v>
      </c>
      <c r="D2151" s="135" t="s">
        <v>157</v>
      </c>
      <c r="E2151" s="143">
        <v>41199</v>
      </c>
      <c r="F2151" s="135">
        <v>4039787</v>
      </c>
      <c r="G2151" s="137">
        <v>10059990</v>
      </c>
      <c r="H2151" s="145">
        <v>2386776</v>
      </c>
    </row>
    <row r="2152" spans="1:8" ht="12.75" customHeight="1" x14ac:dyDescent="0.25">
      <c r="A2152" s="135" t="s">
        <v>3</v>
      </c>
      <c r="B2152" s="138" t="s">
        <v>2003</v>
      </c>
      <c r="C2152" s="138" t="s">
        <v>1973</v>
      </c>
      <c r="D2152" s="135" t="s">
        <v>611</v>
      </c>
      <c r="E2152" s="143">
        <v>41197</v>
      </c>
      <c r="F2152" s="135">
        <v>4039720</v>
      </c>
      <c r="G2152" s="137">
        <v>10059825</v>
      </c>
      <c r="H2152" s="145">
        <v>380560</v>
      </c>
    </row>
    <row r="2153" spans="1:8" ht="12.75" customHeight="1" x14ac:dyDescent="0.25">
      <c r="A2153" s="135" t="s">
        <v>3</v>
      </c>
      <c r="B2153" s="138" t="s">
        <v>2003</v>
      </c>
      <c r="C2153" s="138" t="s">
        <v>1973</v>
      </c>
      <c r="D2153" s="135" t="s">
        <v>987</v>
      </c>
      <c r="E2153" s="143">
        <v>41196</v>
      </c>
      <c r="F2153" s="135">
        <v>4039620</v>
      </c>
      <c r="G2153" s="137">
        <v>10059597</v>
      </c>
      <c r="H2153" s="145">
        <v>190280</v>
      </c>
    </row>
    <row r="2154" spans="1:8" ht="12.75" customHeight="1" x14ac:dyDescent="0.25">
      <c r="A2154" s="135" t="s">
        <v>3</v>
      </c>
      <c r="B2154" s="138" t="s">
        <v>2003</v>
      </c>
      <c r="C2154" s="138" t="s">
        <v>1973</v>
      </c>
      <c r="D2154" s="135" t="s">
        <v>791</v>
      </c>
      <c r="E2154" s="143">
        <v>41192</v>
      </c>
      <c r="F2154" s="135">
        <v>4039375</v>
      </c>
      <c r="G2154" s="137">
        <v>10059455</v>
      </c>
      <c r="H2154" s="145">
        <v>277668</v>
      </c>
    </row>
    <row r="2155" spans="1:8" ht="12.75" customHeight="1" x14ac:dyDescent="0.25">
      <c r="A2155" s="135" t="s">
        <v>3</v>
      </c>
      <c r="B2155" s="138" t="s">
        <v>2003</v>
      </c>
      <c r="C2155" s="138" t="s">
        <v>1973</v>
      </c>
      <c r="D2155" s="135" t="s">
        <v>790</v>
      </c>
      <c r="E2155" s="143">
        <v>41192</v>
      </c>
      <c r="F2155" s="135">
        <v>4039376</v>
      </c>
      <c r="G2155" s="137">
        <v>10059456</v>
      </c>
      <c r="H2155" s="145">
        <v>277668</v>
      </c>
    </row>
    <row r="2156" spans="1:8" ht="12.75" customHeight="1" x14ac:dyDescent="0.25">
      <c r="A2156" s="135" t="s">
        <v>3</v>
      </c>
      <c r="B2156" s="138" t="s">
        <v>2003</v>
      </c>
      <c r="C2156" s="138" t="s">
        <v>1973</v>
      </c>
      <c r="D2156" s="135" t="s">
        <v>1450</v>
      </c>
      <c r="E2156" s="143">
        <v>41192</v>
      </c>
      <c r="F2156" s="135">
        <v>4039402</v>
      </c>
      <c r="G2156" s="137">
        <v>10059463</v>
      </c>
      <c r="H2156" s="145">
        <v>94188</v>
      </c>
    </row>
    <row r="2157" spans="1:8" ht="12.75" customHeight="1" x14ac:dyDescent="0.25">
      <c r="A2157" s="135" t="s">
        <v>3</v>
      </c>
      <c r="B2157" s="138" t="s">
        <v>2003</v>
      </c>
      <c r="C2157" s="138" t="s">
        <v>1973</v>
      </c>
      <c r="D2157" s="135" t="s">
        <v>1449</v>
      </c>
      <c r="E2157" s="143">
        <v>41192</v>
      </c>
      <c r="F2157" s="135">
        <v>4039433</v>
      </c>
      <c r="G2157" s="137">
        <v>10059415</v>
      </c>
      <c r="H2157" s="145">
        <v>94188</v>
      </c>
    </row>
    <row r="2158" spans="1:8" ht="12.75" customHeight="1" x14ac:dyDescent="0.25">
      <c r="A2158" s="135" t="s">
        <v>3</v>
      </c>
      <c r="B2158" s="138" t="s">
        <v>2003</v>
      </c>
      <c r="C2158" s="138" t="s">
        <v>1973</v>
      </c>
      <c r="D2158" s="135" t="s">
        <v>1674</v>
      </c>
      <c r="E2158" s="143">
        <v>41192</v>
      </c>
      <c r="F2158" s="135">
        <v>4039430</v>
      </c>
      <c r="G2158" s="137">
        <v>10059584</v>
      </c>
      <c r="H2158" s="145">
        <v>66598</v>
      </c>
    </row>
    <row r="2159" spans="1:8" ht="12.75" customHeight="1" x14ac:dyDescent="0.25">
      <c r="A2159" s="135" t="s">
        <v>3</v>
      </c>
      <c r="B2159" s="138" t="s">
        <v>2003</v>
      </c>
      <c r="C2159" s="138" t="s">
        <v>1973</v>
      </c>
      <c r="D2159" s="135" t="s">
        <v>1276</v>
      </c>
      <c r="E2159" s="143">
        <v>41191</v>
      </c>
      <c r="F2159" s="135">
        <v>4039292</v>
      </c>
      <c r="G2159" s="137">
        <v>10059399</v>
      </c>
      <c r="H2159" s="145">
        <v>133196</v>
      </c>
    </row>
    <row r="2160" spans="1:8" ht="12.75" hidden="1" customHeight="1" x14ac:dyDescent="0.25">
      <c r="A2160" t="s">
        <v>3</v>
      </c>
      <c r="B2160" t="str">
        <f>+Tabla1[[#This Row],[Equipo]]</f>
        <v>TORRE RODILLOS GUIAS</v>
      </c>
      <c r="C2160" t="s">
        <v>110</v>
      </c>
      <c r="D2160" t="s">
        <v>1363</v>
      </c>
      <c r="E2160" s="1">
        <v>41190</v>
      </c>
      <c r="F2160">
        <v>4039264</v>
      </c>
      <c r="G2160">
        <v>10059309</v>
      </c>
      <c r="H2160" s="4">
        <v>113122</v>
      </c>
    </row>
    <row r="2161" spans="1:8" ht="12.75" customHeight="1" x14ac:dyDescent="0.25">
      <c r="A2161" s="135" t="s">
        <v>3</v>
      </c>
      <c r="B2161" s="138" t="s">
        <v>2003</v>
      </c>
      <c r="C2161" s="138" t="s">
        <v>1973</v>
      </c>
      <c r="D2161" s="135" t="s">
        <v>814</v>
      </c>
      <c r="E2161" s="143">
        <v>41184</v>
      </c>
      <c r="F2161" s="135">
        <v>4038840</v>
      </c>
      <c r="G2161" s="137">
        <v>10058772</v>
      </c>
      <c r="H2161" s="145">
        <v>260784</v>
      </c>
    </row>
    <row r="2162" spans="1:8" ht="12.75" customHeight="1" x14ac:dyDescent="0.25">
      <c r="A2162" s="135" t="s">
        <v>3</v>
      </c>
      <c r="B2162" s="138" t="s">
        <v>2003</v>
      </c>
      <c r="C2162" s="138" t="s">
        <v>1973</v>
      </c>
      <c r="D2162" s="135" t="s">
        <v>789</v>
      </c>
      <c r="E2162" s="143">
        <v>41183</v>
      </c>
      <c r="F2162" s="135">
        <v>4038681</v>
      </c>
      <c r="G2162" s="137">
        <v>10058639</v>
      </c>
      <c r="H2162" s="145">
        <v>278144</v>
      </c>
    </row>
    <row r="2163" spans="1:8" ht="12.75" customHeight="1" x14ac:dyDescent="0.25">
      <c r="A2163" s="135" t="s">
        <v>3</v>
      </c>
      <c r="B2163" s="138" t="s">
        <v>2003</v>
      </c>
      <c r="C2163" s="138" t="s">
        <v>1973</v>
      </c>
      <c r="D2163" s="135" t="s">
        <v>1077</v>
      </c>
      <c r="E2163" s="143">
        <v>41183</v>
      </c>
      <c r="F2163" s="135">
        <v>4038682</v>
      </c>
      <c r="G2163" s="137">
        <v>10058640</v>
      </c>
      <c r="H2163" s="145">
        <v>168638</v>
      </c>
    </row>
    <row r="2164" spans="1:8" ht="12.75" customHeight="1" x14ac:dyDescent="0.25">
      <c r="A2164" s="135" t="s">
        <v>3</v>
      </c>
      <c r="B2164" s="138" t="s">
        <v>2003</v>
      </c>
      <c r="C2164" s="138" t="s">
        <v>1973</v>
      </c>
      <c r="D2164" s="135" t="s">
        <v>1453</v>
      </c>
      <c r="E2164" s="143">
        <v>41183</v>
      </c>
      <c r="F2164" s="135">
        <v>4038677</v>
      </c>
      <c r="G2164" s="137">
        <v>10058629</v>
      </c>
      <c r="H2164" s="145">
        <v>94188</v>
      </c>
    </row>
    <row r="2165" spans="1:8" ht="12.75" customHeight="1" x14ac:dyDescent="0.25">
      <c r="A2165" s="135" t="s">
        <v>3</v>
      </c>
      <c r="B2165" s="138" t="s">
        <v>2003</v>
      </c>
      <c r="C2165" s="138" t="s">
        <v>1973</v>
      </c>
      <c r="D2165" s="135" t="s">
        <v>789</v>
      </c>
      <c r="E2165" s="143">
        <v>41183</v>
      </c>
      <c r="F2165" s="135">
        <v>4038678</v>
      </c>
      <c r="G2165" s="137">
        <v>10058641</v>
      </c>
      <c r="H2165" s="145">
        <v>47094</v>
      </c>
    </row>
    <row r="2166" spans="1:8" ht="12.75" hidden="1" customHeight="1" x14ac:dyDescent="0.25">
      <c r="A2166" t="s">
        <v>0</v>
      </c>
      <c r="B2166" t="s">
        <v>1971</v>
      </c>
      <c r="C2166" t="s">
        <v>1</v>
      </c>
      <c r="D2166" t="s">
        <v>529</v>
      </c>
      <c r="E2166" s="1">
        <v>41182</v>
      </c>
      <c r="F2166">
        <v>4038651</v>
      </c>
      <c r="G2166">
        <v>10058624</v>
      </c>
      <c r="H2166" s="4">
        <v>473082</v>
      </c>
    </row>
    <row r="2167" spans="1:8" ht="12.75" hidden="1" customHeight="1" x14ac:dyDescent="0.25">
      <c r="A2167" t="s">
        <v>3</v>
      </c>
      <c r="B2167" s="7" t="s">
        <v>1971</v>
      </c>
      <c r="C2167" t="s">
        <v>1</v>
      </c>
      <c r="D2167" t="s">
        <v>803</v>
      </c>
      <c r="E2167" s="1">
        <v>41182</v>
      </c>
      <c r="F2167">
        <v>4038653</v>
      </c>
      <c r="G2167">
        <v>10058626</v>
      </c>
      <c r="H2167" s="4">
        <v>265440</v>
      </c>
    </row>
    <row r="2168" spans="1:8" ht="12.75" hidden="1" customHeight="1" x14ac:dyDescent="0.25">
      <c r="A2168" t="s">
        <v>0</v>
      </c>
      <c r="B2168" t="s">
        <v>1971</v>
      </c>
      <c r="C2168" t="s">
        <v>1</v>
      </c>
      <c r="D2168" t="s">
        <v>255</v>
      </c>
      <c r="E2168" s="1">
        <v>41179</v>
      </c>
      <c r="F2168">
        <v>4038374</v>
      </c>
      <c r="G2168">
        <v>10058329</v>
      </c>
      <c r="H2168" s="4">
        <v>1335314</v>
      </c>
    </row>
    <row r="2169" spans="1:8" hidden="1" x14ac:dyDescent="0.25">
      <c r="A2169" t="s">
        <v>0</v>
      </c>
      <c r="B2169" s="8" t="s">
        <v>110</v>
      </c>
      <c r="C2169" t="s">
        <v>110</v>
      </c>
      <c r="D2169" t="s">
        <v>253</v>
      </c>
      <c r="E2169" s="1">
        <v>41178</v>
      </c>
      <c r="F2169">
        <v>4038304</v>
      </c>
      <c r="G2169">
        <v>10058143</v>
      </c>
      <c r="H2169" s="4">
        <v>1358222</v>
      </c>
    </row>
    <row r="2170" spans="1:8" ht="12.75" customHeight="1" x14ac:dyDescent="0.25">
      <c r="A2170" s="135" t="s">
        <v>3</v>
      </c>
      <c r="B2170" s="138" t="s">
        <v>2003</v>
      </c>
      <c r="C2170" s="138" t="s">
        <v>1973</v>
      </c>
      <c r="D2170" s="135" t="s">
        <v>308</v>
      </c>
      <c r="E2170" s="143">
        <v>41171</v>
      </c>
      <c r="F2170" s="135">
        <v>4037709</v>
      </c>
      <c r="G2170" s="137">
        <v>10057483</v>
      </c>
      <c r="H2170" s="145">
        <v>1010899</v>
      </c>
    </row>
    <row r="2171" spans="1:8" ht="12.75" hidden="1" customHeight="1" x14ac:dyDescent="0.25">
      <c r="A2171" t="s">
        <v>3</v>
      </c>
      <c r="B2171" s="7" t="s">
        <v>110</v>
      </c>
      <c r="C2171" t="s">
        <v>110</v>
      </c>
      <c r="D2171" t="s">
        <v>111</v>
      </c>
      <c r="E2171" s="1">
        <v>41169</v>
      </c>
      <c r="F2171">
        <v>4037604</v>
      </c>
      <c r="G2171">
        <v>10056189</v>
      </c>
      <c r="H2171" s="4">
        <v>3430034</v>
      </c>
    </row>
    <row r="2172" spans="1:8" ht="12.75" customHeight="1" x14ac:dyDescent="0.25">
      <c r="A2172" s="135" t="s">
        <v>0</v>
      </c>
      <c r="B2172" s="138" t="s">
        <v>2003</v>
      </c>
      <c r="C2172" s="138" t="s">
        <v>1973</v>
      </c>
      <c r="D2172" s="135" t="s">
        <v>1381</v>
      </c>
      <c r="E2172" s="143">
        <v>41166</v>
      </c>
      <c r="F2172" s="135">
        <v>4037377</v>
      </c>
      <c r="G2172" s="137">
        <v>10057178</v>
      </c>
      <c r="H2172" s="145">
        <v>110368</v>
      </c>
    </row>
    <row r="2173" spans="1:8" ht="12.75" hidden="1" customHeight="1" x14ac:dyDescent="0.25">
      <c r="A2173" t="s">
        <v>3</v>
      </c>
      <c r="B2173" s="7" t="s">
        <v>1971</v>
      </c>
      <c r="C2173" t="s">
        <v>1</v>
      </c>
      <c r="D2173" t="s">
        <v>313</v>
      </c>
      <c r="E2173" s="1">
        <v>41164</v>
      </c>
      <c r="F2173">
        <v>4037266</v>
      </c>
      <c r="G2173">
        <v>10056973</v>
      </c>
      <c r="H2173" s="4">
        <v>985185</v>
      </c>
    </row>
    <row r="2174" spans="1:8" ht="12.75" hidden="1" customHeight="1" x14ac:dyDescent="0.25">
      <c r="A2174" t="s">
        <v>3</v>
      </c>
      <c r="B2174" t="str">
        <f>+Tabla1[[#This Row],[Equipo]]</f>
        <v>PRECORTADORA RECTA</v>
      </c>
      <c r="C2174" t="s">
        <v>160</v>
      </c>
      <c r="D2174" t="s">
        <v>1795</v>
      </c>
      <c r="E2174" s="1">
        <v>41162</v>
      </c>
      <c r="F2174">
        <v>4037003</v>
      </c>
      <c r="G2174">
        <v>10056759</v>
      </c>
      <c r="H2174" s="4">
        <v>47094</v>
      </c>
    </row>
    <row r="2175" spans="1:8" ht="12.75" hidden="1" customHeight="1" x14ac:dyDescent="0.25">
      <c r="A2175" t="s">
        <v>3</v>
      </c>
      <c r="B2175" t="str">
        <f>+Tabla1[[#This Row],[Equipo]]</f>
        <v>PRECORTADORA RECTA</v>
      </c>
      <c r="C2175" t="s">
        <v>160</v>
      </c>
      <c r="D2175" t="s">
        <v>1796</v>
      </c>
      <c r="E2175" s="1">
        <v>41160</v>
      </c>
      <c r="F2175">
        <v>4036950</v>
      </c>
      <c r="G2175">
        <v>10056664</v>
      </c>
      <c r="H2175" s="4">
        <v>47094</v>
      </c>
    </row>
    <row r="2176" spans="1:8" ht="12.75" customHeight="1" x14ac:dyDescent="0.25">
      <c r="A2176" s="135" t="s">
        <v>3</v>
      </c>
      <c r="B2176" s="138" t="s">
        <v>2003</v>
      </c>
      <c r="C2176" s="138" t="s">
        <v>1973</v>
      </c>
      <c r="D2176" s="135" t="s">
        <v>1451</v>
      </c>
      <c r="E2176" s="143">
        <v>41160</v>
      </c>
      <c r="F2176" s="135">
        <v>4036976</v>
      </c>
      <c r="G2176" s="137">
        <v>10056755</v>
      </c>
      <c r="H2176" s="145">
        <v>94188</v>
      </c>
    </row>
    <row r="2177" spans="1:8" ht="12.75" hidden="1" customHeight="1" x14ac:dyDescent="0.25">
      <c r="A2177" t="s">
        <v>3</v>
      </c>
      <c r="B2177" t="str">
        <f>+Tabla1[[#This Row],[Equipo]]</f>
        <v>PRECORTADORA RECTA</v>
      </c>
      <c r="C2177" t="s">
        <v>160</v>
      </c>
      <c r="D2177" t="s">
        <v>1792</v>
      </c>
      <c r="E2177" s="1">
        <v>41159</v>
      </c>
      <c r="F2177">
        <v>4036875</v>
      </c>
      <c r="G2177">
        <v>10056578</v>
      </c>
      <c r="H2177" s="4">
        <v>47570</v>
      </c>
    </row>
    <row r="2178" spans="1:8" ht="12.75" customHeight="1" x14ac:dyDescent="0.25">
      <c r="A2178" s="135" t="s">
        <v>3</v>
      </c>
      <c r="B2178" s="138" t="s">
        <v>2003</v>
      </c>
      <c r="C2178" s="138" t="s">
        <v>1973</v>
      </c>
      <c r="D2178" s="135" t="s">
        <v>1951</v>
      </c>
      <c r="E2178" s="143">
        <v>41157</v>
      </c>
      <c r="F2178" s="135">
        <v>4036774</v>
      </c>
      <c r="G2178" s="137">
        <v>10056373</v>
      </c>
      <c r="H2178" s="145">
        <v>9514</v>
      </c>
    </row>
    <row r="2179" spans="1:8" ht="12.75" hidden="1" customHeight="1" x14ac:dyDescent="0.25">
      <c r="A2179" t="s">
        <v>3</v>
      </c>
      <c r="B2179" t="str">
        <f>+Tabla1[[#This Row],[Equipo]]</f>
        <v>PRECORTADORA RECTA</v>
      </c>
      <c r="C2179" t="s">
        <v>160</v>
      </c>
      <c r="D2179" t="s">
        <v>860</v>
      </c>
      <c r="E2179" s="1">
        <v>41156</v>
      </c>
      <c r="F2179">
        <v>4036687</v>
      </c>
      <c r="G2179">
        <v>10056277</v>
      </c>
      <c r="H2179" s="4">
        <v>239449</v>
      </c>
    </row>
    <row r="2180" spans="1:8" ht="12.75" hidden="1" customHeight="1" x14ac:dyDescent="0.25">
      <c r="A2180" t="s">
        <v>3</v>
      </c>
      <c r="B2180" t="str">
        <f>+Tabla1[[#This Row],[Equipo]]</f>
        <v>PRECORTADORA RECTA</v>
      </c>
      <c r="C2180" t="s">
        <v>160</v>
      </c>
      <c r="D2180" t="s">
        <v>1249</v>
      </c>
      <c r="E2180" s="1">
        <v>41156</v>
      </c>
      <c r="F2180">
        <v>4036721</v>
      </c>
      <c r="G2180">
        <v>10056310</v>
      </c>
      <c r="H2180" s="4">
        <v>147529</v>
      </c>
    </row>
    <row r="2181" spans="1:8" ht="12.75" hidden="1" customHeight="1" x14ac:dyDescent="0.25">
      <c r="A2181" t="s">
        <v>3</v>
      </c>
      <c r="B2181" t="str">
        <f>+Tabla1[[#This Row],[Equipo]]</f>
        <v>PRECORTADORA RECTA</v>
      </c>
      <c r="C2181" t="s">
        <v>160</v>
      </c>
      <c r="D2181" t="s">
        <v>1443</v>
      </c>
      <c r="E2181" s="1">
        <v>41156</v>
      </c>
      <c r="F2181">
        <v>4036689</v>
      </c>
      <c r="G2181">
        <v>10056304</v>
      </c>
      <c r="H2181" s="4">
        <v>95140</v>
      </c>
    </row>
    <row r="2182" spans="1:8" ht="12.75" hidden="1" customHeight="1" x14ac:dyDescent="0.25">
      <c r="A2182" t="s">
        <v>3</v>
      </c>
      <c r="B2182" t="str">
        <f>+Tabla1[[#This Row],[Equipo]]</f>
        <v>PRECORTADORA RECTA</v>
      </c>
      <c r="C2182" t="s">
        <v>160</v>
      </c>
      <c r="D2182" t="s">
        <v>1250</v>
      </c>
      <c r="E2182" s="1">
        <v>41154</v>
      </c>
      <c r="F2182">
        <v>4036497</v>
      </c>
      <c r="G2182">
        <v>10056110</v>
      </c>
      <c r="H2182" s="4">
        <v>147529</v>
      </c>
    </row>
    <row r="2183" spans="1:8" ht="12.75" hidden="1" customHeight="1" x14ac:dyDescent="0.25">
      <c r="A2183" t="s">
        <v>3</v>
      </c>
      <c r="B2183" t="str">
        <f>+Tabla1[[#This Row],[Equipo]]</f>
        <v>PRECORTADORA RECTA</v>
      </c>
      <c r="C2183" t="s">
        <v>160</v>
      </c>
      <c r="D2183" t="s">
        <v>991</v>
      </c>
      <c r="E2183" s="1">
        <v>41149</v>
      </c>
      <c r="F2183">
        <v>4036244</v>
      </c>
      <c r="G2183">
        <v>10055795</v>
      </c>
      <c r="H2183" s="4">
        <v>188376</v>
      </c>
    </row>
    <row r="2184" spans="1:8" ht="12.75" customHeight="1" x14ac:dyDescent="0.25">
      <c r="A2184" s="135" t="s">
        <v>0</v>
      </c>
      <c r="B2184" s="138" t="s">
        <v>2003</v>
      </c>
      <c r="C2184" s="138" t="s">
        <v>1973</v>
      </c>
      <c r="D2184" s="135" t="s">
        <v>84</v>
      </c>
      <c r="E2184" s="143">
        <v>41144</v>
      </c>
      <c r="F2184" s="135">
        <v>4035748</v>
      </c>
      <c r="G2184" s="137">
        <v>10055178</v>
      </c>
      <c r="H2184" s="145">
        <v>4217686</v>
      </c>
    </row>
    <row r="2185" spans="1:8" ht="12.75" hidden="1" customHeight="1" x14ac:dyDescent="0.25">
      <c r="A2185" s="135" t="s">
        <v>0</v>
      </c>
      <c r="B2185" s="138" t="s">
        <v>2003</v>
      </c>
      <c r="C2185" s="138" t="s">
        <v>1974</v>
      </c>
      <c r="D2185" s="135" t="s">
        <v>210</v>
      </c>
      <c r="E2185" s="143">
        <v>41144</v>
      </c>
      <c r="F2185" s="135">
        <v>4035750</v>
      </c>
      <c r="G2185" s="137">
        <v>10055184</v>
      </c>
      <c r="H2185" s="145">
        <v>1661240</v>
      </c>
    </row>
    <row r="2186" spans="1:8" ht="12.75" customHeight="1" x14ac:dyDescent="0.25">
      <c r="A2186" s="135" t="s">
        <v>0</v>
      </c>
      <c r="B2186" s="138" t="s">
        <v>2003</v>
      </c>
      <c r="C2186" s="138" t="s">
        <v>1973</v>
      </c>
      <c r="D2186" s="135" t="s">
        <v>777</v>
      </c>
      <c r="E2186" s="143">
        <v>41144</v>
      </c>
      <c r="F2186" s="135">
        <v>4035749</v>
      </c>
      <c r="G2186" s="137">
        <v>10055186</v>
      </c>
      <c r="H2186" s="145">
        <v>285420</v>
      </c>
    </row>
    <row r="2187" spans="1:8" ht="12.75" hidden="1" customHeight="1" x14ac:dyDescent="0.25">
      <c r="A2187" s="135" t="s">
        <v>3</v>
      </c>
      <c r="B2187" s="138" t="s">
        <v>2003</v>
      </c>
      <c r="C2187" s="138" t="s">
        <v>1974</v>
      </c>
      <c r="D2187" s="135" t="s">
        <v>1487</v>
      </c>
      <c r="E2187" s="143">
        <v>41143</v>
      </c>
      <c r="F2187" s="135">
        <v>4035690</v>
      </c>
      <c r="G2187" s="137">
        <v>10054999</v>
      </c>
      <c r="H2187" s="145">
        <v>88480</v>
      </c>
    </row>
    <row r="2188" spans="1:8" ht="12.75" customHeight="1" x14ac:dyDescent="0.25">
      <c r="A2188" s="135" t="s">
        <v>0</v>
      </c>
      <c r="B2188" s="138" t="s">
        <v>2003</v>
      </c>
      <c r="C2188" s="138" t="s">
        <v>1973</v>
      </c>
      <c r="D2188" s="135" t="s">
        <v>708</v>
      </c>
      <c r="E2188" s="143">
        <v>41142</v>
      </c>
      <c r="F2188" s="135">
        <v>4035632</v>
      </c>
      <c r="G2188" s="137">
        <v>10054980</v>
      </c>
      <c r="H2188" s="145">
        <v>323728</v>
      </c>
    </row>
    <row r="2189" spans="1:8" ht="12.75" hidden="1" customHeight="1" x14ac:dyDescent="0.25">
      <c r="A2189" t="s">
        <v>3</v>
      </c>
      <c r="B2189" t="str">
        <f>+Tabla1[[#This Row],[Equipo]]</f>
        <v>PRECORTADORA RECTA</v>
      </c>
      <c r="C2189" t="s">
        <v>160</v>
      </c>
      <c r="D2189" t="s">
        <v>124</v>
      </c>
      <c r="E2189" s="1">
        <v>41141</v>
      </c>
      <c r="F2189">
        <v>4035586</v>
      </c>
      <c r="G2189">
        <v>10054897</v>
      </c>
      <c r="H2189" s="4">
        <v>1413687</v>
      </c>
    </row>
    <row r="2190" spans="1:8" ht="12.75" customHeight="1" x14ac:dyDescent="0.25">
      <c r="A2190" s="135" t="s">
        <v>3</v>
      </c>
      <c r="B2190" s="138" t="s">
        <v>2003</v>
      </c>
      <c r="C2190" s="138" t="s">
        <v>1973</v>
      </c>
      <c r="D2190" s="135" t="s">
        <v>1821</v>
      </c>
      <c r="E2190" s="143">
        <v>41140</v>
      </c>
      <c r="F2190" s="135">
        <v>4035473</v>
      </c>
      <c r="G2190" s="137">
        <v>10054902</v>
      </c>
      <c r="H2190" s="145">
        <v>44240</v>
      </c>
    </row>
    <row r="2191" spans="1:8" ht="12.75" customHeight="1" x14ac:dyDescent="0.25">
      <c r="A2191" s="135" t="s">
        <v>3</v>
      </c>
      <c r="B2191" s="138" t="s">
        <v>2003</v>
      </c>
      <c r="C2191" s="138" t="s">
        <v>1973</v>
      </c>
      <c r="D2191" s="135" t="s">
        <v>1821</v>
      </c>
      <c r="E2191" s="143">
        <v>41140</v>
      </c>
      <c r="F2191" s="135">
        <v>4035472</v>
      </c>
      <c r="G2191" s="137">
        <v>10054901</v>
      </c>
      <c r="H2191" s="145">
        <v>44240</v>
      </c>
    </row>
    <row r="2192" spans="1:8" ht="12.75" customHeight="1" x14ac:dyDescent="0.25">
      <c r="A2192" s="135" t="s">
        <v>3</v>
      </c>
      <c r="B2192" s="138" t="s">
        <v>2003</v>
      </c>
      <c r="C2192" s="138" t="s">
        <v>1973</v>
      </c>
      <c r="D2192" s="135" t="s">
        <v>1821</v>
      </c>
      <c r="E2192" s="143">
        <v>41140</v>
      </c>
      <c r="F2192" s="135">
        <v>4035471</v>
      </c>
      <c r="G2192" s="137">
        <v>10054900</v>
      </c>
      <c r="H2192" s="145">
        <v>44240</v>
      </c>
    </row>
    <row r="2193" spans="1:8" ht="12.75" customHeight="1" x14ac:dyDescent="0.25">
      <c r="A2193" s="135" t="s">
        <v>3</v>
      </c>
      <c r="B2193" s="138" t="s">
        <v>2003</v>
      </c>
      <c r="C2193" s="138" t="s">
        <v>1973</v>
      </c>
      <c r="D2193" s="135" t="s">
        <v>1821</v>
      </c>
      <c r="E2193" s="143">
        <v>41140</v>
      </c>
      <c r="F2193" s="135">
        <v>4035470</v>
      </c>
      <c r="G2193" s="137">
        <v>10054899</v>
      </c>
      <c r="H2193" s="145">
        <v>44240</v>
      </c>
    </row>
    <row r="2194" spans="1:8" ht="12.75" hidden="1" customHeight="1" x14ac:dyDescent="0.25">
      <c r="A2194" t="s">
        <v>3</v>
      </c>
      <c r="B2194" s="7" t="s">
        <v>1971</v>
      </c>
      <c r="C2194" t="s">
        <v>5</v>
      </c>
      <c r="D2194" t="s">
        <v>460</v>
      </c>
      <c r="E2194" s="1">
        <v>41138</v>
      </c>
      <c r="F2194">
        <v>4035420</v>
      </c>
      <c r="G2194">
        <v>10054711</v>
      </c>
      <c r="H2194" s="4">
        <v>550288</v>
      </c>
    </row>
    <row r="2195" spans="1:8" ht="12.75" customHeight="1" x14ac:dyDescent="0.25">
      <c r="A2195" s="135" t="s">
        <v>3</v>
      </c>
      <c r="B2195" s="138" t="s">
        <v>2003</v>
      </c>
      <c r="C2195" s="138" t="s">
        <v>1973</v>
      </c>
      <c r="D2195" s="135" t="s">
        <v>1491</v>
      </c>
      <c r="E2195" s="143">
        <v>41138</v>
      </c>
      <c r="F2195" s="135">
        <v>4035390</v>
      </c>
      <c r="G2195" s="137">
        <v>10054642</v>
      </c>
      <c r="H2195" s="145">
        <v>88480</v>
      </c>
    </row>
    <row r="2196" spans="1:8" ht="12.75" customHeight="1" x14ac:dyDescent="0.25">
      <c r="A2196" s="135" t="s">
        <v>3</v>
      </c>
      <c r="B2196" s="138" t="s">
        <v>2003</v>
      </c>
      <c r="C2196" s="138" t="s">
        <v>1973</v>
      </c>
      <c r="D2196" s="135" t="s">
        <v>1824</v>
      </c>
      <c r="E2196" s="143">
        <v>41138</v>
      </c>
      <c r="F2196" s="135">
        <v>4035424</v>
      </c>
      <c r="G2196" s="137">
        <v>10054627</v>
      </c>
      <c r="H2196" s="145">
        <v>44240</v>
      </c>
    </row>
    <row r="2197" spans="1:8" ht="12.75" hidden="1" customHeight="1" x14ac:dyDescent="0.25">
      <c r="A2197" t="s">
        <v>0</v>
      </c>
      <c r="B2197" s="8" t="s">
        <v>1971</v>
      </c>
      <c r="C2197" t="s">
        <v>85</v>
      </c>
      <c r="D2197" t="s">
        <v>86</v>
      </c>
      <c r="E2197" s="1">
        <v>41137</v>
      </c>
      <c r="F2197">
        <v>4035296</v>
      </c>
      <c r="G2197">
        <v>10054555</v>
      </c>
      <c r="H2197" s="4">
        <v>4217683</v>
      </c>
    </row>
    <row r="2198" spans="1:8" ht="12.75" customHeight="1" x14ac:dyDescent="0.25">
      <c r="A2198" s="135" t="s">
        <v>3</v>
      </c>
      <c r="B2198" s="138" t="s">
        <v>2003</v>
      </c>
      <c r="C2198" s="138" t="s">
        <v>1973</v>
      </c>
      <c r="D2198" s="135" t="s">
        <v>763</v>
      </c>
      <c r="E2198" s="143">
        <v>41137</v>
      </c>
      <c r="F2198" s="135">
        <v>4035303</v>
      </c>
      <c r="G2198" s="137">
        <v>10054339</v>
      </c>
      <c r="H2198" s="145">
        <v>296550</v>
      </c>
    </row>
    <row r="2199" spans="1:8" ht="12.75" customHeight="1" x14ac:dyDescent="0.25">
      <c r="A2199" s="135" t="s">
        <v>3</v>
      </c>
      <c r="B2199" s="138" t="s">
        <v>2003</v>
      </c>
      <c r="C2199" s="138" t="s">
        <v>1973</v>
      </c>
      <c r="D2199" s="135" t="s">
        <v>786</v>
      </c>
      <c r="E2199" s="143">
        <v>41137</v>
      </c>
      <c r="F2199" s="135">
        <v>4035285</v>
      </c>
      <c r="G2199" s="137">
        <v>10054533</v>
      </c>
      <c r="H2199" s="145">
        <v>88480</v>
      </c>
    </row>
    <row r="2200" spans="1:8" ht="12.75" hidden="1" customHeight="1" x14ac:dyDescent="0.25">
      <c r="A2200" s="135" t="s">
        <v>3</v>
      </c>
      <c r="B2200" s="138" t="s">
        <v>2003</v>
      </c>
      <c r="C2200" s="138" t="s">
        <v>1974</v>
      </c>
      <c r="D2200" s="135" t="s">
        <v>1488</v>
      </c>
      <c r="E2200" s="143">
        <v>41126</v>
      </c>
      <c r="F2200" s="135">
        <v>4034679</v>
      </c>
      <c r="G2200" s="137">
        <v>10053715</v>
      </c>
      <c r="H2200" s="145">
        <v>88480</v>
      </c>
    </row>
    <row r="2201" spans="1:8" ht="12.75" hidden="1" customHeight="1" x14ac:dyDescent="0.25">
      <c r="A2201" t="s">
        <v>3</v>
      </c>
      <c r="B2201" t="str">
        <f>+Tabla1[[#This Row],[Equipo]]</f>
        <v>TENSIONADORA</v>
      </c>
      <c r="C2201" t="s">
        <v>42</v>
      </c>
      <c r="D2201" t="s">
        <v>640</v>
      </c>
      <c r="E2201" s="1">
        <v>41126</v>
      </c>
      <c r="F2201">
        <v>4034674</v>
      </c>
      <c r="G2201">
        <v>10053680</v>
      </c>
      <c r="H2201" s="4">
        <v>353920</v>
      </c>
    </row>
    <row r="2202" spans="1:8" ht="12.75" hidden="1" customHeight="1" x14ac:dyDescent="0.25">
      <c r="A2202" t="s">
        <v>0</v>
      </c>
      <c r="B2202" t="s">
        <v>1971</v>
      </c>
      <c r="C2202" t="s">
        <v>1</v>
      </c>
      <c r="D2202" t="s">
        <v>1479</v>
      </c>
      <c r="E2202" s="1">
        <v>41122</v>
      </c>
      <c r="F2202">
        <v>4034490</v>
      </c>
      <c r="G2202">
        <v>10053376</v>
      </c>
      <c r="H2202" s="4">
        <v>88480</v>
      </c>
    </row>
    <row r="2203" spans="1:8" ht="12.75" customHeight="1" x14ac:dyDescent="0.25">
      <c r="A2203" s="135" t="s">
        <v>0</v>
      </c>
      <c r="B2203" s="138" t="s">
        <v>2003</v>
      </c>
      <c r="C2203" s="138" t="s">
        <v>1973</v>
      </c>
      <c r="D2203" s="135" t="s">
        <v>169</v>
      </c>
      <c r="E2203" s="143">
        <v>41116</v>
      </c>
      <c r="F2203" s="135">
        <v>4033999</v>
      </c>
      <c r="G2203" s="137">
        <v>10052884</v>
      </c>
      <c r="H2203" s="145">
        <v>2184410</v>
      </c>
    </row>
    <row r="2204" spans="1:8" ht="12.75" customHeight="1" x14ac:dyDescent="0.25">
      <c r="A2204" s="135" t="s">
        <v>0</v>
      </c>
      <c r="B2204" s="138" t="s">
        <v>2003</v>
      </c>
      <c r="C2204" s="138" t="s">
        <v>1973</v>
      </c>
      <c r="D2204" s="135" t="s">
        <v>962</v>
      </c>
      <c r="E2204" s="143">
        <v>41109</v>
      </c>
      <c r="F2204" s="135">
        <v>4033580</v>
      </c>
      <c r="G2204" s="137">
        <v>10052351</v>
      </c>
      <c r="H2204" s="145">
        <v>199794</v>
      </c>
    </row>
    <row r="2205" spans="1:8" ht="12.75" customHeight="1" x14ac:dyDescent="0.25">
      <c r="A2205" s="135" t="s">
        <v>3</v>
      </c>
      <c r="B2205" s="138" t="s">
        <v>2003</v>
      </c>
      <c r="C2205" s="138" t="s">
        <v>1973</v>
      </c>
      <c r="D2205" s="135" t="s">
        <v>251</v>
      </c>
      <c r="E2205" s="143">
        <v>41107</v>
      </c>
      <c r="F2205" s="135">
        <v>4033452</v>
      </c>
      <c r="G2205" s="137">
        <v>10052095</v>
      </c>
      <c r="H2205" s="145">
        <v>1388480</v>
      </c>
    </row>
    <row r="2206" spans="1:8" x14ac:dyDescent="0.25">
      <c r="A2206" s="135" t="s">
        <v>0</v>
      </c>
      <c r="B2206" s="138" t="s">
        <v>2003</v>
      </c>
      <c r="C2206" s="138" t="s">
        <v>1973</v>
      </c>
      <c r="D2206" s="135" t="s">
        <v>1260</v>
      </c>
      <c r="E2206" s="143">
        <v>41107</v>
      </c>
      <c r="F2206" s="135">
        <v>4033481</v>
      </c>
      <c r="G2206" s="137">
        <v>10052132</v>
      </c>
      <c r="H2206" s="145">
        <v>142482</v>
      </c>
    </row>
    <row r="2207" spans="1:8" x14ac:dyDescent="0.25">
      <c r="A2207" s="135" t="s">
        <v>0</v>
      </c>
      <c r="B2207" s="138" t="s">
        <v>2003</v>
      </c>
      <c r="C2207" s="138" t="s">
        <v>1973</v>
      </c>
      <c r="D2207" s="135" t="s">
        <v>610</v>
      </c>
      <c r="E2207" s="143">
        <v>41105</v>
      </c>
      <c r="F2207" s="135">
        <v>4033302</v>
      </c>
      <c r="G2207" s="137">
        <v>10051941</v>
      </c>
      <c r="H2207" s="145">
        <v>380560</v>
      </c>
    </row>
    <row r="2208" spans="1:8" x14ac:dyDescent="0.25">
      <c r="A2208" s="135" t="s">
        <v>0</v>
      </c>
      <c r="B2208" s="138" t="s">
        <v>2003</v>
      </c>
      <c r="C2208" s="138" t="s">
        <v>1973</v>
      </c>
      <c r="D2208" s="135" t="s">
        <v>961</v>
      </c>
      <c r="E2208" s="143">
        <v>41105</v>
      </c>
      <c r="F2208" s="135">
        <v>4033303</v>
      </c>
      <c r="G2208" s="137">
        <v>10051942</v>
      </c>
      <c r="H2208" s="145">
        <v>199794</v>
      </c>
    </row>
    <row r="2209" spans="1:8" hidden="1" x14ac:dyDescent="0.25">
      <c r="A2209" t="s">
        <v>3</v>
      </c>
      <c r="B2209" t="str">
        <f>+Tabla1[[#This Row],[Equipo]]</f>
        <v>TENSIONADORA</v>
      </c>
      <c r="C2209" t="s">
        <v>42</v>
      </c>
      <c r="D2209" t="s">
        <v>988</v>
      </c>
      <c r="E2209" s="1">
        <v>41105</v>
      </c>
      <c r="F2209">
        <v>4033301</v>
      </c>
      <c r="G2209">
        <v>10051939</v>
      </c>
      <c r="H2209" s="4">
        <v>190280</v>
      </c>
    </row>
    <row r="2210" spans="1:8" ht="12.75" hidden="1" customHeight="1" x14ac:dyDescent="0.25">
      <c r="A2210" t="s">
        <v>3</v>
      </c>
      <c r="B2210" s="7" t="s">
        <v>1971</v>
      </c>
      <c r="C2210" t="s">
        <v>1</v>
      </c>
      <c r="D2210" t="s">
        <v>992</v>
      </c>
      <c r="E2210" s="1">
        <v>41100</v>
      </c>
      <c r="F2210">
        <v>4033097</v>
      </c>
      <c r="G2210">
        <v>10051459</v>
      </c>
      <c r="H2210" s="4">
        <v>188376</v>
      </c>
    </row>
    <row r="2211" spans="1:8" ht="12.75" hidden="1" customHeight="1" x14ac:dyDescent="0.25">
      <c r="A2211" t="s">
        <v>3</v>
      </c>
      <c r="B2211" t="str">
        <f>+Tabla1[[#This Row],[Equipo]]</f>
        <v>PRECORTADORA RECTA</v>
      </c>
      <c r="C2211" t="s">
        <v>160</v>
      </c>
      <c r="D2211" t="s">
        <v>897</v>
      </c>
      <c r="E2211" s="1">
        <v>41097</v>
      </c>
      <c r="F2211">
        <v>4032913</v>
      </c>
      <c r="G2211">
        <v>10051351</v>
      </c>
      <c r="H2211" s="4">
        <v>219659</v>
      </c>
    </row>
    <row r="2212" spans="1:8" ht="12.75" customHeight="1" x14ac:dyDescent="0.25">
      <c r="A2212" s="135" t="s">
        <v>0</v>
      </c>
      <c r="B2212" s="138" t="s">
        <v>2003</v>
      </c>
      <c r="C2212" s="138" t="s">
        <v>1973</v>
      </c>
      <c r="D2212" s="135" t="s">
        <v>907</v>
      </c>
      <c r="E2212" s="143">
        <v>41095</v>
      </c>
      <c r="F2212" s="135">
        <v>4032762</v>
      </c>
      <c r="G2212" s="137">
        <v>10051183</v>
      </c>
      <c r="H2212" s="145">
        <v>211878</v>
      </c>
    </row>
    <row r="2213" spans="1:8" ht="12.75" customHeight="1" x14ac:dyDescent="0.25">
      <c r="A2213" s="135" t="s">
        <v>0</v>
      </c>
      <c r="B2213" s="138" t="s">
        <v>2003</v>
      </c>
      <c r="C2213" s="138" t="s">
        <v>1973</v>
      </c>
      <c r="D2213" s="135" t="s">
        <v>1261</v>
      </c>
      <c r="E2213" s="143">
        <v>41095</v>
      </c>
      <c r="F2213" s="135">
        <v>4032760</v>
      </c>
      <c r="G2213" s="137">
        <v>10051180</v>
      </c>
      <c r="H2213" s="145">
        <v>141282</v>
      </c>
    </row>
    <row r="2214" spans="1:8" ht="12.75" customHeight="1" x14ac:dyDescent="0.25">
      <c r="A2214" s="135" t="s">
        <v>3</v>
      </c>
      <c r="B2214" s="138" t="s">
        <v>2003</v>
      </c>
      <c r="C2214" s="138" t="s">
        <v>1973</v>
      </c>
      <c r="D2214" s="135" t="s">
        <v>1260</v>
      </c>
      <c r="E2214" s="143">
        <v>41095</v>
      </c>
      <c r="F2214" s="135">
        <v>4032778</v>
      </c>
      <c r="G2214" s="137">
        <v>10051179</v>
      </c>
      <c r="H2214" s="145">
        <v>94188</v>
      </c>
    </row>
    <row r="2215" spans="1:8" ht="12.75" customHeight="1" x14ac:dyDescent="0.25">
      <c r="A2215" s="135" t="s">
        <v>3</v>
      </c>
      <c r="B2215" s="138" t="s">
        <v>2003</v>
      </c>
      <c r="C2215" s="138" t="s">
        <v>1973</v>
      </c>
      <c r="D2215" s="135" t="s">
        <v>461</v>
      </c>
      <c r="E2215" s="143">
        <v>41093</v>
      </c>
      <c r="F2215" s="135">
        <v>4032624</v>
      </c>
      <c r="G2215" s="137">
        <v>10050998</v>
      </c>
      <c r="H2215" s="145">
        <v>549915</v>
      </c>
    </row>
    <row r="2216" spans="1:8" ht="12.75" customHeight="1" x14ac:dyDescent="0.25">
      <c r="A2216" s="135" t="s">
        <v>0</v>
      </c>
      <c r="B2216" s="138" t="s">
        <v>2003</v>
      </c>
      <c r="C2216" s="138" t="s">
        <v>1973</v>
      </c>
      <c r="D2216" s="135" t="s">
        <v>500</v>
      </c>
      <c r="E2216" s="143">
        <v>41090</v>
      </c>
      <c r="F2216" s="135">
        <v>4032526</v>
      </c>
      <c r="G2216" s="137">
        <v>10050327</v>
      </c>
      <c r="H2216" s="145">
        <v>498480</v>
      </c>
    </row>
    <row r="2217" spans="1:8" ht="12.75" hidden="1" customHeight="1" x14ac:dyDescent="0.25">
      <c r="A2217" t="s">
        <v>0</v>
      </c>
      <c r="B2217" t="s">
        <v>1971</v>
      </c>
      <c r="C2217" t="s">
        <v>1</v>
      </c>
      <c r="D2217" t="s">
        <v>22</v>
      </c>
      <c r="E2217" s="1">
        <v>41089</v>
      </c>
      <c r="F2217">
        <v>4032429</v>
      </c>
      <c r="G2217">
        <v>10050772</v>
      </c>
      <c r="H2217" s="4">
        <v>10953316</v>
      </c>
    </row>
    <row r="2218" spans="1:8" ht="12.75" customHeight="1" x14ac:dyDescent="0.25">
      <c r="A2218" s="135" t="s">
        <v>3</v>
      </c>
      <c r="B2218" s="138" t="s">
        <v>2003</v>
      </c>
      <c r="C2218" s="138" t="s">
        <v>1973</v>
      </c>
      <c r="D2218" s="135" t="s">
        <v>1444</v>
      </c>
      <c r="E2218" s="143">
        <v>41086</v>
      </c>
      <c r="F2218" s="135">
        <v>4032118</v>
      </c>
      <c r="G2218" s="137">
        <v>10050418</v>
      </c>
      <c r="H2218" s="145">
        <v>95140</v>
      </c>
    </row>
    <row r="2219" spans="1:8" ht="12.75" hidden="1" customHeight="1" x14ac:dyDescent="0.25">
      <c r="A2219" s="135" t="s">
        <v>0</v>
      </c>
      <c r="B2219" s="138" t="s">
        <v>2003</v>
      </c>
      <c r="C2219" s="138" t="s">
        <v>1974</v>
      </c>
      <c r="D2219" s="135" t="s">
        <v>210</v>
      </c>
      <c r="E2219" s="143">
        <v>41083</v>
      </c>
      <c r="F2219" s="135">
        <v>4031924</v>
      </c>
      <c r="G2219" s="137">
        <v>10050266</v>
      </c>
      <c r="H2219" s="145">
        <v>179499</v>
      </c>
    </row>
    <row r="2220" spans="1:8" ht="12.75" hidden="1" customHeight="1" x14ac:dyDescent="0.25">
      <c r="A2220" t="s">
        <v>0</v>
      </c>
      <c r="B2220" t="s">
        <v>42</v>
      </c>
      <c r="C2220" t="s">
        <v>42</v>
      </c>
      <c r="D2220" t="s">
        <v>271</v>
      </c>
      <c r="E2220" s="1">
        <v>41083</v>
      </c>
      <c r="F2220">
        <v>4031912</v>
      </c>
      <c r="G2220">
        <v>10050224</v>
      </c>
      <c r="H2220" s="4">
        <v>1224806</v>
      </c>
    </row>
    <row r="2221" spans="1:8" ht="12.75" customHeight="1" x14ac:dyDescent="0.25">
      <c r="A2221" s="135" t="s">
        <v>3</v>
      </c>
      <c r="B2221" s="138" t="s">
        <v>2003</v>
      </c>
      <c r="C2221" s="138" t="s">
        <v>1973</v>
      </c>
      <c r="D2221" s="135" t="s">
        <v>575</v>
      </c>
      <c r="E2221" s="143">
        <v>41080</v>
      </c>
      <c r="F2221" s="135">
        <v>4031698</v>
      </c>
      <c r="G2221" s="137">
        <v>10049862</v>
      </c>
      <c r="H2221" s="145">
        <v>404100</v>
      </c>
    </row>
    <row r="2222" spans="1:8" ht="12.75" customHeight="1" x14ac:dyDescent="0.25">
      <c r="A2222" s="135" t="s">
        <v>3</v>
      </c>
      <c r="B2222" s="138" t="s">
        <v>2003</v>
      </c>
      <c r="C2222" s="138" t="s">
        <v>1973</v>
      </c>
      <c r="D2222" s="135" t="s">
        <v>862</v>
      </c>
      <c r="E2222" s="143">
        <v>41080</v>
      </c>
      <c r="F2222" s="135">
        <v>4031700</v>
      </c>
      <c r="G2222" s="137">
        <v>10049863</v>
      </c>
      <c r="H2222" s="145">
        <v>235702</v>
      </c>
    </row>
    <row r="2223" spans="1:8" ht="12.75" customHeight="1" x14ac:dyDescent="0.25">
      <c r="A2223" s="135" t="s">
        <v>0</v>
      </c>
      <c r="B2223" s="138" t="s">
        <v>2003</v>
      </c>
      <c r="C2223" s="138" t="s">
        <v>1973</v>
      </c>
      <c r="D2223" s="135" t="s">
        <v>862</v>
      </c>
      <c r="E2223" s="143">
        <v>41080</v>
      </c>
      <c r="F2223" s="135">
        <v>4031712</v>
      </c>
      <c r="G2223" s="137">
        <v>10049882</v>
      </c>
      <c r="H2223" s="145">
        <v>208112</v>
      </c>
    </row>
    <row r="2224" spans="1:8" ht="12.75" customHeight="1" x14ac:dyDescent="0.25">
      <c r="A2224" s="135" t="s">
        <v>0</v>
      </c>
      <c r="B2224" s="138" t="s">
        <v>2003</v>
      </c>
      <c r="C2224" s="138" t="s">
        <v>1973</v>
      </c>
      <c r="D2224" s="135" t="s">
        <v>1273</v>
      </c>
      <c r="E2224" s="143">
        <v>41080</v>
      </c>
      <c r="F2224" s="135">
        <v>4031715</v>
      </c>
      <c r="G2224" s="137">
        <v>10049886</v>
      </c>
      <c r="H2224" s="145">
        <v>136050</v>
      </c>
    </row>
    <row r="2225" spans="1:8" ht="12.75" customHeight="1" x14ac:dyDescent="0.25">
      <c r="A2225" s="135" t="s">
        <v>0</v>
      </c>
      <c r="B2225" s="138" t="s">
        <v>2003</v>
      </c>
      <c r="C2225" s="138" t="s">
        <v>1973</v>
      </c>
      <c r="D2225" s="135" t="s">
        <v>1273</v>
      </c>
      <c r="E2225" s="143">
        <v>41080</v>
      </c>
      <c r="F2225" s="135">
        <v>4031717</v>
      </c>
      <c r="G2225" s="137">
        <v>10049890</v>
      </c>
      <c r="H2225" s="145">
        <v>95140</v>
      </c>
    </row>
    <row r="2226" spans="1:8" ht="12.75" customHeight="1" x14ac:dyDescent="0.25">
      <c r="A2226" s="135" t="s">
        <v>3</v>
      </c>
      <c r="B2226" s="138" t="s">
        <v>2003</v>
      </c>
      <c r="C2226" s="138" t="s">
        <v>1973</v>
      </c>
      <c r="D2226" s="135" t="s">
        <v>1273</v>
      </c>
      <c r="E2226" s="143">
        <v>41080</v>
      </c>
      <c r="F2226" s="135">
        <v>4031704</v>
      </c>
      <c r="G2226" s="137">
        <v>10049870</v>
      </c>
      <c r="H2226" s="145">
        <v>17696</v>
      </c>
    </row>
    <row r="2227" spans="1:8" ht="12.75" customHeight="1" x14ac:dyDescent="0.25">
      <c r="A2227" s="135" t="s">
        <v>3</v>
      </c>
      <c r="B2227" s="138" t="s">
        <v>2003</v>
      </c>
      <c r="C2227" s="138" t="s">
        <v>1973</v>
      </c>
      <c r="D2227" s="135" t="s">
        <v>1273</v>
      </c>
      <c r="E2227" s="143">
        <v>41080</v>
      </c>
      <c r="F2227" s="135">
        <v>4031719</v>
      </c>
      <c r="G2227" s="137">
        <v>10049892</v>
      </c>
      <c r="H2227" s="145">
        <v>13272</v>
      </c>
    </row>
    <row r="2228" spans="1:8" ht="12.75" hidden="1" customHeight="1" x14ac:dyDescent="0.25">
      <c r="A2228" t="s">
        <v>0</v>
      </c>
      <c r="B2228" t="s">
        <v>42</v>
      </c>
      <c r="C2228" t="s">
        <v>42</v>
      </c>
      <c r="D2228" t="s">
        <v>487</v>
      </c>
      <c r="E2228" s="1">
        <v>41080</v>
      </c>
      <c r="F2228">
        <v>4031706</v>
      </c>
      <c r="G2228">
        <v>10049873</v>
      </c>
      <c r="H2228" s="4">
        <v>509228</v>
      </c>
    </row>
    <row r="2229" spans="1:8" ht="12.75" hidden="1" customHeight="1" x14ac:dyDescent="0.25">
      <c r="A2229" t="s">
        <v>3</v>
      </c>
      <c r="B2229" t="str">
        <f>+Tabla1[[#This Row],[Equipo]]</f>
        <v>PRECORTADORA RECTA</v>
      </c>
      <c r="C2229" t="s">
        <v>160</v>
      </c>
      <c r="D2229" t="s">
        <v>294</v>
      </c>
      <c r="E2229" s="1">
        <v>41075</v>
      </c>
      <c r="F2229">
        <v>4031417</v>
      </c>
      <c r="G2229">
        <v>10049575</v>
      </c>
      <c r="H2229" s="4">
        <v>1083280</v>
      </c>
    </row>
    <row r="2230" spans="1:8" hidden="1" x14ac:dyDescent="0.25">
      <c r="A2230" t="s">
        <v>3</v>
      </c>
      <c r="B2230" s="7" t="s">
        <v>1971</v>
      </c>
      <c r="C2230" t="s">
        <v>1</v>
      </c>
      <c r="D2230" t="s">
        <v>322</v>
      </c>
      <c r="E2230" s="1">
        <v>41062</v>
      </c>
      <c r="F2230">
        <v>4030612</v>
      </c>
      <c r="G2230">
        <v>10048521</v>
      </c>
      <c r="H2230" s="4">
        <v>952906</v>
      </c>
    </row>
    <row r="2231" spans="1:8" ht="12.75" hidden="1" customHeight="1" x14ac:dyDescent="0.25">
      <c r="A2231" t="s">
        <v>3</v>
      </c>
      <c r="B2231" s="7" t="s">
        <v>1971</v>
      </c>
      <c r="C2231" t="s">
        <v>1</v>
      </c>
      <c r="D2231" t="s">
        <v>1053</v>
      </c>
      <c r="E2231" s="1">
        <v>41061</v>
      </c>
      <c r="F2231">
        <v>4030465</v>
      </c>
      <c r="G2231">
        <v>10048390</v>
      </c>
      <c r="H2231" s="4">
        <v>174342</v>
      </c>
    </row>
    <row r="2232" spans="1:8" ht="12.75" hidden="1" customHeight="1" x14ac:dyDescent="0.25">
      <c r="A2232" t="s">
        <v>3</v>
      </c>
      <c r="B2232" s="7" t="s">
        <v>1971</v>
      </c>
      <c r="C2232" t="s">
        <v>1</v>
      </c>
      <c r="D2232" t="s">
        <v>1957</v>
      </c>
      <c r="E2232" s="1">
        <v>41060</v>
      </c>
      <c r="F2232">
        <v>4030387</v>
      </c>
      <c r="G2232">
        <v>10048268</v>
      </c>
      <c r="H2232" s="4">
        <v>5000</v>
      </c>
    </row>
    <row r="2233" spans="1:8" ht="12.75" hidden="1" customHeight="1" x14ac:dyDescent="0.25">
      <c r="A2233" t="s">
        <v>3</v>
      </c>
      <c r="B2233" s="7" t="s">
        <v>1971</v>
      </c>
      <c r="C2233" t="s">
        <v>1</v>
      </c>
      <c r="D2233" t="s">
        <v>1962</v>
      </c>
      <c r="E2233" s="1">
        <v>41060</v>
      </c>
      <c r="F2233">
        <v>4030414</v>
      </c>
      <c r="G2233">
        <v>10048315</v>
      </c>
      <c r="H2233" s="4">
        <v>1677</v>
      </c>
    </row>
    <row r="2234" spans="1:8" ht="12.75" customHeight="1" x14ac:dyDescent="0.25">
      <c r="A2234" s="135" t="s">
        <v>3</v>
      </c>
      <c r="B2234" s="138" t="s">
        <v>2003</v>
      </c>
      <c r="C2234" s="138" t="s">
        <v>1973</v>
      </c>
      <c r="D2234" s="135" t="s">
        <v>648</v>
      </c>
      <c r="E2234" s="143">
        <v>41060</v>
      </c>
      <c r="F2234" s="135">
        <v>4030386</v>
      </c>
      <c r="G2234" s="137">
        <v>10048264</v>
      </c>
      <c r="H2234" s="145">
        <v>350458</v>
      </c>
    </row>
    <row r="2235" spans="1:8" ht="12.75" hidden="1" customHeight="1" x14ac:dyDescent="0.25">
      <c r="A2235" t="s">
        <v>3</v>
      </c>
      <c r="B2235" t="str">
        <f>+Tabla1[[#This Row],[Equipo]]</f>
        <v>TORRE RODILLOS GUIAS</v>
      </c>
      <c r="C2235" t="s">
        <v>110</v>
      </c>
      <c r="D2235" t="s">
        <v>1635</v>
      </c>
      <c r="E2235" s="1">
        <v>41047</v>
      </c>
      <c r="F2235">
        <v>4029407</v>
      </c>
      <c r="G2235">
        <v>10047097</v>
      </c>
      <c r="H2235" s="4">
        <v>76767</v>
      </c>
    </row>
    <row r="2236" spans="1:8" ht="12.75" hidden="1" customHeight="1" x14ac:dyDescent="0.25">
      <c r="A2236" t="s">
        <v>0</v>
      </c>
      <c r="B2236" t="s">
        <v>1971</v>
      </c>
      <c r="C2236" t="s">
        <v>1</v>
      </c>
      <c r="D2236" t="s">
        <v>540</v>
      </c>
      <c r="E2236" s="1">
        <v>41045</v>
      </c>
      <c r="F2236">
        <v>4029329</v>
      </c>
      <c r="G2236">
        <v>10046923</v>
      </c>
      <c r="H2236" s="4">
        <v>451960</v>
      </c>
    </row>
    <row r="2237" spans="1:8" ht="12.75" hidden="1" customHeight="1" x14ac:dyDescent="0.25">
      <c r="A2237" t="s">
        <v>3</v>
      </c>
      <c r="B2237" s="7" t="s">
        <v>1971</v>
      </c>
      <c r="C2237" t="s">
        <v>1</v>
      </c>
      <c r="D2237" t="s">
        <v>159</v>
      </c>
      <c r="E2237" s="1">
        <v>41041</v>
      </c>
      <c r="F2237">
        <v>4029145</v>
      </c>
      <c r="G2237">
        <v>10046393</v>
      </c>
      <c r="H2237" s="4">
        <v>2366280</v>
      </c>
    </row>
    <row r="2238" spans="1:8" ht="12.75" customHeight="1" x14ac:dyDescent="0.25">
      <c r="A2238" s="135" t="s">
        <v>3</v>
      </c>
      <c r="B2238" s="138" t="s">
        <v>2003</v>
      </c>
      <c r="C2238" s="138" t="s">
        <v>1973</v>
      </c>
      <c r="D2238" s="135" t="s">
        <v>1638</v>
      </c>
      <c r="E2238" s="143">
        <v>41041</v>
      </c>
      <c r="F2238" s="135">
        <v>4029146</v>
      </c>
      <c r="G2238" s="137">
        <v>10046427</v>
      </c>
      <c r="H2238" s="145">
        <v>75693</v>
      </c>
    </row>
    <row r="2239" spans="1:8" ht="12.75" hidden="1" customHeight="1" x14ac:dyDescent="0.25">
      <c r="A2239" t="s">
        <v>3</v>
      </c>
      <c r="B2239" s="7" t="s">
        <v>1971</v>
      </c>
      <c r="C2239" t="s">
        <v>1</v>
      </c>
      <c r="D2239" t="s">
        <v>372</v>
      </c>
      <c r="E2239" s="1">
        <v>41040</v>
      </c>
      <c r="F2239">
        <v>4029049</v>
      </c>
      <c r="G2239">
        <v>10046484</v>
      </c>
      <c r="H2239" s="4">
        <v>735536</v>
      </c>
    </row>
    <row r="2240" spans="1:8" ht="12.75" customHeight="1" x14ac:dyDescent="0.25">
      <c r="A2240" s="135" t="s">
        <v>3</v>
      </c>
      <c r="B2240" s="138" t="s">
        <v>2003</v>
      </c>
      <c r="C2240" s="138" t="s">
        <v>1973</v>
      </c>
      <c r="D2240" s="135" t="s">
        <v>1871</v>
      </c>
      <c r="E2240" s="143">
        <v>41040</v>
      </c>
      <c r="F2240" s="135">
        <v>4029054</v>
      </c>
      <c r="G2240" s="137">
        <v>10046429</v>
      </c>
      <c r="H2240" s="145">
        <v>38384</v>
      </c>
    </row>
    <row r="2241" spans="1:8" ht="12.75" hidden="1" customHeight="1" x14ac:dyDescent="0.25">
      <c r="A2241" t="s">
        <v>3</v>
      </c>
      <c r="B2241" s="7" t="s">
        <v>1971</v>
      </c>
      <c r="C2241" t="s">
        <v>1</v>
      </c>
      <c r="D2241" t="s">
        <v>189</v>
      </c>
      <c r="E2241" s="1">
        <v>41039</v>
      </c>
      <c r="F2241">
        <v>4028996</v>
      </c>
      <c r="G2241">
        <v>10046395</v>
      </c>
      <c r="H2241" s="4">
        <v>1946960</v>
      </c>
    </row>
    <row r="2242" spans="1:8" ht="12.75" hidden="1" customHeight="1" x14ac:dyDescent="0.25">
      <c r="A2242" s="135" t="s">
        <v>3</v>
      </c>
      <c r="B2242" s="138" t="s">
        <v>2003</v>
      </c>
      <c r="C2242" s="138" t="s">
        <v>1974</v>
      </c>
      <c r="D2242" s="135" t="s">
        <v>199</v>
      </c>
      <c r="E2242" s="143">
        <v>41038</v>
      </c>
      <c r="F2242" s="135">
        <v>4028926</v>
      </c>
      <c r="G2242" s="137">
        <v>10046316</v>
      </c>
      <c r="H2242" s="145">
        <v>1797471</v>
      </c>
    </row>
    <row r="2243" spans="1:8" ht="12.75" customHeight="1" x14ac:dyDescent="0.25">
      <c r="A2243" s="135" t="s">
        <v>3</v>
      </c>
      <c r="B2243" s="138" t="s">
        <v>2003</v>
      </c>
      <c r="C2243" s="138" t="s">
        <v>1973</v>
      </c>
      <c r="D2243" s="135" t="s">
        <v>181</v>
      </c>
      <c r="E2243" s="143">
        <v>41037</v>
      </c>
      <c r="F2243" s="135">
        <v>4028876</v>
      </c>
      <c r="G2243" s="137">
        <v>10046246</v>
      </c>
      <c r="H2243" s="145">
        <v>2040304</v>
      </c>
    </row>
    <row r="2244" spans="1:8" ht="12.75" hidden="1" customHeight="1" x14ac:dyDescent="0.25">
      <c r="A2244" t="s">
        <v>3</v>
      </c>
      <c r="B2244" t="str">
        <f>+Tabla1[[#This Row],[Equipo]]</f>
        <v>TENSIONADORA</v>
      </c>
      <c r="C2244" t="s">
        <v>42</v>
      </c>
      <c r="D2244" t="s">
        <v>733</v>
      </c>
      <c r="E2244" s="1">
        <v>41033</v>
      </c>
      <c r="F2244">
        <v>4028535</v>
      </c>
      <c r="G2244">
        <v>10045332</v>
      </c>
      <c r="H2244" s="4">
        <v>312138</v>
      </c>
    </row>
    <row r="2245" spans="1:8" ht="12.75" hidden="1" customHeight="1" x14ac:dyDescent="0.25">
      <c r="A2245" s="135" t="s">
        <v>3</v>
      </c>
      <c r="B2245" s="138" t="s">
        <v>2003</v>
      </c>
      <c r="C2245" s="138" t="s">
        <v>1974</v>
      </c>
      <c r="D2245" s="135" t="s">
        <v>126</v>
      </c>
      <c r="E2245" s="143">
        <v>41029</v>
      </c>
      <c r="F2245" s="135">
        <v>4028350</v>
      </c>
      <c r="G2245" s="137">
        <v>10045400</v>
      </c>
      <c r="H2245" s="145">
        <v>3027720</v>
      </c>
    </row>
    <row r="2246" spans="1:8" ht="12.75" hidden="1" customHeight="1" x14ac:dyDescent="0.25">
      <c r="A2246" s="135" t="s">
        <v>0</v>
      </c>
      <c r="B2246" s="138" t="s">
        <v>2003</v>
      </c>
      <c r="C2246" s="138" t="s">
        <v>1974</v>
      </c>
      <c r="D2246" s="135" t="s">
        <v>1702</v>
      </c>
      <c r="E2246" s="143">
        <v>41026</v>
      </c>
      <c r="F2246" s="135">
        <v>4028001</v>
      </c>
      <c r="G2246" s="137">
        <v>10045112</v>
      </c>
      <c r="H2246" s="145">
        <v>61414</v>
      </c>
    </row>
    <row r="2247" spans="1:8" ht="12.75" customHeight="1" x14ac:dyDescent="0.25">
      <c r="A2247" s="135" t="s">
        <v>0</v>
      </c>
      <c r="B2247" s="138" t="s">
        <v>2003</v>
      </c>
      <c r="C2247" s="138" t="s">
        <v>1973</v>
      </c>
      <c r="D2247" s="135" t="s">
        <v>831</v>
      </c>
      <c r="E2247" s="143">
        <v>41025</v>
      </c>
      <c r="F2247" s="135">
        <v>4027985</v>
      </c>
      <c r="G2247" s="137">
        <v>10045071</v>
      </c>
      <c r="H2247" s="145">
        <v>253643</v>
      </c>
    </row>
    <row r="2248" spans="1:8" ht="12.75" customHeight="1" x14ac:dyDescent="0.25">
      <c r="A2248" s="135" t="s">
        <v>0</v>
      </c>
      <c r="B2248" s="138" t="s">
        <v>2003</v>
      </c>
      <c r="C2248" s="138" t="s">
        <v>1973</v>
      </c>
      <c r="D2248" s="135" t="s">
        <v>831</v>
      </c>
      <c r="E2248" s="143">
        <v>41025</v>
      </c>
      <c r="F2248" s="135">
        <v>4027986</v>
      </c>
      <c r="G2248" s="137">
        <v>10045072</v>
      </c>
      <c r="H2248" s="145">
        <v>176876</v>
      </c>
    </row>
    <row r="2249" spans="1:8" ht="12.75" customHeight="1" x14ac:dyDescent="0.25">
      <c r="A2249" s="135" t="s">
        <v>3</v>
      </c>
      <c r="B2249" s="138" t="s">
        <v>2003</v>
      </c>
      <c r="C2249" s="138" t="s">
        <v>1973</v>
      </c>
      <c r="D2249" s="135" t="s">
        <v>1326</v>
      </c>
      <c r="E2249" s="143">
        <v>41025</v>
      </c>
      <c r="F2249" s="135">
        <v>4027979</v>
      </c>
      <c r="G2249" s="137">
        <v>10045065</v>
      </c>
      <c r="H2249" s="145">
        <v>121693</v>
      </c>
    </row>
    <row r="2250" spans="1:8" ht="12.75" customHeight="1" x14ac:dyDescent="0.25">
      <c r="A2250" s="135" t="s">
        <v>3</v>
      </c>
      <c r="B2250" s="138" t="s">
        <v>2003</v>
      </c>
      <c r="C2250" s="138" t="s">
        <v>1973</v>
      </c>
      <c r="D2250" s="135" t="s">
        <v>1325</v>
      </c>
      <c r="E2250" s="143">
        <v>41025</v>
      </c>
      <c r="F2250" s="135">
        <v>4027981</v>
      </c>
      <c r="G2250" s="137">
        <v>10045067</v>
      </c>
      <c r="H2250" s="145">
        <v>121693</v>
      </c>
    </row>
    <row r="2251" spans="1:8" ht="12.75" customHeight="1" x14ac:dyDescent="0.25">
      <c r="A2251" s="135" t="s">
        <v>3</v>
      </c>
      <c r="B2251" s="138" t="s">
        <v>2003</v>
      </c>
      <c r="C2251" s="138" t="s">
        <v>1973</v>
      </c>
      <c r="D2251" s="135" t="s">
        <v>1424</v>
      </c>
      <c r="E2251" s="143">
        <v>41025</v>
      </c>
      <c r="F2251" s="135">
        <v>4027984</v>
      </c>
      <c r="G2251" s="137">
        <v>10045070</v>
      </c>
      <c r="H2251" s="145">
        <v>98693</v>
      </c>
    </row>
    <row r="2252" spans="1:8" ht="12.75" customHeight="1" x14ac:dyDescent="0.25">
      <c r="A2252" s="135" t="s">
        <v>3</v>
      </c>
      <c r="B2252" s="138" t="s">
        <v>2003</v>
      </c>
      <c r="C2252" s="138" t="s">
        <v>1973</v>
      </c>
      <c r="D2252" s="135" t="s">
        <v>1424</v>
      </c>
      <c r="E2252" s="143">
        <v>41025</v>
      </c>
      <c r="F2252" s="135">
        <v>4027982</v>
      </c>
      <c r="G2252" s="137">
        <v>10045068</v>
      </c>
      <c r="H2252" s="145">
        <v>98693</v>
      </c>
    </row>
    <row r="2253" spans="1:8" ht="12.75" customHeight="1" x14ac:dyDescent="0.25">
      <c r="A2253" s="135" t="s">
        <v>0</v>
      </c>
      <c r="B2253" s="138" t="s">
        <v>2003</v>
      </c>
      <c r="C2253" s="138" t="s">
        <v>1973</v>
      </c>
      <c r="D2253" s="135" t="s">
        <v>831</v>
      </c>
      <c r="E2253" s="143">
        <v>41025</v>
      </c>
      <c r="F2253" s="135">
        <v>4027987</v>
      </c>
      <c r="G2253" s="137">
        <v>10045073</v>
      </c>
      <c r="H2253" s="145">
        <v>70436</v>
      </c>
    </row>
    <row r="2254" spans="1:8" ht="12.75" hidden="1" customHeight="1" x14ac:dyDescent="0.25">
      <c r="A2254" s="135" t="s">
        <v>3</v>
      </c>
      <c r="B2254" s="138" t="s">
        <v>2003</v>
      </c>
      <c r="C2254" s="138" t="s">
        <v>1974</v>
      </c>
      <c r="D2254" s="135" t="s">
        <v>1669</v>
      </c>
      <c r="E2254" s="143">
        <v>41025</v>
      </c>
      <c r="F2254" s="135">
        <v>4027968</v>
      </c>
      <c r="G2254" s="137">
        <v>10045008</v>
      </c>
      <c r="H2254" s="145">
        <v>68124</v>
      </c>
    </row>
    <row r="2255" spans="1:8" ht="12.75" hidden="1" customHeight="1" x14ac:dyDescent="0.25">
      <c r="A2255" t="s">
        <v>0</v>
      </c>
      <c r="B2255" t="s">
        <v>42</v>
      </c>
      <c r="C2255" t="s">
        <v>42</v>
      </c>
      <c r="D2255" t="s">
        <v>831</v>
      </c>
      <c r="E2255" s="1">
        <v>41025</v>
      </c>
      <c r="F2255">
        <v>4027988</v>
      </c>
      <c r="G2255">
        <v>10045074</v>
      </c>
      <c r="H2255" s="4">
        <v>119282</v>
      </c>
    </row>
    <row r="2256" spans="1:8" ht="12.75" hidden="1" customHeight="1" x14ac:dyDescent="0.25">
      <c r="A2256" s="135" t="s">
        <v>0</v>
      </c>
      <c r="B2256" s="138" t="s">
        <v>2003</v>
      </c>
      <c r="C2256" s="138" t="s">
        <v>1974</v>
      </c>
      <c r="D2256" s="135" t="s">
        <v>1637</v>
      </c>
      <c r="E2256" s="143">
        <v>41024</v>
      </c>
      <c r="F2256" s="135">
        <v>4027859</v>
      </c>
      <c r="G2256" s="137">
        <v>10044890</v>
      </c>
      <c r="H2256" s="145">
        <v>75693</v>
      </c>
    </row>
    <row r="2257" spans="1:8" ht="12.75" hidden="1" customHeight="1" x14ac:dyDescent="0.25">
      <c r="A2257" t="s">
        <v>0</v>
      </c>
      <c r="B2257" s="8" t="s">
        <v>160</v>
      </c>
      <c r="C2257" s="8" t="s">
        <v>160</v>
      </c>
      <c r="D2257" t="s">
        <v>449</v>
      </c>
      <c r="E2257" s="1">
        <v>41020</v>
      </c>
      <c r="F2257">
        <v>4027644</v>
      </c>
      <c r="G2257">
        <v>10044365</v>
      </c>
      <c r="H2257" s="4">
        <v>568936</v>
      </c>
    </row>
    <row r="2258" spans="1:8" ht="12.75" customHeight="1" x14ac:dyDescent="0.25">
      <c r="A2258" s="135" t="s">
        <v>0</v>
      </c>
      <c r="B2258" s="138" t="s">
        <v>2003</v>
      </c>
      <c r="C2258" s="138" t="s">
        <v>1973</v>
      </c>
      <c r="D2258" s="135" t="s">
        <v>1703</v>
      </c>
      <c r="E2258" s="143">
        <v>41008</v>
      </c>
      <c r="F2258" s="135">
        <v>4026796</v>
      </c>
      <c r="G2258" s="137">
        <v>10043401</v>
      </c>
      <c r="H2258" s="145">
        <v>61413</v>
      </c>
    </row>
    <row r="2259" spans="1:8" ht="12.75" hidden="1" customHeight="1" x14ac:dyDescent="0.25">
      <c r="A2259" t="s">
        <v>3</v>
      </c>
      <c r="B2259" t="str">
        <f>+Tabla1[[#This Row],[Equipo]]</f>
        <v>TENSIONADORA</v>
      </c>
      <c r="C2259" t="s">
        <v>42</v>
      </c>
      <c r="D2259" t="s">
        <v>1271</v>
      </c>
      <c r="E2259" s="1">
        <v>41007</v>
      </c>
      <c r="F2259">
        <v>4026651</v>
      </c>
      <c r="G2259">
        <v>10043243</v>
      </c>
      <c r="H2259" s="4">
        <v>136248</v>
      </c>
    </row>
    <row r="2260" spans="1:8" ht="12.75" customHeight="1" x14ac:dyDescent="0.25">
      <c r="A2260" s="135" t="s">
        <v>3</v>
      </c>
      <c r="B2260" s="138" t="s">
        <v>2003</v>
      </c>
      <c r="C2260" s="138" t="s">
        <v>1973</v>
      </c>
      <c r="D2260" s="135" t="s">
        <v>1139</v>
      </c>
      <c r="E2260" s="143">
        <v>41006</v>
      </c>
      <c r="F2260" s="135">
        <v>4026648</v>
      </c>
      <c r="G2260" s="137">
        <v>10043225</v>
      </c>
      <c r="H2260" s="145">
        <v>160120</v>
      </c>
    </row>
    <row r="2261" spans="1:8" ht="12.75" hidden="1" customHeight="1" x14ac:dyDescent="0.25">
      <c r="A2261" t="s">
        <v>3</v>
      </c>
      <c r="B2261" s="7" t="s">
        <v>1971</v>
      </c>
      <c r="C2261" t="s">
        <v>1</v>
      </c>
      <c r="D2261" t="s">
        <v>505</v>
      </c>
      <c r="E2261" s="1">
        <v>40997</v>
      </c>
      <c r="F2261">
        <v>4026100</v>
      </c>
      <c r="G2261">
        <v>10042333</v>
      </c>
      <c r="H2261" s="4">
        <v>495910</v>
      </c>
    </row>
    <row r="2262" spans="1:8" ht="12.75" hidden="1" customHeight="1" x14ac:dyDescent="0.25">
      <c r="A2262" s="135" t="s">
        <v>0</v>
      </c>
      <c r="B2262" s="138" t="s">
        <v>2003</v>
      </c>
      <c r="C2262" s="138" t="s">
        <v>1974</v>
      </c>
      <c r="D2262" s="135" t="s">
        <v>1275</v>
      </c>
      <c r="E2262" s="143">
        <v>40997</v>
      </c>
      <c r="F2262" s="135">
        <v>4026161</v>
      </c>
      <c r="G2262" s="137">
        <v>10042375</v>
      </c>
      <c r="H2262" s="145">
        <v>87349</v>
      </c>
    </row>
    <row r="2263" spans="1:8" ht="12.75" customHeight="1" x14ac:dyDescent="0.25">
      <c r="A2263" s="135" t="s">
        <v>0</v>
      </c>
      <c r="B2263" s="138" t="s">
        <v>2003</v>
      </c>
      <c r="C2263" s="138" t="s">
        <v>1973</v>
      </c>
      <c r="D2263" s="135" t="s">
        <v>1636</v>
      </c>
      <c r="E2263" s="143">
        <v>40992</v>
      </c>
      <c r="F2263" s="135">
        <v>4025669</v>
      </c>
      <c r="G2263" s="137">
        <v>10041689</v>
      </c>
      <c r="H2263" s="145">
        <v>75885</v>
      </c>
    </row>
    <row r="2264" spans="1:8" ht="12.75" customHeight="1" x14ac:dyDescent="0.25">
      <c r="A2264" s="135" t="s">
        <v>3</v>
      </c>
      <c r="B2264" s="138" t="s">
        <v>2003</v>
      </c>
      <c r="C2264" s="138" t="s">
        <v>1973</v>
      </c>
      <c r="D2264" s="135" t="s">
        <v>1670</v>
      </c>
      <c r="E2264" s="143">
        <v>40991</v>
      </c>
      <c r="F2264" s="135">
        <v>4025657</v>
      </c>
      <c r="G2264" s="137">
        <v>10041814</v>
      </c>
      <c r="H2264" s="145">
        <v>67819</v>
      </c>
    </row>
    <row r="2265" spans="1:8" ht="12.75" customHeight="1" x14ac:dyDescent="0.25">
      <c r="A2265" s="135" t="s">
        <v>3</v>
      </c>
      <c r="B2265" s="138" t="s">
        <v>2003</v>
      </c>
      <c r="C2265" s="138" t="s">
        <v>1973</v>
      </c>
      <c r="D2265" s="135" t="s">
        <v>1687</v>
      </c>
      <c r="E2265" s="143">
        <v>40991</v>
      </c>
      <c r="F2265" s="135">
        <v>4025569</v>
      </c>
      <c r="G2265" s="137">
        <v>10041688</v>
      </c>
      <c r="H2265" s="145">
        <v>65932</v>
      </c>
    </row>
    <row r="2266" spans="1:8" ht="12.75" hidden="1" customHeight="1" x14ac:dyDescent="0.25">
      <c r="A2266" t="s">
        <v>0</v>
      </c>
      <c r="B2266" t="s">
        <v>42</v>
      </c>
      <c r="C2266" t="s">
        <v>42</v>
      </c>
      <c r="D2266" t="s">
        <v>1801</v>
      </c>
      <c r="E2266" s="1">
        <v>40991</v>
      </c>
      <c r="F2266">
        <v>4025575</v>
      </c>
      <c r="G2266">
        <v>10041578</v>
      </c>
      <c r="H2266" s="4">
        <v>46699</v>
      </c>
    </row>
    <row r="2267" spans="1:8" ht="12.75" customHeight="1" x14ac:dyDescent="0.25">
      <c r="A2267" s="135" t="s">
        <v>0</v>
      </c>
      <c r="B2267" s="138" t="s">
        <v>2003</v>
      </c>
      <c r="C2267" s="138" t="s">
        <v>1973</v>
      </c>
      <c r="D2267" s="135" t="s">
        <v>1891</v>
      </c>
      <c r="E2267" s="143">
        <v>40990</v>
      </c>
      <c r="F2267" s="135">
        <v>4025566</v>
      </c>
      <c r="G2267" s="137">
        <v>10041677</v>
      </c>
      <c r="H2267" s="145">
        <v>29187</v>
      </c>
    </row>
    <row r="2268" spans="1:8" ht="12.75" customHeight="1" x14ac:dyDescent="0.25">
      <c r="A2268" s="135" t="s">
        <v>0</v>
      </c>
      <c r="B2268" s="138" t="s">
        <v>2003</v>
      </c>
      <c r="C2268" s="138" t="s">
        <v>1973</v>
      </c>
      <c r="D2268" s="135" t="s">
        <v>112</v>
      </c>
      <c r="E2268" s="143">
        <v>40988</v>
      </c>
      <c r="F2268" s="135">
        <v>4025384</v>
      </c>
      <c r="G2268" s="137">
        <v>10041331</v>
      </c>
      <c r="H2268" s="145">
        <v>175119</v>
      </c>
    </row>
    <row r="2269" spans="1:8" ht="12.75" customHeight="1" x14ac:dyDescent="0.25">
      <c r="A2269" s="135" t="s">
        <v>3</v>
      </c>
      <c r="B2269" s="138" t="s">
        <v>2003</v>
      </c>
      <c r="C2269" s="138" t="s">
        <v>1973</v>
      </c>
      <c r="D2269" s="135" t="s">
        <v>1132</v>
      </c>
      <c r="E2269" s="143">
        <v>40988</v>
      </c>
      <c r="F2269" s="135">
        <v>4025417</v>
      </c>
      <c r="G2269" s="137">
        <v>10041389</v>
      </c>
      <c r="H2269" s="145">
        <v>164491</v>
      </c>
    </row>
    <row r="2270" spans="1:8" ht="12.75" hidden="1" customHeight="1" x14ac:dyDescent="0.25">
      <c r="A2270" t="s">
        <v>0</v>
      </c>
      <c r="B2270" t="s">
        <v>1971</v>
      </c>
      <c r="C2270" t="s">
        <v>1</v>
      </c>
      <c r="D2270" t="s">
        <v>1651</v>
      </c>
      <c r="E2270" s="1">
        <v>40982</v>
      </c>
      <c r="F2270">
        <v>4025098</v>
      </c>
      <c r="G2270">
        <v>10040945</v>
      </c>
      <c r="H2270" s="4">
        <v>74957</v>
      </c>
    </row>
    <row r="2271" spans="1:8" ht="12.75" customHeight="1" x14ac:dyDescent="0.25">
      <c r="A2271" s="135" t="s">
        <v>3</v>
      </c>
      <c r="B2271" s="138" t="s">
        <v>2003</v>
      </c>
      <c r="C2271" s="138" t="s">
        <v>1973</v>
      </c>
      <c r="D2271" s="135" t="s">
        <v>1371</v>
      </c>
      <c r="E2271" s="143">
        <v>40982</v>
      </c>
      <c r="F2271" s="135">
        <v>4025072</v>
      </c>
      <c r="G2271" s="137">
        <v>10040940</v>
      </c>
      <c r="H2271" s="145">
        <v>111895</v>
      </c>
    </row>
    <row r="2272" spans="1:8" ht="12.75" customHeight="1" x14ac:dyDescent="0.25">
      <c r="A2272" s="135" t="s">
        <v>3</v>
      </c>
      <c r="B2272" s="138" t="s">
        <v>2003</v>
      </c>
      <c r="C2272" s="138" t="s">
        <v>1973</v>
      </c>
      <c r="D2272" s="135" t="s">
        <v>1717</v>
      </c>
      <c r="E2272" s="143">
        <v>40982</v>
      </c>
      <c r="F2272" s="135">
        <v>4025045</v>
      </c>
      <c r="G2272" s="137">
        <v>10040901</v>
      </c>
      <c r="H2272" s="145">
        <v>58373</v>
      </c>
    </row>
    <row r="2273" spans="1:8" ht="12.75" customHeight="1" x14ac:dyDescent="0.25">
      <c r="A2273" s="135" t="s">
        <v>3</v>
      </c>
      <c r="B2273" s="138" t="s">
        <v>2003</v>
      </c>
      <c r="C2273" s="138" t="s">
        <v>1973</v>
      </c>
      <c r="D2273" s="135" t="s">
        <v>1756</v>
      </c>
      <c r="E2273" s="143">
        <v>40982</v>
      </c>
      <c r="F2273" s="135">
        <v>4025003</v>
      </c>
      <c r="G2273" s="137">
        <v>10040877</v>
      </c>
      <c r="H2273" s="145">
        <v>52632</v>
      </c>
    </row>
    <row r="2274" spans="1:8" ht="12.75" customHeight="1" x14ac:dyDescent="0.25">
      <c r="A2274" s="135" t="s">
        <v>0</v>
      </c>
      <c r="B2274" s="138" t="s">
        <v>2003</v>
      </c>
      <c r="C2274" s="138" t="s">
        <v>1973</v>
      </c>
      <c r="D2274" s="135" t="s">
        <v>1714</v>
      </c>
      <c r="E2274" s="143">
        <v>40981</v>
      </c>
      <c r="F2274" s="135">
        <v>4024922</v>
      </c>
      <c r="G2274" s="137">
        <v>10040726</v>
      </c>
      <c r="H2274" s="145">
        <v>59337</v>
      </c>
    </row>
    <row r="2275" spans="1:8" ht="12.75" customHeight="1" x14ac:dyDescent="0.25">
      <c r="A2275" s="135" t="s">
        <v>0</v>
      </c>
      <c r="B2275" s="138" t="s">
        <v>2003</v>
      </c>
      <c r="C2275" s="138" t="s">
        <v>1973</v>
      </c>
      <c r="D2275" s="135" t="s">
        <v>1716</v>
      </c>
      <c r="E2275" s="143">
        <v>40976</v>
      </c>
      <c r="F2275" s="135">
        <v>4024584</v>
      </c>
      <c r="G2275" s="137">
        <v>10040202</v>
      </c>
      <c r="H2275" s="145">
        <v>58374</v>
      </c>
    </row>
    <row r="2276" spans="1:8" ht="12.75" hidden="1" customHeight="1" x14ac:dyDescent="0.25">
      <c r="A2276" t="s">
        <v>3</v>
      </c>
      <c r="B2276" s="7" t="s">
        <v>1971</v>
      </c>
      <c r="C2276" t="s">
        <v>1</v>
      </c>
      <c r="D2276" t="s">
        <v>304</v>
      </c>
      <c r="E2276" s="1">
        <v>40969</v>
      </c>
      <c r="F2276">
        <v>4024054</v>
      </c>
      <c r="G2276">
        <v>10039725</v>
      </c>
      <c r="H2276" s="4">
        <v>1023573</v>
      </c>
    </row>
    <row r="2277" spans="1:8" ht="12.75" customHeight="1" x14ac:dyDescent="0.25">
      <c r="A2277" s="135" t="s">
        <v>3</v>
      </c>
      <c r="B2277" s="138" t="s">
        <v>2003</v>
      </c>
      <c r="C2277" s="138" t="s">
        <v>1973</v>
      </c>
      <c r="D2277" s="135" t="s">
        <v>1000</v>
      </c>
      <c r="E2277" s="143">
        <v>40967</v>
      </c>
      <c r="F2277" s="135">
        <v>4023836</v>
      </c>
      <c r="G2277" s="137">
        <v>10039549</v>
      </c>
      <c r="H2277" s="145">
        <v>184630</v>
      </c>
    </row>
    <row r="2278" spans="1:8" x14ac:dyDescent="0.25">
      <c r="A2278" s="135" t="s">
        <v>0</v>
      </c>
      <c r="B2278" s="138" t="s">
        <v>2003</v>
      </c>
      <c r="C2278" s="138" t="s">
        <v>1973</v>
      </c>
      <c r="D2278" s="135" t="s">
        <v>1715</v>
      </c>
      <c r="E2278" s="143">
        <v>40966</v>
      </c>
      <c r="F2278" s="135">
        <v>4023786</v>
      </c>
      <c r="G2278" s="137">
        <v>10039502</v>
      </c>
      <c r="H2278" s="145">
        <v>58856</v>
      </c>
    </row>
    <row r="2279" spans="1:8" x14ac:dyDescent="0.25">
      <c r="A2279" s="135" t="s">
        <v>3</v>
      </c>
      <c r="B2279" s="138" t="s">
        <v>2003</v>
      </c>
      <c r="C2279" s="138" t="s">
        <v>1973</v>
      </c>
      <c r="D2279" s="135" t="s">
        <v>120</v>
      </c>
      <c r="E2279" s="143">
        <v>40963</v>
      </c>
      <c r="F2279" s="135">
        <v>4023588</v>
      </c>
      <c r="G2279" s="137">
        <v>10039140</v>
      </c>
      <c r="H2279" s="145">
        <v>3101798</v>
      </c>
    </row>
    <row r="2280" spans="1:8" ht="12.75" hidden="1" customHeight="1" x14ac:dyDescent="0.25">
      <c r="A2280" s="135" t="s">
        <v>0</v>
      </c>
      <c r="B2280" s="138" t="s">
        <v>2003</v>
      </c>
      <c r="C2280" s="138" t="s">
        <v>1974</v>
      </c>
      <c r="D2280" s="135" t="s">
        <v>1404</v>
      </c>
      <c r="E2280" s="143">
        <v>40963</v>
      </c>
      <c r="F2280" s="135">
        <v>4023594</v>
      </c>
      <c r="G2280" s="137">
        <v>10039220</v>
      </c>
      <c r="H2280" s="145">
        <v>102740</v>
      </c>
    </row>
    <row r="2281" spans="1:8" ht="12.75" customHeight="1" x14ac:dyDescent="0.25">
      <c r="A2281" s="135" t="s">
        <v>0</v>
      </c>
      <c r="B2281" s="138" t="s">
        <v>2003</v>
      </c>
      <c r="C2281" s="138" t="s">
        <v>1973</v>
      </c>
      <c r="D2281" s="135" t="s">
        <v>1793</v>
      </c>
      <c r="E2281" s="143">
        <v>40955</v>
      </c>
      <c r="F2281" s="135">
        <v>4023080</v>
      </c>
      <c r="G2281" s="137">
        <v>10038355</v>
      </c>
      <c r="H2281" s="145">
        <v>47470</v>
      </c>
    </row>
    <row r="2282" spans="1:8" ht="12.75" customHeight="1" x14ac:dyDescent="0.25">
      <c r="A2282" s="135" t="s">
        <v>0</v>
      </c>
      <c r="B2282" s="138" t="s">
        <v>2003</v>
      </c>
      <c r="C2282" s="138" t="s">
        <v>1973</v>
      </c>
      <c r="D2282" s="142" t="s">
        <v>2182</v>
      </c>
      <c r="E2282" s="143">
        <v>40949</v>
      </c>
      <c r="F2282" s="135">
        <v>4022714</v>
      </c>
      <c r="G2282" s="137">
        <v>10037842</v>
      </c>
      <c r="H2282" s="145">
        <v>2055585</v>
      </c>
    </row>
    <row r="2283" spans="1:8" ht="12.75" customHeight="1" x14ac:dyDescent="0.25">
      <c r="A2283" s="135" t="s">
        <v>0</v>
      </c>
      <c r="B2283" s="138" t="s">
        <v>2003</v>
      </c>
      <c r="C2283" s="138" t="s">
        <v>1973</v>
      </c>
      <c r="D2283" s="135" t="s">
        <v>287</v>
      </c>
      <c r="E2283" s="143">
        <v>40949</v>
      </c>
      <c r="F2283" s="135">
        <v>4022641</v>
      </c>
      <c r="G2283" s="137">
        <v>10037808</v>
      </c>
      <c r="H2283" s="145">
        <v>1131386</v>
      </c>
    </row>
    <row r="2284" spans="1:8" ht="12.75" customHeight="1" x14ac:dyDescent="0.25">
      <c r="A2284" s="135" t="s">
        <v>0</v>
      </c>
      <c r="B2284" s="138" t="s">
        <v>2003</v>
      </c>
      <c r="C2284" s="138" t="s">
        <v>1973</v>
      </c>
      <c r="D2284" s="135" t="s">
        <v>33</v>
      </c>
      <c r="E2284" s="143">
        <v>40939</v>
      </c>
      <c r="F2284" s="135">
        <v>4022111</v>
      </c>
      <c r="G2284" s="137">
        <v>10036301</v>
      </c>
      <c r="H2284" s="145">
        <v>8181594</v>
      </c>
    </row>
    <row r="2285" spans="1:8" x14ac:dyDescent="0.25">
      <c r="A2285" s="135" t="s">
        <v>3</v>
      </c>
      <c r="B2285" s="138" t="s">
        <v>2003</v>
      </c>
      <c r="C2285" s="138" t="s">
        <v>1973</v>
      </c>
      <c r="D2285" s="135" t="s">
        <v>1877</v>
      </c>
      <c r="E2285" s="143">
        <v>40938</v>
      </c>
      <c r="F2285" s="135">
        <v>4021978</v>
      </c>
      <c r="G2285" s="137">
        <v>10036886</v>
      </c>
      <c r="H2285" s="145">
        <v>35602</v>
      </c>
    </row>
    <row r="2286" spans="1:8" ht="12.75" customHeight="1" x14ac:dyDescent="0.25">
      <c r="A2286" s="135" t="s">
        <v>0</v>
      </c>
      <c r="B2286" s="138" t="s">
        <v>2003</v>
      </c>
      <c r="C2286" s="138" t="s">
        <v>1973</v>
      </c>
      <c r="D2286" s="135" t="s">
        <v>1667</v>
      </c>
      <c r="E2286" s="143">
        <v>40925</v>
      </c>
      <c r="F2286" s="135">
        <v>4021058</v>
      </c>
      <c r="G2286" s="137">
        <v>10035728</v>
      </c>
      <c r="H2286" s="145">
        <v>70048</v>
      </c>
    </row>
    <row r="2287" spans="1:8" ht="12.75" hidden="1" customHeight="1" x14ac:dyDescent="0.25">
      <c r="A2287" t="s">
        <v>3</v>
      </c>
      <c r="B2287" s="7" t="s">
        <v>1971</v>
      </c>
      <c r="C2287" t="s">
        <v>1</v>
      </c>
      <c r="D2287" t="s">
        <v>284</v>
      </c>
      <c r="E2287" s="1">
        <v>40922</v>
      </c>
      <c r="F2287">
        <v>4020891</v>
      </c>
      <c r="G2287">
        <v>10035617</v>
      </c>
      <c r="H2287" s="4">
        <v>1152891</v>
      </c>
    </row>
    <row r="2288" spans="1:8" ht="12.75" hidden="1" customHeight="1" x14ac:dyDescent="0.25">
      <c r="E2288" s="1"/>
      <c r="H2288" s="4"/>
    </row>
    <row r="2289" spans="2:8" ht="12.75" hidden="1" customHeight="1" x14ac:dyDescent="0.25">
      <c r="B2289" s="8"/>
      <c r="C2289" s="7"/>
      <c r="E2289" s="1"/>
      <c r="H2289" s="4"/>
    </row>
    <row r="2290" spans="2:8" ht="12.75" hidden="1" customHeight="1" x14ac:dyDescent="0.25">
      <c r="B2290" s="8"/>
      <c r="C2290" s="7"/>
      <c r="E2290" s="1"/>
      <c r="H2290" s="4"/>
    </row>
    <row r="2291" spans="2:8" ht="12.75" hidden="1" customHeight="1" x14ac:dyDescent="0.25">
      <c r="B2291" s="8"/>
      <c r="C2291" s="7"/>
      <c r="E2291" s="1"/>
      <c r="H2291" s="4"/>
    </row>
    <row r="2292" spans="2:8" ht="12.75" hidden="1" customHeight="1" x14ac:dyDescent="0.25">
      <c r="B2292" s="8"/>
      <c r="C2292" s="7"/>
      <c r="E2292" s="1"/>
      <c r="H2292" s="4"/>
    </row>
    <row r="2293" spans="2:8" ht="12.75" hidden="1" customHeight="1" x14ac:dyDescent="0.25">
      <c r="B2293" s="8"/>
      <c r="E2293" s="1"/>
      <c r="H2293" s="4"/>
    </row>
    <row r="2294" spans="2:8" ht="12.75" hidden="1" customHeight="1" x14ac:dyDescent="0.25">
      <c r="E2294" s="1"/>
      <c r="H2294" s="4"/>
    </row>
    <row r="2295" spans="2:8" ht="12.75" hidden="1" customHeight="1" x14ac:dyDescent="0.25">
      <c r="B2295" s="8"/>
      <c r="C2295" s="7"/>
      <c r="E2295" s="1"/>
      <c r="H2295" s="4"/>
    </row>
    <row r="2296" spans="2:8" ht="12.75" hidden="1" customHeight="1" x14ac:dyDescent="0.25">
      <c r="B2296" s="8"/>
      <c r="C2296" s="7"/>
      <c r="E2296" s="1"/>
      <c r="H2296" s="4"/>
    </row>
    <row r="2297" spans="2:8" ht="12.75" hidden="1" customHeight="1" x14ac:dyDescent="0.25">
      <c r="B2297" s="8"/>
      <c r="C2297" s="7"/>
      <c r="E2297" s="1"/>
      <c r="H2297" s="4"/>
    </row>
    <row r="2298" spans="2:8" ht="12.75" customHeight="1" x14ac:dyDescent="0.25"/>
    <row r="2300" spans="2:8" ht="12.75" customHeight="1" x14ac:dyDescent="0.25"/>
    <row r="2301" spans="2:8" ht="12.75" customHeight="1" x14ac:dyDescent="0.25"/>
    <row r="2302" spans="2:8" ht="12.75" customHeight="1" x14ac:dyDescent="0.25"/>
    <row r="2303" spans="2:8" ht="12.75" customHeight="1" x14ac:dyDescent="0.25"/>
    <row r="2304" spans="2:8" ht="12.75" customHeight="1" x14ac:dyDescent="0.25"/>
    <row r="2305" ht="12.75" customHeight="1" x14ac:dyDescent="0.25"/>
    <row r="2306" ht="12.75" customHeight="1" x14ac:dyDescent="0.25"/>
    <row r="2307" ht="12.75" customHeight="1" x14ac:dyDescent="0.25"/>
    <row r="2308" ht="12.75" customHeight="1" x14ac:dyDescent="0.25"/>
    <row r="2309" ht="12.75" customHeight="1" x14ac:dyDescent="0.25"/>
    <row r="2310" ht="12.75" customHeight="1" x14ac:dyDescent="0.25"/>
    <row r="2311" ht="12.75" customHeight="1" x14ac:dyDescent="0.25"/>
    <row r="2312" ht="12.75" customHeight="1" x14ac:dyDescent="0.25"/>
    <row r="2313" ht="12.75" customHeight="1" x14ac:dyDescent="0.25"/>
    <row r="2314" ht="12.75" customHeight="1" x14ac:dyDescent="0.25"/>
    <row r="2315" ht="12.75" customHeight="1" x14ac:dyDescent="0.25"/>
    <row r="2316" ht="12.75" customHeight="1" x14ac:dyDescent="0.25"/>
    <row r="2317" ht="12.75" customHeight="1" x14ac:dyDescent="0.25"/>
    <row r="2318" ht="12.75" customHeight="1" x14ac:dyDescent="0.25"/>
    <row r="2319" ht="12.75" customHeight="1" x14ac:dyDescent="0.25"/>
    <row r="2320" ht="12.75" customHeight="1" x14ac:dyDescent="0.25"/>
    <row r="2321" ht="12.75" customHeight="1" x14ac:dyDescent="0.25"/>
    <row r="2322" ht="12.75" customHeight="1" x14ac:dyDescent="0.25"/>
    <row r="2323" ht="12.75" customHeight="1" x14ac:dyDescent="0.25"/>
    <row r="2324" ht="12.75" customHeight="1" x14ac:dyDescent="0.25"/>
    <row r="2325" ht="12.75" customHeight="1" x14ac:dyDescent="0.25"/>
    <row r="2326" ht="12.75" customHeight="1" x14ac:dyDescent="0.25"/>
    <row r="2327" ht="12.75" customHeight="1" x14ac:dyDescent="0.25"/>
    <row r="2328" ht="12.75" customHeight="1" x14ac:dyDescent="0.25"/>
    <row r="2329" ht="12.75" customHeight="1" x14ac:dyDescent="0.25"/>
    <row r="2330" ht="12.75" customHeight="1" x14ac:dyDescent="0.25"/>
    <row r="2331" ht="12.75" customHeight="1" x14ac:dyDescent="0.25"/>
    <row r="2332" ht="12.75" customHeight="1" x14ac:dyDescent="0.25"/>
    <row r="2333" ht="12.75" customHeight="1" x14ac:dyDescent="0.25"/>
    <row r="2334" ht="12.75" customHeight="1" x14ac:dyDescent="0.25"/>
    <row r="2335" ht="12.75" customHeight="1" x14ac:dyDescent="0.25"/>
    <row r="2336" ht="12.75" customHeight="1" x14ac:dyDescent="0.25"/>
    <row r="2337" ht="12.75" customHeight="1" x14ac:dyDescent="0.25"/>
    <row r="2338" ht="12.75" customHeight="1" x14ac:dyDescent="0.25"/>
    <row r="2339" ht="12.75" customHeight="1" x14ac:dyDescent="0.25"/>
    <row r="2340" ht="12.75" customHeight="1" x14ac:dyDescent="0.25"/>
    <row r="2341" ht="12.75" customHeight="1" x14ac:dyDescent="0.25"/>
    <row r="2342" ht="12.75" customHeight="1" x14ac:dyDescent="0.25"/>
    <row r="2343" ht="12.75" customHeight="1" x14ac:dyDescent="0.25"/>
    <row r="2344" ht="12.75" customHeight="1" x14ac:dyDescent="0.25"/>
    <row r="2345" ht="12.75" customHeight="1" x14ac:dyDescent="0.25"/>
    <row r="2346" ht="12.75" customHeight="1" x14ac:dyDescent="0.25"/>
    <row r="2347" ht="12.75" customHeight="1" x14ac:dyDescent="0.25"/>
    <row r="2348" ht="12.75" customHeight="1" x14ac:dyDescent="0.25"/>
    <row r="2349" ht="12.75" customHeight="1" x14ac:dyDescent="0.25"/>
    <row r="2350" ht="12.75" customHeight="1" x14ac:dyDescent="0.25"/>
    <row r="2351" ht="12.75" customHeight="1" x14ac:dyDescent="0.25"/>
    <row r="2352" ht="12.75" customHeight="1" x14ac:dyDescent="0.25"/>
    <row r="2354" ht="12.75" customHeight="1" x14ac:dyDescent="0.25"/>
    <row r="2355" ht="12.75" customHeight="1" x14ac:dyDescent="0.25"/>
  </sheetData>
  <phoneticPr fontId="0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ABA3F-0574-4B7B-9431-258983209BE1}">
  <sheetPr filterMode="1"/>
  <dimension ref="A1:J1583"/>
  <sheetViews>
    <sheetView workbookViewId="0">
      <selection activeCell="H22" sqref="H22"/>
    </sheetView>
  </sheetViews>
  <sheetFormatPr baseColWidth="10" defaultRowHeight="13.2" x14ac:dyDescent="0.25"/>
  <cols>
    <col min="1" max="1" width="23.88671875" bestFit="1" customWidth="1"/>
    <col min="2" max="2" width="22.33203125" customWidth="1"/>
    <col min="3" max="3" width="18.5546875" customWidth="1"/>
    <col min="4" max="4" width="51.88671875" bestFit="1" customWidth="1"/>
    <col min="5" max="5" width="10.109375" bestFit="1" customWidth="1"/>
    <col min="6" max="6" width="8.88671875" bestFit="1" customWidth="1"/>
    <col min="8" max="8" width="14.88671875" bestFit="1" customWidth="1"/>
    <col min="9" max="9" width="36.6640625" customWidth="1"/>
    <col min="10" max="10" width="11.6640625" bestFit="1" customWidth="1"/>
  </cols>
  <sheetData>
    <row r="1" spans="1:10" x14ac:dyDescent="0.25">
      <c r="H1" s="5">
        <f>+SUM(H3:H1583)</f>
        <v>1332525260</v>
      </c>
    </row>
    <row r="2" spans="1:10" x14ac:dyDescent="0.25">
      <c r="A2" s="19" t="s">
        <v>1977</v>
      </c>
      <c r="B2" s="19" t="s">
        <v>1978</v>
      </c>
      <c r="C2" s="20" t="s">
        <v>1979</v>
      </c>
      <c r="D2" s="20" t="s">
        <v>1980</v>
      </c>
      <c r="E2" s="20" t="s">
        <v>1970</v>
      </c>
      <c r="F2" s="20" t="s">
        <v>1966</v>
      </c>
      <c r="G2" s="20" t="s">
        <v>1967</v>
      </c>
      <c r="H2" s="21" t="s">
        <v>1976</v>
      </c>
      <c r="I2" s="20" t="s">
        <v>2014</v>
      </c>
      <c r="J2" s="20" t="s">
        <v>2012</v>
      </c>
    </row>
    <row r="3" spans="1:10" x14ac:dyDescent="0.25">
      <c r="A3" s="28" t="s">
        <v>3</v>
      </c>
      <c r="B3" s="29" t="s">
        <v>2003</v>
      </c>
      <c r="C3" s="29" t="s">
        <v>1973</v>
      </c>
      <c r="D3" s="30" t="s">
        <v>4</v>
      </c>
      <c r="E3" s="31">
        <v>44951</v>
      </c>
      <c r="F3" s="30">
        <v>4508183</v>
      </c>
      <c r="G3" s="30" t="s">
        <v>2</v>
      </c>
      <c r="H3" s="32">
        <v>51210760</v>
      </c>
      <c r="I3" s="38" t="s">
        <v>2009</v>
      </c>
      <c r="J3" s="35">
        <f>+H3/$H$1</f>
        <v>3.8431361518805281E-2</v>
      </c>
    </row>
    <row r="4" spans="1:10" x14ac:dyDescent="0.25">
      <c r="A4" s="48" t="s">
        <v>3</v>
      </c>
      <c r="B4" s="41" t="s">
        <v>2003</v>
      </c>
      <c r="C4" s="41" t="s">
        <v>1973</v>
      </c>
      <c r="D4" s="101" t="s">
        <v>2117</v>
      </c>
      <c r="E4" s="43">
        <v>45147</v>
      </c>
      <c r="F4" s="42">
        <v>4533481</v>
      </c>
      <c r="G4" s="42" t="s">
        <v>2</v>
      </c>
      <c r="H4" s="45">
        <v>32221694</v>
      </c>
      <c r="I4" s="46" t="s">
        <v>2005</v>
      </c>
      <c r="J4" s="47">
        <f t="shared" ref="J4:J67" si="0">+H4/$H$1+J3</f>
        <v>6.2612286989591481E-2</v>
      </c>
    </row>
    <row r="5" spans="1:10" x14ac:dyDescent="0.25">
      <c r="A5" s="28" t="s">
        <v>3</v>
      </c>
      <c r="B5" s="29" t="s">
        <v>2003</v>
      </c>
      <c r="C5" s="29" t="s">
        <v>1973</v>
      </c>
      <c r="D5" s="100" t="s">
        <v>2116</v>
      </c>
      <c r="E5" s="31">
        <v>42285</v>
      </c>
      <c r="F5" s="30">
        <v>4133087</v>
      </c>
      <c r="G5" s="30" t="s">
        <v>2</v>
      </c>
      <c r="H5" s="32">
        <v>25367776</v>
      </c>
      <c r="I5" s="38" t="s">
        <v>2005</v>
      </c>
      <c r="J5" s="35">
        <f t="shared" si="0"/>
        <v>8.164965668268083E-2</v>
      </c>
    </row>
    <row r="6" spans="1:10" x14ac:dyDescent="0.25">
      <c r="A6" s="28" t="s">
        <v>3</v>
      </c>
      <c r="B6" s="29" t="s">
        <v>2003</v>
      </c>
      <c r="C6" s="29" t="s">
        <v>1973</v>
      </c>
      <c r="D6" s="30" t="s">
        <v>6</v>
      </c>
      <c r="E6" s="31">
        <v>43208</v>
      </c>
      <c r="F6" s="30">
        <v>4246106</v>
      </c>
      <c r="G6" s="30" t="s">
        <v>2</v>
      </c>
      <c r="H6" s="32">
        <v>23820614</v>
      </c>
      <c r="I6" s="34" t="s">
        <v>2005</v>
      </c>
      <c r="J6" s="35">
        <f t="shared" si="0"/>
        <v>9.9525951200354734E-2</v>
      </c>
    </row>
    <row r="7" spans="1:10" x14ac:dyDescent="0.25">
      <c r="A7" s="28" t="s">
        <v>0</v>
      </c>
      <c r="B7" s="29" t="s">
        <v>2003</v>
      </c>
      <c r="C7" s="29" t="s">
        <v>1973</v>
      </c>
      <c r="D7" s="100" t="s">
        <v>2118</v>
      </c>
      <c r="E7" s="31">
        <v>43914</v>
      </c>
      <c r="F7" s="30">
        <v>4351493</v>
      </c>
      <c r="G7" s="30" t="s">
        <v>2</v>
      </c>
      <c r="H7" s="32">
        <v>18191534</v>
      </c>
      <c r="I7" s="34" t="s">
        <v>2005</v>
      </c>
      <c r="J7" s="35">
        <f t="shared" si="0"/>
        <v>0.11317787551734666</v>
      </c>
    </row>
    <row r="8" spans="1:10" x14ac:dyDescent="0.25">
      <c r="A8" s="28" t="s">
        <v>3</v>
      </c>
      <c r="B8" s="29" t="s">
        <v>2003</v>
      </c>
      <c r="C8" s="29" t="s">
        <v>1973</v>
      </c>
      <c r="D8" s="30" t="s">
        <v>10</v>
      </c>
      <c r="E8" s="31">
        <v>44263</v>
      </c>
      <c r="F8" s="30">
        <v>4403921</v>
      </c>
      <c r="G8" s="30" t="s">
        <v>2</v>
      </c>
      <c r="H8" s="32">
        <v>15908489</v>
      </c>
      <c r="I8" s="34" t="s">
        <v>2005</v>
      </c>
      <c r="J8" s="35">
        <f t="shared" si="0"/>
        <v>0.12511647771690271</v>
      </c>
    </row>
    <row r="9" spans="1:10" x14ac:dyDescent="0.25">
      <c r="A9" s="28" t="s">
        <v>0</v>
      </c>
      <c r="B9" s="29" t="s">
        <v>2003</v>
      </c>
      <c r="C9" s="29" t="s">
        <v>1973</v>
      </c>
      <c r="D9" s="30" t="s">
        <v>11</v>
      </c>
      <c r="E9" s="31">
        <v>44049</v>
      </c>
      <c r="F9" s="30">
        <v>4370630</v>
      </c>
      <c r="G9" s="30" t="s">
        <v>2</v>
      </c>
      <c r="H9" s="32">
        <v>15516454</v>
      </c>
      <c r="I9" s="34" t="s">
        <v>2005</v>
      </c>
      <c r="J9" s="35">
        <f t="shared" si="0"/>
        <v>0.13676087536231771</v>
      </c>
    </row>
    <row r="10" spans="1:10" x14ac:dyDescent="0.25">
      <c r="A10" s="28" t="s">
        <v>0</v>
      </c>
      <c r="B10" s="29" t="s">
        <v>2003</v>
      </c>
      <c r="C10" s="29" t="s">
        <v>1973</v>
      </c>
      <c r="D10" s="30" t="s">
        <v>12</v>
      </c>
      <c r="E10" s="31">
        <v>44202</v>
      </c>
      <c r="F10" s="30">
        <v>4394560</v>
      </c>
      <c r="G10" s="30" t="s">
        <v>2</v>
      </c>
      <c r="H10" s="32">
        <v>14943065</v>
      </c>
      <c r="I10" s="34" t="s">
        <v>2005</v>
      </c>
      <c r="J10" s="35">
        <f t="shared" si="0"/>
        <v>0.14797497047072863</v>
      </c>
    </row>
    <row r="11" spans="1:10" x14ac:dyDescent="0.25">
      <c r="A11" s="28" t="s">
        <v>0</v>
      </c>
      <c r="B11" s="29" t="s">
        <v>2003</v>
      </c>
      <c r="C11" s="29" t="s">
        <v>1973</v>
      </c>
      <c r="D11" s="100" t="s">
        <v>2119</v>
      </c>
      <c r="E11" s="31">
        <v>44053</v>
      </c>
      <c r="F11" s="30">
        <v>4370992</v>
      </c>
      <c r="G11" s="30" t="s">
        <v>2</v>
      </c>
      <c r="H11" s="32">
        <v>14594364</v>
      </c>
      <c r="I11" s="34" t="s">
        <v>2005</v>
      </c>
      <c r="J11" s="35">
        <f t="shared" si="0"/>
        <v>0.1589273812340338</v>
      </c>
    </row>
    <row r="12" spans="1:10" x14ac:dyDescent="0.25">
      <c r="A12" s="28" t="s">
        <v>0</v>
      </c>
      <c r="B12" s="29" t="s">
        <v>2003</v>
      </c>
      <c r="C12" s="29" t="s">
        <v>1973</v>
      </c>
      <c r="D12" s="30" t="s">
        <v>14</v>
      </c>
      <c r="E12" s="31">
        <v>43994</v>
      </c>
      <c r="F12" s="30">
        <v>4363856</v>
      </c>
      <c r="G12" s="30" t="s">
        <v>2</v>
      </c>
      <c r="H12" s="32">
        <v>14035000</v>
      </c>
      <c r="I12" s="34" t="s">
        <v>2007</v>
      </c>
      <c r="J12" s="35">
        <f t="shared" si="0"/>
        <v>0.16946001458914184</v>
      </c>
    </row>
    <row r="13" spans="1:10" x14ac:dyDescent="0.25">
      <c r="A13" s="28" t="s">
        <v>3</v>
      </c>
      <c r="B13" s="29" t="s">
        <v>2003</v>
      </c>
      <c r="C13" s="29" t="s">
        <v>1973</v>
      </c>
      <c r="D13" s="30" t="s">
        <v>16</v>
      </c>
      <c r="E13" s="31">
        <v>42388</v>
      </c>
      <c r="F13" s="30">
        <v>4141441</v>
      </c>
      <c r="G13" s="30" t="s">
        <v>2</v>
      </c>
      <c r="H13" s="32">
        <v>12600746</v>
      </c>
      <c r="I13" s="34" t="s">
        <v>2005</v>
      </c>
      <c r="J13" s="35">
        <f t="shared" si="0"/>
        <v>0.1789163051213003</v>
      </c>
    </row>
    <row r="14" spans="1:10" x14ac:dyDescent="0.25">
      <c r="A14" s="28" t="s">
        <v>0</v>
      </c>
      <c r="B14" s="29" t="s">
        <v>2003</v>
      </c>
      <c r="C14" s="29" t="s">
        <v>1973</v>
      </c>
      <c r="D14" s="30" t="s">
        <v>19</v>
      </c>
      <c r="E14" s="31">
        <v>42488</v>
      </c>
      <c r="F14" s="30">
        <v>4150827</v>
      </c>
      <c r="G14" s="30" t="s">
        <v>2</v>
      </c>
      <c r="H14" s="32">
        <v>12197903</v>
      </c>
      <c r="I14" s="34" t="s">
        <v>2005</v>
      </c>
      <c r="J14" s="35">
        <f t="shared" si="0"/>
        <v>0.18807028018365671</v>
      </c>
    </row>
    <row r="15" spans="1:10" x14ac:dyDescent="0.25">
      <c r="A15" s="28" t="s">
        <v>3</v>
      </c>
      <c r="B15" s="29" t="s">
        <v>2003</v>
      </c>
      <c r="C15" s="29" t="s">
        <v>1973</v>
      </c>
      <c r="D15" s="30" t="s">
        <v>20</v>
      </c>
      <c r="E15" s="31">
        <v>44371</v>
      </c>
      <c r="F15" s="30">
        <v>4421983</v>
      </c>
      <c r="G15" s="30" t="s">
        <v>2</v>
      </c>
      <c r="H15" s="32">
        <v>11380000</v>
      </c>
      <c r="I15" s="38" t="s">
        <v>2010</v>
      </c>
      <c r="J15" s="35">
        <f t="shared" si="0"/>
        <v>0.19661045599991103</v>
      </c>
    </row>
    <row r="16" spans="1:10" x14ac:dyDescent="0.25">
      <c r="A16" s="28" t="s">
        <v>0</v>
      </c>
      <c r="B16" s="29" t="s">
        <v>2003</v>
      </c>
      <c r="C16" s="29" t="s">
        <v>1973</v>
      </c>
      <c r="D16" s="100" t="s">
        <v>2120</v>
      </c>
      <c r="E16" s="31">
        <v>43269</v>
      </c>
      <c r="F16" s="30">
        <v>4253232</v>
      </c>
      <c r="G16" s="30" t="s">
        <v>2</v>
      </c>
      <c r="H16" s="32">
        <v>11039722</v>
      </c>
      <c r="I16" s="38" t="s">
        <v>2005</v>
      </c>
      <c r="J16" s="35">
        <f t="shared" si="0"/>
        <v>0.20489526855198228</v>
      </c>
    </row>
    <row r="17" spans="1:10" x14ac:dyDescent="0.25">
      <c r="A17" s="28" t="s">
        <v>3</v>
      </c>
      <c r="B17" s="29" t="s">
        <v>2003</v>
      </c>
      <c r="C17" s="29" t="s">
        <v>1973</v>
      </c>
      <c r="D17" s="30" t="s">
        <v>23</v>
      </c>
      <c r="E17" s="31">
        <v>44012</v>
      </c>
      <c r="F17" s="30">
        <v>4365798</v>
      </c>
      <c r="G17" s="30" t="s">
        <v>2</v>
      </c>
      <c r="H17" s="32">
        <v>10903098</v>
      </c>
      <c r="I17" s="34" t="s">
        <v>2006</v>
      </c>
      <c r="J17" s="35">
        <f t="shared" si="0"/>
        <v>0.21307755096515019</v>
      </c>
    </row>
    <row r="18" spans="1:10" x14ac:dyDescent="0.25">
      <c r="A18" s="28" t="s">
        <v>3</v>
      </c>
      <c r="B18" s="29" t="s">
        <v>2003</v>
      </c>
      <c r="C18" s="29" t="s">
        <v>1973</v>
      </c>
      <c r="D18" s="100" t="s">
        <v>2121</v>
      </c>
      <c r="E18" s="31">
        <v>42366</v>
      </c>
      <c r="F18" s="30">
        <v>4139728</v>
      </c>
      <c r="G18" s="30" t="s">
        <v>2</v>
      </c>
      <c r="H18" s="32">
        <v>10893295</v>
      </c>
      <c r="I18" s="38" t="s">
        <v>2005</v>
      </c>
      <c r="J18" s="35">
        <f t="shared" si="0"/>
        <v>0.22125247666974809</v>
      </c>
    </row>
    <row r="19" spans="1:10" x14ac:dyDescent="0.25">
      <c r="A19" s="28" t="s">
        <v>3</v>
      </c>
      <c r="B19" s="29" t="s">
        <v>2003</v>
      </c>
      <c r="C19" s="29" t="s">
        <v>1973</v>
      </c>
      <c r="D19" s="100" t="s">
        <v>2122</v>
      </c>
      <c r="E19" s="31">
        <v>42721</v>
      </c>
      <c r="F19" s="30">
        <v>4180267</v>
      </c>
      <c r="G19" s="30" t="s">
        <v>2</v>
      </c>
      <c r="H19" s="32">
        <v>10727572</v>
      </c>
      <c r="I19" s="38" t="s">
        <v>2005</v>
      </c>
      <c r="J19" s="35">
        <f t="shared" si="0"/>
        <v>0.22930303475072586</v>
      </c>
    </row>
    <row r="20" spans="1:10" x14ac:dyDescent="0.25">
      <c r="A20" s="28" t="s">
        <v>0</v>
      </c>
      <c r="B20" s="29" t="s">
        <v>2003</v>
      </c>
      <c r="C20" s="29" t="s">
        <v>1973</v>
      </c>
      <c r="D20" s="30" t="s">
        <v>25</v>
      </c>
      <c r="E20" s="31">
        <v>44210</v>
      </c>
      <c r="F20" s="30">
        <v>4395666</v>
      </c>
      <c r="G20" s="30" t="s">
        <v>2</v>
      </c>
      <c r="H20" s="32">
        <v>10685000</v>
      </c>
      <c r="I20" s="34" t="s">
        <v>2006</v>
      </c>
      <c r="J20" s="35">
        <f t="shared" si="0"/>
        <v>0.23732164446923881</v>
      </c>
    </row>
    <row r="21" spans="1:10" x14ac:dyDescent="0.25">
      <c r="A21" s="28" t="s">
        <v>0</v>
      </c>
      <c r="B21" s="29" t="s">
        <v>2003</v>
      </c>
      <c r="C21" s="29" t="s">
        <v>1973</v>
      </c>
      <c r="D21" s="100" t="s">
        <v>2123</v>
      </c>
      <c r="E21" s="31">
        <v>44649</v>
      </c>
      <c r="F21" s="30">
        <v>4464860</v>
      </c>
      <c r="G21" s="30" t="s">
        <v>2</v>
      </c>
      <c r="H21" s="32">
        <v>10241472</v>
      </c>
      <c r="I21" s="38" t="s">
        <v>2005</v>
      </c>
      <c r="J21" s="35">
        <f t="shared" si="0"/>
        <v>0.24500740646372438</v>
      </c>
    </row>
    <row r="22" spans="1:10" x14ac:dyDescent="0.25">
      <c r="A22" s="28" t="s">
        <v>0</v>
      </c>
      <c r="B22" s="29" t="s">
        <v>2003</v>
      </c>
      <c r="C22" s="29" t="s">
        <v>1973</v>
      </c>
      <c r="D22" s="30" t="s">
        <v>16</v>
      </c>
      <c r="E22" s="31">
        <v>42388</v>
      </c>
      <c r="F22" s="30">
        <v>4141443</v>
      </c>
      <c r="G22" s="30" t="s">
        <v>2</v>
      </c>
      <c r="H22" s="32">
        <v>10017732</v>
      </c>
      <c r="I22" s="34" t="s">
        <v>2005</v>
      </c>
      <c r="J22" s="35">
        <f t="shared" si="0"/>
        <v>0.25252526169747808</v>
      </c>
    </row>
    <row r="23" spans="1:10" x14ac:dyDescent="0.25">
      <c r="A23" s="28" t="s">
        <v>0</v>
      </c>
      <c r="B23" s="29" t="s">
        <v>2003</v>
      </c>
      <c r="C23" s="29" t="s">
        <v>1973</v>
      </c>
      <c r="D23" s="100" t="s">
        <v>2118</v>
      </c>
      <c r="E23" s="31">
        <v>43859</v>
      </c>
      <c r="F23" s="30">
        <v>4340602</v>
      </c>
      <c r="G23" s="30" t="s">
        <v>2</v>
      </c>
      <c r="H23" s="32">
        <v>9940000</v>
      </c>
      <c r="I23" s="34" t="s">
        <v>2005</v>
      </c>
      <c r="J23" s="35">
        <f t="shared" si="0"/>
        <v>0.25998478257740498</v>
      </c>
    </row>
    <row r="24" spans="1:10" x14ac:dyDescent="0.25">
      <c r="A24" s="28" t="s">
        <v>3</v>
      </c>
      <c r="B24" s="29" t="s">
        <v>2003</v>
      </c>
      <c r="C24" s="29" t="s">
        <v>1973</v>
      </c>
      <c r="D24" s="30" t="s">
        <v>26</v>
      </c>
      <c r="E24" s="31">
        <v>43866</v>
      </c>
      <c r="F24" s="30">
        <v>4341641</v>
      </c>
      <c r="G24" s="30" t="s">
        <v>2</v>
      </c>
      <c r="H24" s="32">
        <v>9803669</v>
      </c>
      <c r="I24" s="38" t="s">
        <v>2005</v>
      </c>
      <c r="J24" s="35">
        <f t="shared" si="0"/>
        <v>0.26734199320168989</v>
      </c>
    </row>
    <row r="25" spans="1:10" x14ac:dyDescent="0.25">
      <c r="A25" s="28" t="s">
        <v>0</v>
      </c>
      <c r="B25" s="29" t="s">
        <v>2003</v>
      </c>
      <c r="C25" s="29" t="s">
        <v>1973</v>
      </c>
      <c r="D25" s="30" t="s">
        <v>28</v>
      </c>
      <c r="E25" s="31">
        <v>43355</v>
      </c>
      <c r="F25" s="30">
        <v>4263334</v>
      </c>
      <c r="G25" s="30" t="s">
        <v>2</v>
      </c>
      <c r="H25" s="32">
        <v>9106789</v>
      </c>
      <c r="I25" s="34" t="s">
        <v>2007</v>
      </c>
      <c r="J25" s="35">
        <f t="shared" si="0"/>
        <v>0.27417622687317766</v>
      </c>
    </row>
    <row r="26" spans="1:10" x14ac:dyDescent="0.25">
      <c r="A26" s="28" t="s">
        <v>3</v>
      </c>
      <c r="B26" s="29" t="s">
        <v>2003</v>
      </c>
      <c r="C26" s="29" t="s">
        <v>1973</v>
      </c>
      <c r="D26" s="30" t="s">
        <v>29</v>
      </c>
      <c r="E26" s="31">
        <v>44210</v>
      </c>
      <c r="F26" s="30">
        <v>4395670</v>
      </c>
      <c r="G26" s="30" t="s">
        <v>2</v>
      </c>
      <c r="H26" s="32">
        <v>8731865</v>
      </c>
      <c r="I26" s="34" t="s">
        <v>2006</v>
      </c>
      <c r="J26" s="35">
        <f t="shared" si="0"/>
        <v>0.28072909702289628</v>
      </c>
    </row>
    <row r="27" spans="1:10" x14ac:dyDescent="0.25">
      <c r="A27" s="28" t="s">
        <v>0</v>
      </c>
      <c r="B27" s="29" t="s">
        <v>2003</v>
      </c>
      <c r="C27" s="29" t="s">
        <v>1973</v>
      </c>
      <c r="D27" s="30" t="s">
        <v>30</v>
      </c>
      <c r="E27" s="31">
        <v>43208</v>
      </c>
      <c r="F27" s="30">
        <v>4246109</v>
      </c>
      <c r="G27" s="30" t="s">
        <v>2</v>
      </c>
      <c r="H27" s="32">
        <v>8638713</v>
      </c>
      <c r="I27" s="34" t="s">
        <v>2005</v>
      </c>
      <c r="J27" s="35">
        <f t="shared" si="0"/>
        <v>0.28721206080551154</v>
      </c>
    </row>
    <row r="28" spans="1:10" x14ac:dyDescent="0.25">
      <c r="A28" s="28" t="s">
        <v>0</v>
      </c>
      <c r="B28" s="29" t="s">
        <v>2003</v>
      </c>
      <c r="C28" s="29" t="s">
        <v>1973</v>
      </c>
      <c r="D28" s="30" t="s">
        <v>31</v>
      </c>
      <c r="E28" s="31">
        <v>42290</v>
      </c>
      <c r="F28" s="30">
        <v>4133519</v>
      </c>
      <c r="G28" s="30" t="s">
        <v>2</v>
      </c>
      <c r="H28" s="32">
        <v>8411611</v>
      </c>
      <c r="I28" s="38" t="s">
        <v>2006</v>
      </c>
      <c r="J28" s="35">
        <f t="shared" si="0"/>
        <v>0.29352459479830056</v>
      </c>
    </row>
    <row r="29" spans="1:10" x14ac:dyDescent="0.25">
      <c r="A29" s="28" t="s">
        <v>3</v>
      </c>
      <c r="B29" s="29" t="s">
        <v>2003</v>
      </c>
      <c r="C29" s="29" t="s">
        <v>1973</v>
      </c>
      <c r="D29" s="30" t="s">
        <v>32</v>
      </c>
      <c r="E29" s="31">
        <v>42039</v>
      </c>
      <c r="F29" s="30">
        <v>4111728</v>
      </c>
      <c r="G29" s="30" t="s">
        <v>2</v>
      </c>
      <c r="H29" s="32">
        <v>8200912</v>
      </c>
      <c r="I29" s="34" t="s">
        <v>1998</v>
      </c>
      <c r="J29" s="35">
        <f t="shared" si="0"/>
        <v>0.29967900871162478</v>
      </c>
    </row>
    <row r="30" spans="1:10" x14ac:dyDescent="0.25">
      <c r="A30" s="28" t="s">
        <v>0</v>
      </c>
      <c r="B30" s="29" t="s">
        <v>2003</v>
      </c>
      <c r="C30" s="29" t="s">
        <v>1973</v>
      </c>
      <c r="D30" s="30" t="s">
        <v>33</v>
      </c>
      <c r="E30" s="31">
        <v>40939</v>
      </c>
      <c r="F30" s="30">
        <v>4022111</v>
      </c>
      <c r="G30" s="36">
        <v>10036301</v>
      </c>
      <c r="H30" s="32">
        <v>8181594</v>
      </c>
      <c r="I30" s="34" t="s">
        <v>2005</v>
      </c>
      <c r="J30" s="35">
        <f t="shared" si="0"/>
        <v>0.30581892533879629</v>
      </c>
    </row>
    <row r="31" spans="1:10" x14ac:dyDescent="0.25">
      <c r="A31" s="28" t="s">
        <v>0</v>
      </c>
      <c r="B31" s="29" t="s">
        <v>2003</v>
      </c>
      <c r="C31" s="29" t="s">
        <v>1973</v>
      </c>
      <c r="D31" s="30" t="s">
        <v>34</v>
      </c>
      <c r="E31" s="31">
        <v>44405</v>
      </c>
      <c r="F31" s="30">
        <v>4427107</v>
      </c>
      <c r="G31" s="36">
        <v>10355910</v>
      </c>
      <c r="H31" s="32">
        <v>7972864</v>
      </c>
      <c r="I31" s="38" t="s">
        <v>2006</v>
      </c>
      <c r="J31" s="35">
        <f t="shared" si="0"/>
        <v>0.31180219953203747</v>
      </c>
    </row>
    <row r="32" spans="1:10" x14ac:dyDescent="0.25">
      <c r="A32" s="28" t="s">
        <v>3</v>
      </c>
      <c r="B32" s="29" t="s">
        <v>2003</v>
      </c>
      <c r="C32" s="29" t="s">
        <v>1973</v>
      </c>
      <c r="D32" s="30" t="s">
        <v>35</v>
      </c>
      <c r="E32" s="31">
        <v>44160</v>
      </c>
      <c r="F32" s="30">
        <v>4388817</v>
      </c>
      <c r="G32" s="30" t="s">
        <v>2</v>
      </c>
      <c r="H32" s="32">
        <v>7955000</v>
      </c>
      <c r="I32" s="34" t="s">
        <v>2006</v>
      </c>
      <c r="J32" s="35">
        <f t="shared" si="0"/>
        <v>0.31777206760042964</v>
      </c>
    </row>
    <row r="33" spans="1:10" x14ac:dyDescent="0.25">
      <c r="A33" s="28" t="s">
        <v>0</v>
      </c>
      <c r="B33" s="29" t="s">
        <v>2003</v>
      </c>
      <c r="C33" s="29" t="s">
        <v>1973</v>
      </c>
      <c r="D33" s="100" t="s">
        <v>2124</v>
      </c>
      <c r="E33" s="31">
        <v>41977</v>
      </c>
      <c r="F33" s="30">
        <v>4106496</v>
      </c>
      <c r="G33" s="30" t="s">
        <v>2</v>
      </c>
      <c r="H33" s="32">
        <v>7743678</v>
      </c>
      <c r="I33" s="38" t="s">
        <v>2005</v>
      </c>
      <c r="J33" s="35">
        <f t="shared" si="0"/>
        <v>0.32358334805600614</v>
      </c>
    </row>
    <row r="34" spans="1:10" x14ac:dyDescent="0.25">
      <c r="A34" s="28" t="s">
        <v>0</v>
      </c>
      <c r="B34" s="29" t="s">
        <v>2003</v>
      </c>
      <c r="C34" s="29" t="s">
        <v>1973</v>
      </c>
      <c r="D34" s="30" t="s">
        <v>37</v>
      </c>
      <c r="E34" s="31">
        <v>41982</v>
      </c>
      <c r="F34" s="30">
        <v>4106903</v>
      </c>
      <c r="G34" s="30" t="s">
        <v>2</v>
      </c>
      <c r="H34" s="32">
        <v>7665165</v>
      </c>
      <c r="I34" s="34" t="s">
        <v>1999</v>
      </c>
      <c r="J34" s="35">
        <f t="shared" si="0"/>
        <v>0.32933570805254386</v>
      </c>
    </row>
    <row r="35" spans="1:10" x14ac:dyDescent="0.25">
      <c r="A35" s="28" t="s">
        <v>3</v>
      </c>
      <c r="B35" s="29" t="s">
        <v>2003</v>
      </c>
      <c r="C35" s="29" t="s">
        <v>1973</v>
      </c>
      <c r="D35" s="30" t="s">
        <v>38</v>
      </c>
      <c r="E35" s="31">
        <v>43852</v>
      </c>
      <c r="F35" s="30">
        <v>4339539</v>
      </c>
      <c r="G35" s="30" t="s">
        <v>2</v>
      </c>
      <c r="H35" s="32">
        <v>7580000</v>
      </c>
      <c r="I35" s="34" t="s">
        <v>2007</v>
      </c>
      <c r="J35" s="35">
        <f t="shared" si="0"/>
        <v>0.3350241555646008</v>
      </c>
    </row>
    <row r="36" spans="1:10" x14ac:dyDescent="0.25">
      <c r="A36" s="28" t="s">
        <v>0</v>
      </c>
      <c r="B36" s="29" t="s">
        <v>2003</v>
      </c>
      <c r="C36" s="29" t="s">
        <v>1973</v>
      </c>
      <c r="D36" s="100" t="s">
        <v>2119</v>
      </c>
      <c r="E36" s="31">
        <v>43648</v>
      </c>
      <c r="F36" s="30">
        <v>4310049</v>
      </c>
      <c r="G36" s="30" t="s">
        <v>2</v>
      </c>
      <c r="H36" s="32">
        <v>7545800</v>
      </c>
      <c r="I36" s="34" t="s">
        <v>2005</v>
      </c>
      <c r="J36" s="35">
        <f t="shared" si="0"/>
        <v>0.34068693752191992</v>
      </c>
    </row>
    <row r="37" spans="1:10" x14ac:dyDescent="0.25">
      <c r="A37" s="28" t="s">
        <v>3</v>
      </c>
      <c r="B37" s="29" t="s">
        <v>2003</v>
      </c>
      <c r="C37" s="29" t="s">
        <v>1973</v>
      </c>
      <c r="D37" s="30" t="s">
        <v>40</v>
      </c>
      <c r="E37" s="31">
        <v>44476</v>
      </c>
      <c r="F37" s="30">
        <v>4438631</v>
      </c>
      <c r="G37" s="30" t="s">
        <v>2</v>
      </c>
      <c r="H37" s="32">
        <v>7280000</v>
      </c>
      <c r="I37" s="34" t="s">
        <v>2006</v>
      </c>
      <c r="J37" s="35">
        <f t="shared" si="0"/>
        <v>0.34615024858890864</v>
      </c>
    </row>
    <row r="38" spans="1:10" x14ac:dyDescent="0.25">
      <c r="A38" s="28" t="s">
        <v>3</v>
      </c>
      <c r="B38" s="29" t="s">
        <v>2003</v>
      </c>
      <c r="C38" s="29" t="s">
        <v>1973</v>
      </c>
      <c r="D38" s="30" t="s">
        <v>41</v>
      </c>
      <c r="E38" s="31">
        <v>44210</v>
      </c>
      <c r="F38" s="30">
        <v>4395667</v>
      </c>
      <c r="G38" s="30" t="s">
        <v>2</v>
      </c>
      <c r="H38" s="32">
        <v>7260000</v>
      </c>
      <c r="I38" s="34" t="s">
        <v>2005</v>
      </c>
      <c r="J38" s="35">
        <f t="shared" si="0"/>
        <v>0.35159855055955946</v>
      </c>
    </row>
    <row r="39" spans="1:10" x14ac:dyDescent="0.25">
      <c r="A39" s="28" t="s">
        <v>0</v>
      </c>
      <c r="B39" s="29" t="s">
        <v>2003</v>
      </c>
      <c r="C39" s="29" t="s">
        <v>1973</v>
      </c>
      <c r="D39" s="30" t="s">
        <v>44</v>
      </c>
      <c r="E39" s="31">
        <v>44210</v>
      </c>
      <c r="F39" s="30">
        <v>4395671</v>
      </c>
      <c r="G39" s="30" t="s">
        <v>2</v>
      </c>
      <c r="H39" s="32">
        <v>6920000</v>
      </c>
      <c r="I39" s="34" t="s">
        <v>2006</v>
      </c>
      <c r="J39" s="35">
        <f t="shared" si="0"/>
        <v>0.35679169789246629</v>
      </c>
    </row>
    <row r="40" spans="1:10" x14ac:dyDescent="0.25">
      <c r="A40" s="28" t="s">
        <v>0</v>
      </c>
      <c r="B40" s="29" t="s">
        <v>2003</v>
      </c>
      <c r="C40" s="29" t="s">
        <v>1973</v>
      </c>
      <c r="D40" s="30" t="s">
        <v>45</v>
      </c>
      <c r="E40" s="31">
        <v>45166</v>
      </c>
      <c r="F40" s="30">
        <v>4535419</v>
      </c>
      <c r="G40" s="36">
        <v>10435748</v>
      </c>
      <c r="H40" s="32">
        <v>6593423</v>
      </c>
      <c r="I40" s="38" t="s">
        <v>2008</v>
      </c>
      <c r="J40" s="35">
        <f t="shared" si="0"/>
        <v>0.36173976394263629</v>
      </c>
    </row>
    <row r="41" spans="1:10" x14ac:dyDescent="0.25">
      <c r="A41" s="28" t="s">
        <v>0</v>
      </c>
      <c r="B41" s="29" t="s">
        <v>2003</v>
      </c>
      <c r="C41" s="29" t="s">
        <v>1973</v>
      </c>
      <c r="D41" s="100" t="s">
        <v>2125</v>
      </c>
      <c r="E41" s="31">
        <v>41940</v>
      </c>
      <c r="F41" s="30">
        <v>4103512</v>
      </c>
      <c r="G41" s="30" t="s">
        <v>2</v>
      </c>
      <c r="H41" s="32">
        <v>6365818</v>
      </c>
      <c r="I41" s="38" t="s">
        <v>2005</v>
      </c>
      <c r="J41" s="35">
        <f t="shared" si="0"/>
        <v>0.36651702272420716</v>
      </c>
    </row>
    <row r="42" spans="1:10" x14ac:dyDescent="0.25">
      <c r="A42" s="28" t="s">
        <v>3</v>
      </c>
      <c r="B42" s="29" t="s">
        <v>2003</v>
      </c>
      <c r="C42" s="29" t="s">
        <v>1973</v>
      </c>
      <c r="D42" s="30" t="s">
        <v>48</v>
      </c>
      <c r="E42" s="31">
        <v>42209</v>
      </c>
      <c r="F42" s="30">
        <v>4126163</v>
      </c>
      <c r="G42" s="30" t="s">
        <v>2</v>
      </c>
      <c r="H42" s="32">
        <v>6240275</v>
      </c>
      <c r="I42" s="38" t="s">
        <v>2007</v>
      </c>
      <c r="J42" s="35">
        <f t="shared" si="0"/>
        <v>0.37120006715670067</v>
      </c>
    </row>
    <row r="43" spans="1:10" x14ac:dyDescent="0.25">
      <c r="A43" s="28" t="s">
        <v>3</v>
      </c>
      <c r="B43" s="29" t="s">
        <v>2003</v>
      </c>
      <c r="C43" s="29" t="s">
        <v>1973</v>
      </c>
      <c r="D43" s="30" t="s">
        <v>49</v>
      </c>
      <c r="E43" s="31">
        <v>44638</v>
      </c>
      <c r="F43" s="30">
        <v>4463490</v>
      </c>
      <c r="G43" s="30" t="s">
        <v>2</v>
      </c>
      <c r="H43" s="32">
        <v>6181947</v>
      </c>
      <c r="I43" s="34" t="s">
        <v>1999</v>
      </c>
      <c r="J43" s="35">
        <f t="shared" si="0"/>
        <v>0.37583933906063444</v>
      </c>
    </row>
    <row r="44" spans="1:10" x14ac:dyDescent="0.25">
      <c r="A44" s="28" t="s">
        <v>0</v>
      </c>
      <c r="B44" s="29" t="s">
        <v>2003</v>
      </c>
      <c r="C44" s="29" t="s">
        <v>1973</v>
      </c>
      <c r="D44" s="30" t="s">
        <v>51</v>
      </c>
      <c r="E44" s="31">
        <v>42524</v>
      </c>
      <c r="F44" s="30">
        <v>4154098</v>
      </c>
      <c r="G44" s="30" t="s">
        <v>2</v>
      </c>
      <c r="H44" s="32">
        <v>6114753</v>
      </c>
      <c r="I44" s="34" t="s">
        <v>1999</v>
      </c>
      <c r="J44" s="35">
        <f t="shared" si="0"/>
        <v>0.38042818490360181</v>
      </c>
    </row>
    <row r="45" spans="1:10" x14ac:dyDescent="0.25">
      <c r="A45" s="28" t="s">
        <v>0</v>
      </c>
      <c r="B45" s="29" t="s">
        <v>2003</v>
      </c>
      <c r="C45" s="29" t="s">
        <v>1973</v>
      </c>
      <c r="D45" s="100" t="s">
        <v>2126</v>
      </c>
      <c r="E45" s="31">
        <v>43377</v>
      </c>
      <c r="F45" s="30">
        <v>4266143</v>
      </c>
      <c r="G45" s="30" t="s">
        <v>2</v>
      </c>
      <c r="H45" s="32">
        <v>6109674</v>
      </c>
      <c r="I45" s="34" t="s">
        <v>2005</v>
      </c>
      <c r="J45" s="35">
        <f t="shared" si="0"/>
        <v>0.38501321918655418</v>
      </c>
    </row>
    <row r="46" spans="1:10" x14ac:dyDescent="0.25">
      <c r="A46" s="28" t="s">
        <v>3</v>
      </c>
      <c r="B46" s="29" t="s">
        <v>2003</v>
      </c>
      <c r="C46" s="29" t="s">
        <v>1973</v>
      </c>
      <c r="D46" s="30" t="s">
        <v>54</v>
      </c>
      <c r="E46" s="31">
        <v>43151</v>
      </c>
      <c r="F46" s="30">
        <v>4237057</v>
      </c>
      <c r="G46" s="30" t="s">
        <v>2</v>
      </c>
      <c r="H46" s="32">
        <v>5970302</v>
      </c>
      <c r="I46" s="38" t="s">
        <v>2006</v>
      </c>
      <c r="J46" s="35">
        <f t="shared" si="0"/>
        <v>0.38949366108076638</v>
      </c>
    </row>
    <row r="47" spans="1:10" x14ac:dyDescent="0.25">
      <c r="A47" s="28" t="s">
        <v>0</v>
      </c>
      <c r="B47" s="29" t="s">
        <v>2003</v>
      </c>
      <c r="C47" s="29" t="s">
        <v>1974</v>
      </c>
      <c r="D47" s="30" t="s">
        <v>56</v>
      </c>
      <c r="E47" s="31">
        <v>44481</v>
      </c>
      <c r="F47" s="30">
        <v>4439190</v>
      </c>
      <c r="G47" s="36">
        <v>10364458</v>
      </c>
      <c r="H47" s="32">
        <v>5683042</v>
      </c>
      <c r="I47" s="34" t="s">
        <v>2007</v>
      </c>
      <c r="J47" s="35">
        <f t="shared" si="0"/>
        <v>0.39375852732427757</v>
      </c>
    </row>
    <row r="48" spans="1:10" x14ac:dyDescent="0.25">
      <c r="A48" s="28" t="s">
        <v>0</v>
      </c>
      <c r="B48" s="29" t="s">
        <v>2003</v>
      </c>
      <c r="C48" s="29" t="s">
        <v>1973</v>
      </c>
      <c r="D48" s="100" t="s">
        <v>2126</v>
      </c>
      <c r="E48" s="31">
        <v>43528</v>
      </c>
      <c r="F48" s="30">
        <v>4294392</v>
      </c>
      <c r="G48" s="30" t="s">
        <v>2</v>
      </c>
      <c r="H48" s="32">
        <v>5485411</v>
      </c>
      <c r="I48" s="34" t="s">
        <v>2005</v>
      </c>
      <c r="J48" s="35">
        <f t="shared" si="0"/>
        <v>0.3978750804318712</v>
      </c>
    </row>
    <row r="49" spans="1:10" x14ac:dyDescent="0.25">
      <c r="A49" s="28" t="s">
        <v>3</v>
      </c>
      <c r="B49" s="29" t="s">
        <v>2003</v>
      </c>
      <c r="C49" s="29" t="s">
        <v>1974</v>
      </c>
      <c r="D49" s="30" t="s">
        <v>59</v>
      </c>
      <c r="E49" s="31">
        <v>43833</v>
      </c>
      <c r="F49" s="30">
        <v>4336931</v>
      </c>
      <c r="G49" s="30" t="s">
        <v>2</v>
      </c>
      <c r="H49" s="32">
        <v>5466000</v>
      </c>
      <c r="I49" s="34" t="s">
        <v>2007</v>
      </c>
      <c r="J49" s="35">
        <f t="shared" si="0"/>
        <v>0.40197706646101411</v>
      </c>
    </row>
    <row r="50" spans="1:10" x14ac:dyDescent="0.25">
      <c r="A50" s="28" t="s">
        <v>3</v>
      </c>
      <c r="B50" s="29" t="s">
        <v>2003</v>
      </c>
      <c r="C50" s="29" t="s">
        <v>1973</v>
      </c>
      <c r="D50" s="30" t="s">
        <v>60</v>
      </c>
      <c r="E50" s="31">
        <v>44211</v>
      </c>
      <c r="F50" s="30">
        <v>4395764</v>
      </c>
      <c r="G50" s="30" t="s">
        <v>2</v>
      </c>
      <c r="H50" s="32">
        <v>5453929</v>
      </c>
      <c r="I50" s="34" t="s">
        <v>2005</v>
      </c>
      <c r="J50" s="35">
        <f t="shared" si="0"/>
        <v>0.40606999375006225</v>
      </c>
    </row>
    <row r="51" spans="1:10" x14ac:dyDescent="0.25">
      <c r="A51" s="28" t="s">
        <v>3</v>
      </c>
      <c r="B51" s="29" t="s">
        <v>2003</v>
      </c>
      <c r="C51" s="29" t="s">
        <v>1973</v>
      </c>
      <c r="D51" s="30" t="s">
        <v>61</v>
      </c>
      <c r="E51" s="31">
        <v>42567</v>
      </c>
      <c r="F51" s="30">
        <v>4166200</v>
      </c>
      <c r="G51" s="30" t="s">
        <v>2</v>
      </c>
      <c r="H51" s="32">
        <v>5425788</v>
      </c>
      <c r="I51" s="38" t="s">
        <v>2009</v>
      </c>
      <c r="J51" s="35">
        <f t="shared" si="0"/>
        <v>0.41014180249010818</v>
      </c>
    </row>
    <row r="52" spans="1:10" x14ac:dyDescent="0.25">
      <c r="A52" s="28" t="s">
        <v>0</v>
      </c>
      <c r="B52" s="29" t="s">
        <v>2003</v>
      </c>
      <c r="C52" s="29" t="s">
        <v>1973</v>
      </c>
      <c r="D52" s="30" t="s">
        <v>62</v>
      </c>
      <c r="E52" s="31">
        <v>43081</v>
      </c>
      <c r="F52" s="30">
        <v>4229245</v>
      </c>
      <c r="G52" s="30" t="s">
        <v>2</v>
      </c>
      <c r="H52" s="32">
        <v>5392201</v>
      </c>
      <c r="I52" s="34" t="s">
        <v>2007</v>
      </c>
      <c r="J52" s="35">
        <f t="shared" si="0"/>
        <v>0.41418840570421911</v>
      </c>
    </row>
    <row r="53" spans="1:10" x14ac:dyDescent="0.25">
      <c r="A53" s="28" t="s">
        <v>0</v>
      </c>
      <c r="B53" s="29" t="s">
        <v>2003</v>
      </c>
      <c r="C53" s="29" t="s">
        <v>1973</v>
      </c>
      <c r="D53" s="100" t="s">
        <v>2127</v>
      </c>
      <c r="E53" s="31">
        <v>42929</v>
      </c>
      <c r="F53" s="30">
        <v>4210382</v>
      </c>
      <c r="G53" s="30" t="s">
        <v>2</v>
      </c>
      <c r="H53" s="32">
        <v>5310603</v>
      </c>
      <c r="I53" s="34" t="s">
        <v>2005</v>
      </c>
      <c r="J53" s="35">
        <f t="shared" si="0"/>
        <v>0.41817377330618111</v>
      </c>
    </row>
    <row r="54" spans="1:10" x14ac:dyDescent="0.25">
      <c r="A54" s="28" t="s">
        <v>0</v>
      </c>
      <c r="B54" s="29" t="s">
        <v>2003</v>
      </c>
      <c r="C54" s="29" t="s">
        <v>1973</v>
      </c>
      <c r="D54" s="30" t="s">
        <v>64</v>
      </c>
      <c r="E54" s="31">
        <v>43536</v>
      </c>
      <c r="F54" s="30">
        <v>4295443</v>
      </c>
      <c r="G54" s="30" t="s">
        <v>2</v>
      </c>
      <c r="H54" s="32">
        <v>5250000</v>
      </c>
      <c r="I54" s="34" t="s">
        <v>2007</v>
      </c>
      <c r="J54" s="35">
        <f t="shared" si="0"/>
        <v>0.42211366109487486</v>
      </c>
    </row>
    <row r="55" spans="1:10" x14ac:dyDescent="0.25">
      <c r="A55" s="28" t="s">
        <v>3</v>
      </c>
      <c r="B55" s="29" t="s">
        <v>2003</v>
      </c>
      <c r="C55" s="29" t="s">
        <v>1973</v>
      </c>
      <c r="D55" s="30" t="s">
        <v>65</v>
      </c>
      <c r="E55" s="31">
        <v>42581</v>
      </c>
      <c r="F55" s="30">
        <v>4167199</v>
      </c>
      <c r="G55" s="36">
        <v>10183853</v>
      </c>
      <c r="H55" s="32">
        <v>5233132</v>
      </c>
      <c r="I55" s="34" t="s">
        <v>2007</v>
      </c>
      <c r="J55" s="35">
        <f t="shared" si="0"/>
        <v>0.42604089021171726</v>
      </c>
    </row>
    <row r="56" spans="1:10" x14ac:dyDescent="0.25">
      <c r="A56" s="28" t="s">
        <v>0</v>
      </c>
      <c r="B56" s="29" t="s">
        <v>2003</v>
      </c>
      <c r="C56" s="29" t="s">
        <v>1973</v>
      </c>
      <c r="D56" s="30" t="s">
        <v>66</v>
      </c>
      <c r="E56" s="31">
        <v>44256</v>
      </c>
      <c r="F56" s="30">
        <v>4402934</v>
      </c>
      <c r="G56" s="30" t="s">
        <v>2</v>
      </c>
      <c r="H56" s="32">
        <v>5212302</v>
      </c>
      <c r="I56" s="38" t="s">
        <v>2010</v>
      </c>
      <c r="J56" s="35">
        <f t="shared" si="0"/>
        <v>0.42995248735472374</v>
      </c>
    </row>
    <row r="57" spans="1:10" x14ac:dyDescent="0.25">
      <c r="A57" s="28" t="s">
        <v>0</v>
      </c>
      <c r="B57" s="29" t="s">
        <v>2003</v>
      </c>
      <c r="C57" s="29" t="s">
        <v>1973</v>
      </c>
      <c r="D57" s="30" t="s">
        <v>67</v>
      </c>
      <c r="E57" s="31">
        <v>44263</v>
      </c>
      <c r="F57" s="30">
        <v>4403922</v>
      </c>
      <c r="G57" s="30" t="s">
        <v>2</v>
      </c>
      <c r="H57" s="32">
        <v>5172086</v>
      </c>
      <c r="I57" s="34" t="s">
        <v>2005</v>
      </c>
      <c r="J57" s="35">
        <f t="shared" si="0"/>
        <v>0.43383390420681406</v>
      </c>
    </row>
    <row r="58" spans="1:10" x14ac:dyDescent="0.25">
      <c r="A58" s="28" t="s">
        <v>3</v>
      </c>
      <c r="B58" s="29" t="s">
        <v>2003</v>
      </c>
      <c r="C58" s="29" t="s">
        <v>1973</v>
      </c>
      <c r="D58" s="30" t="s">
        <v>15</v>
      </c>
      <c r="E58" s="31">
        <v>44406</v>
      </c>
      <c r="F58" s="30">
        <v>4427207</v>
      </c>
      <c r="G58" s="30" t="s">
        <v>2</v>
      </c>
      <c r="H58" s="32">
        <v>5166347</v>
      </c>
      <c r="I58" s="34" t="s">
        <v>2007</v>
      </c>
      <c r="J58" s="35">
        <f t="shared" si="0"/>
        <v>0.43771101419871022</v>
      </c>
    </row>
    <row r="59" spans="1:10" x14ac:dyDescent="0.25">
      <c r="A59" s="28" t="s">
        <v>0</v>
      </c>
      <c r="B59" s="29" t="s">
        <v>2003</v>
      </c>
      <c r="C59" s="29" t="s">
        <v>1973</v>
      </c>
      <c r="D59" s="30" t="s">
        <v>68</v>
      </c>
      <c r="E59" s="31">
        <v>44160</v>
      </c>
      <c r="F59" s="30">
        <v>4388807</v>
      </c>
      <c r="G59" s="30" t="s">
        <v>2</v>
      </c>
      <c r="H59" s="32">
        <v>5050000</v>
      </c>
      <c r="I59" s="34" t="s">
        <v>2005</v>
      </c>
      <c r="J59" s="35">
        <f t="shared" si="0"/>
        <v>0.44150081102402516</v>
      </c>
    </row>
    <row r="60" spans="1:10" x14ac:dyDescent="0.25">
      <c r="A60" s="28" t="s">
        <v>3</v>
      </c>
      <c r="B60" s="29" t="s">
        <v>2003</v>
      </c>
      <c r="C60" s="29" t="s">
        <v>1973</v>
      </c>
      <c r="D60" s="30" t="s">
        <v>69</v>
      </c>
      <c r="E60" s="31">
        <v>44554</v>
      </c>
      <c r="F60" s="30">
        <v>4451700</v>
      </c>
      <c r="G60" s="30" t="s">
        <v>2</v>
      </c>
      <c r="H60" s="32">
        <v>5022529</v>
      </c>
      <c r="I60" s="34" t="s">
        <v>1999</v>
      </c>
      <c r="J60" s="35">
        <f t="shared" si="0"/>
        <v>0.44526999210506524</v>
      </c>
    </row>
    <row r="61" spans="1:10" x14ac:dyDescent="0.25">
      <c r="A61" s="28" t="s">
        <v>3</v>
      </c>
      <c r="B61" s="29" t="s">
        <v>2003</v>
      </c>
      <c r="C61" s="29" t="s">
        <v>1973</v>
      </c>
      <c r="D61" s="30" t="s">
        <v>70</v>
      </c>
      <c r="E61" s="31">
        <v>42214</v>
      </c>
      <c r="F61" s="30">
        <v>4126683</v>
      </c>
      <c r="G61" s="30" t="s">
        <v>2</v>
      </c>
      <c r="H61" s="32">
        <v>4943205</v>
      </c>
      <c r="I61" s="38" t="s">
        <v>2009</v>
      </c>
      <c r="J61" s="35">
        <f t="shared" si="0"/>
        <v>0.44897964410821001</v>
      </c>
    </row>
    <row r="62" spans="1:10" x14ac:dyDescent="0.25">
      <c r="A62" s="28" t="s">
        <v>0</v>
      </c>
      <c r="B62" s="29" t="s">
        <v>2003</v>
      </c>
      <c r="C62" s="29" t="s">
        <v>1973</v>
      </c>
      <c r="D62" s="30" t="s">
        <v>73</v>
      </c>
      <c r="E62" s="31">
        <v>44454</v>
      </c>
      <c r="F62" s="30">
        <v>4434440</v>
      </c>
      <c r="G62" s="30" t="s">
        <v>2</v>
      </c>
      <c r="H62" s="32">
        <v>4770000</v>
      </c>
      <c r="I62" s="34" t="s">
        <v>2006</v>
      </c>
      <c r="J62" s="35">
        <f t="shared" si="0"/>
        <v>0.45255931358479462</v>
      </c>
    </row>
    <row r="63" spans="1:10" x14ac:dyDescent="0.25">
      <c r="A63" s="28" t="s">
        <v>3</v>
      </c>
      <c r="B63" s="29" t="s">
        <v>2003</v>
      </c>
      <c r="C63" s="29" t="s">
        <v>1973</v>
      </c>
      <c r="D63" s="30" t="s">
        <v>74</v>
      </c>
      <c r="E63" s="31">
        <v>44976</v>
      </c>
      <c r="F63" s="30">
        <v>4512132</v>
      </c>
      <c r="G63" s="30" t="s">
        <v>2</v>
      </c>
      <c r="H63" s="32">
        <v>4695000</v>
      </c>
      <c r="I63" s="34" t="s">
        <v>2007</v>
      </c>
      <c r="J63" s="35">
        <f t="shared" si="0"/>
        <v>0.45608269895011222</v>
      </c>
    </row>
    <row r="64" spans="1:10" x14ac:dyDescent="0.25">
      <c r="A64" s="28" t="s">
        <v>0</v>
      </c>
      <c r="B64" s="29" t="s">
        <v>2003</v>
      </c>
      <c r="C64" s="29" t="s">
        <v>1974</v>
      </c>
      <c r="D64" s="30" t="s">
        <v>75</v>
      </c>
      <c r="E64" s="31">
        <v>41932</v>
      </c>
      <c r="F64" s="30">
        <v>4102785</v>
      </c>
      <c r="G64" s="30" t="s">
        <v>2</v>
      </c>
      <c r="H64" s="32">
        <v>4620077</v>
      </c>
      <c r="I64" s="34" t="s">
        <v>2007</v>
      </c>
      <c r="J64" s="35">
        <f t="shared" si="0"/>
        <v>0.45954985798918363</v>
      </c>
    </row>
    <row r="65" spans="1:10" x14ac:dyDescent="0.25">
      <c r="A65" s="28" t="s">
        <v>3</v>
      </c>
      <c r="B65" s="29" t="s">
        <v>2003</v>
      </c>
      <c r="C65" s="29" t="s">
        <v>1973</v>
      </c>
      <c r="D65" s="100" t="s">
        <v>2128</v>
      </c>
      <c r="E65" s="31">
        <v>43544</v>
      </c>
      <c r="F65" s="30">
        <v>4296926</v>
      </c>
      <c r="G65" s="30" t="s">
        <v>2</v>
      </c>
      <c r="H65" s="32">
        <v>4560000</v>
      </c>
      <c r="I65" s="38" t="s">
        <v>2005</v>
      </c>
      <c r="J65" s="35">
        <f t="shared" si="0"/>
        <v>0.46297193195422048</v>
      </c>
    </row>
    <row r="66" spans="1:10" x14ac:dyDescent="0.25">
      <c r="A66" s="28" t="s">
        <v>3</v>
      </c>
      <c r="B66" s="29" t="s">
        <v>2003</v>
      </c>
      <c r="C66" s="29" t="s">
        <v>1973</v>
      </c>
      <c r="D66" s="30" t="s">
        <v>78</v>
      </c>
      <c r="E66" s="31">
        <v>43488</v>
      </c>
      <c r="F66" s="30">
        <v>4288615</v>
      </c>
      <c r="G66" s="30" t="s">
        <v>2</v>
      </c>
      <c r="H66" s="32">
        <v>4517754</v>
      </c>
      <c r="I66" s="38" t="s">
        <v>2005</v>
      </c>
      <c r="J66" s="35">
        <f t="shared" si="0"/>
        <v>0.46636230220506286</v>
      </c>
    </row>
    <row r="67" spans="1:10" x14ac:dyDescent="0.25">
      <c r="A67" s="28" t="s">
        <v>3</v>
      </c>
      <c r="B67" s="29" t="s">
        <v>2003</v>
      </c>
      <c r="C67" s="29" t="s">
        <v>1973</v>
      </c>
      <c r="D67" s="30" t="s">
        <v>79</v>
      </c>
      <c r="E67" s="31">
        <v>43536</v>
      </c>
      <c r="F67" s="30">
        <v>4295444</v>
      </c>
      <c r="G67" s="30" t="s">
        <v>2</v>
      </c>
      <c r="H67" s="32">
        <v>4480000</v>
      </c>
      <c r="I67" s="34" t="s">
        <v>2007</v>
      </c>
      <c r="J67" s="35">
        <f t="shared" si="0"/>
        <v>0.4697243397847482</v>
      </c>
    </row>
    <row r="68" spans="1:10" x14ac:dyDescent="0.25">
      <c r="A68" s="28" t="s">
        <v>0</v>
      </c>
      <c r="B68" s="29" t="s">
        <v>2003</v>
      </c>
      <c r="C68" s="29" t="s">
        <v>1973</v>
      </c>
      <c r="D68" s="30" t="s">
        <v>80</v>
      </c>
      <c r="E68" s="31">
        <v>42089</v>
      </c>
      <c r="F68" s="30">
        <v>4116260</v>
      </c>
      <c r="G68" s="30" t="s">
        <v>2</v>
      </c>
      <c r="H68" s="32">
        <v>4475520</v>
      </c>
      <c r="I68" s="38" t="s">
        <v>2006</v>
      </c>
      <c r="J68" s="35">
        <f t="shared" ref="J68:J131" si="1">+H68/$H$1+J67</f>
        <v>0.47308301532685387</v>
      </c>
    </row>
    <row r="69" spans="1:10" x14ac:dyDescent="0.25">
      <c r="A69" s="28" t="s">
        <v>0</v>
      </c>
      <c r="B69" s="29" t="s">
        <v>2003</v>
      </c>
      <c r="C69" s="29" t="s">
        <v>1973</v>
      </c>
      <c r="D69" s="30" t="s">
        <v>83</v>
      </c>
      <c r="E69" s="31">
        <v>44169</v>
      </c>
      <c r="F69" s="30">
        <v>4390046</v>
      </c>
      <c r="G69" s="30" t="s">
        <v>2</v>
      </c>
      <c r="H69" s="32">
        <v>4325000</v>
      </c>
      <c r="I69" s="34" t="s">
        <v>2006</v>
      </c>
      <c r="J69" s="35">
        <f t="shared" si="1"/>
        <v>0.47632873240992063</v>
      </c>
    </row>
    <row r="70" spans="1:10" x14ac:dyDescent="0.25">
      <c r="A70" s="28" t="s">
        <v>0</v>
      </c>
      <c r="B70" s="29" t="s">
        <v>2003</v>
      </c>
      <c r="C70" s="29" t="s">
        <v>1973</v>
      </c>
      <c r="D70" s="30" t="s">
        <v>84</v>
      </c>
      <c r="E70" s="31">
        <v>41144</v>
      </c>
      <c r="F70" s="30">
        <v>4035748</v>
      </c>
      <c r="G70" s="36">
        <v>10055178</v>
      </c>
      <c r="H70" s="32">
        <v>4217686</v>
      </c>
      <c r="I70" s="38" t="s">
        <v>2007</v>
      </c>
      <c r="J70" s="35">
        <f t="shared" si="1"/>
        <v>0.47949391518476725</v>
      </c>
    </row>
    <row r="71" spans="1:10" x14ac:dyDescent="0.25">
      <c r="A71" s="28" t="s">
        <v>0</v>
      </c>
      <c r="B71" s="29" t="s">
        <v>2003</v>
      </c>
      <c r="C71" s="29" t="s">
        <v>1973</v>
      </c>
      <c r="D71" s="30" t="s">
        <v>87</v>
      </c>
      <c r="E71" s="31">
        <v>43868</v>
      </c>
      <c r="F71" s="30">
        <v>4341992</v>
      </c>
      <c r="G71" s="30" t="s">
        <v>2</v>
      </c>
      <c r="H71" s="32">
        <v>4150876</v>
      </c>
      <c r="I71" s="34" t="s">
        <v>2005</v>
      </c>
      <c r="J71" s="35">
        <f t="shared" si="1"/>
        <v>0.48260896007329718</v>
      </c>
    </row>
    <row r="72" spans="1:10" x14ac:dyDescent="0.25">
      <c r="A72" s="28" t="s">
        <v>3</v>
      </c>
      <c r="B72" s="29" t="s">
        <v>2003</v>
      </c>
      <c r="C72" s="29" t="s">
        <v>1973</v>
      </c>
      <c r="D72" s="30" t="s">
        <v>88</v>
      </c>
      <c r="E72" s="31">
        <v>44149</v>
      </c>
      <c r="F72" s="30">
        <v>4386811</v>
      </c>
      <c r="G72" s="36">
        <v>10329296</v>
      </c>
      <c r="H72" s="32">
        <v>4144728</v>
      </c>
      <c r="I72" s="34" t="s">
        <v>2005</v>
      </c>
      <c r="J72" s="35">
        <f t="shared" si="1"/>
        <v>0.48571939116561286</v>
      </c>
    </row>
    <row r="73" spans="1:10" x14ac:dyDescent="0.25">
      <c r="A73" s="28" t="s">
        <v>0</v>
      </c>
      <c r="B73" s="29" t="s">
        <v>2003</v>
      </c>
      <c r="C73" s="29" t="s">
        <v>1973</v>
      </c>
      <c r="D73" s="30" t="s">
        <v>89</v>
      </c>
      <c r="E73" s="31">
        <v>44011</v>
      </c>
      <c r="F73" s="30">
        <v>4365754</v>
      </c>
      <c r="G73" s="36">
        <v>10314073</v>
      </c>
      <c r="H73" s="32">
        <v>4139728</v>
      </c>
      <c r="I73" s="34" t="s">
        <v>2007</v>
      </c>
      <c r="J73" s="35">
        <f t="shared" si="1"/>
        <v>0.48882606998384404</v>
      </c>
    </row>
    <row r="74" spans="1:10" x14ac:dyDescent="0.25">
      <c r="A74" s="28" t="s">
        <v>0</v>
      </c>
      <c r="B74" s="29" t="s">
        <v>2003</v>
      </c>
      <c r="C74" s="29" t="s">
        <v>1973</v>
      </c>
      <c r="D74" s="100" t="s">
        <v>2129</v>
      </c>
      <c r="E74" s="31">
        <v>43157</v>
      </c>
      <c r="F74" s="30">
        <v>4237658</v>
      </c>
      <c r="G74" s="36">
        <v>10231591</v>
      </c>
      <c r="H74" s="32">
        <v>4005347</v>
      </c>
      <c r="I74" s="38" t="s">
        <v>2005</v>
      </c>
      <c r="J74" s="35">
        <f t="shared" si="1"/>
        <v>0.49183190193332615</v>
      </c>
    </row>
    <row r="75" spans="1:10" x14ac:dyDescent="0.25">
      <c r="A75" s="28" t="s">
        <v>3</v>
      </c>
      <c r="B75" s="29" t="s">
        <v>2003</v>
      </c>
      <c r="C75" s="29" t="s">
        <v>1974</v>
      </c>
      <c r="D75" s="30" t="s">
        <v>92</v>
      </c>
      <c r="E75" s="31">
        <v>44670</v>
      </c>
      <c r="F75" s="30">
        <v>4468191</v>
      </c>
      <c r="G75" s="30" t="s">
        <v>2</v>
      </c>
      <c r="H75" s="32">
        <v>3989000</v>
      </c>
      <c r="I75" s="38" t="s">
        <v>2007</v>
      </c>
      <c r="J75" s="35">
        <f t="shared" si="1"/>
        <v>0.49482546619791651</v>
      </c>
    </row>
    <row r="76" spans="1:10" x14ac:dyDescent="0.25">
      <c r="A76" s="28" t="s">
        <v>0</v>
      </c>
      <c r="B76" s="29" t="s">
        <v>2003</v>
      </c>
      <c r="C76" s="29" t="s">
        <v>1973</v>
      </c>
      <c r="D76" s="30" t="s">
        <v>93</v>
      </c>
      <c r="E76" s="31">
        <v>41940</v>
      </c>
      <c r="F76" s="30">
        <v>4103513</v>
      </c>
      <c r="G76" s="30" t="s">
        <v>2</v>
      </c>
      <c r="H76" s="32">
        <v>3950770</v>
      </c>
      <c r="I76" s="34" t="s">
        <v>2006</v>
      </c>
      <c r="J76" s="35">
        <f t="shared" si="1"/>
        <v>0.49779034057485705</v>
      </c>
    </row>
    <row r="77" spans="1:10" x14ac:dyDescent="0.25">
      <c r="A77" s="28" t="s">
        <v>3</v>
      </c>
      <c r="B77" s="29" t="s">
        <v>2003</v>
      </c>
      <c r="C77" s="29" t="s">
        <v>1973</v>
      </c>
      <c r="D77" s="30" t="s">
        <v>7</v>
      </c>
      <c r="E77" s="31">
        <v>43859</v>
      </c>
      <c r="F77" s="30">
        <v>4340604</v>
      </c>
      <c r="G77" s="30" t="s">
        <v>2</v>
      </c>
      <c r="H77" s="32">
        <v>3943912</v>
      </c>
      <c r="I77" s="38" t="s">
        <v>2006</v>
      </c>
      <c r="J77" s="35">
        <f t="shared" si="1"/>
        <v>0.50075006833266333</v>
      </c>
    </row>
    <row r="78" spans="1:10" x14ac:dyDescent="0.25">
      <c r="A78" s="28" t="s">
        <v>0</v>
      </c>
      <c r="B78" s="29" t="s">
        <v>2003</v>
      </c>
      <c r="C78" s="29" t="s">
        <v>1973</v>
      </c>
      <c r="D78" s="30" t="s">
        <v>94</v>
      </c>
      <c r="E78" s="31">
        <v>44363</v>
      </c>
      <c r="F78" s="30">
        <v>4420491</v>
      </c>
      <c r="G78" s="30" t="s">
        <v>2</v>
      </c>
      <c r="H78" s="32">
        <v>3940000</v>
      </c>
      <c r="I78" s="34" t="s">
        <v>2006</v>
      </c>
      <c r="J78" s="35">
        <f t="shared" si="1"/>
        <v>0.50370686031122591</v>
      </c>
    </row>
    <row r="79" spans="1:10" x14ac:dyDescent="0.25">
      <c r="A79" s="28" t="s">
        <v>3</v>
      </c>
      <c r="B79" s="29" t="s">
        <v>2003</v>
      </c>
      <c r="C79" s="29" t="s">
        <v>1973</v>
      </c>
      <c r="D79" s="30" t="s">
        <v>97</v>
      </c>
      <c r="E79" s="31">
        <v>42166</v>
      </c>
      <c r="F79" s="30">
        <v>4122751</v>
      </c>
      <c r="G79" s="36">
        <v>10147944</v>
      </c>
      <c r="H79" s="32">
        <v>3846475</v>
      </c>
      <c r="I79" s="34" t="s">
        <v>1998</v>
      </c>
      <c r="J79" s="35">
        <f t="shared" si="1"/>
        <v>0.50659346600303845</v>
      </c>
    </row>
    <row r="80" spans="1:10" x14ac:dyDescent="0.25">
      <c r="A80" s="28" t="s">
        <v>3</v>
      </c>
      <c r="B80" s="29" t="s">
        <v>2003</v>
      </c>
      <c r="C80" s="29" t="s">
        <v>1973</v>
      </c>
      <c r="D80" s="30" t="s">
        <v>98</v>
      </c>
      <c r="E80" s="31">
        <v>43111</v>
      </c>
      <c r="F80" s="30">
        <v>4232216</v>
      </c>
      <c r="G80" s="30" t="s">
        <v>2</v>
      </c>
      <c r="H80" s="32">
        <v>3839138</v>
      </c>
      <c r="I80" s="38" t="s">
        <v>2007</v>
      </c>
      <c r="J80" s="35">
        <f t="shared" si="1"/>
        <v>0.50947456560785942</v>
      </c>
    </row>
    <row r="81" spans="1:10" x14ac:dyDescent="0.25">
      <c r="A81" s="28" t="s">
        <v>0</v>
      </c>
      <c r="B81" s="29" t="s">
        <v>2003</v>
      </c>
      <c r="C81" s="29" t="s">
        <v>1973</v>
      </c>
      <c r="D81" s="30" t="s">
        <v>100</v>
      </c>
      <c r="E81" s="31">
        <v>43434</v>
      </c>
      <c r="F81" s="30">
        <v>4281419</v>
      </c>
      <c r="G81" s="30" t="s">
        <v>2</v>
      </c>
      <c r="H81" s="32">
        <v>3780000</v>
      </c>
      <c r="I81" s="34" t="s">
        <v>2005</v>
      </c>
      <c r="J81" s="35">
        <f t="shared" si="1"/>
        <v>0.51231128481571897</v>
      </c>
    </row>
    <row r="82" spans="1:10" x14ac:dyDescent="0.25">
      <c r="A82" s="28" t="s">
        <v>3</v>
      </c>
      <c r="B82" s="29" t="s">
        <v>2003</v>
      </c>
      <c r="C82" s="29" t="s">
        <v>1974</v>
      </c>
      <c r="D82" s="30" t="s">
        <v>101</v>
      </c>
      <c r="E82" s="31">
        <v>44257</v>
      </c>
      <c r="F82" s="30">
        <v>4403030</v>
      </c>
      <c r="G82" s="36">
        <v>10340495</v>
      </c>
      <c r="H82" s="32">
        <v>3771115</v>
      </c>
      <c r="I82" s="38" t="s">
        <v>2011</v>
      </c>
      <c r="J82" s="35">
        <f t="shared" si="1"/>
        <v>0.51514133623253033</v>
      </c>
    </row>
    <row r="83" spans="1:10" x14ac:dyDescent="0.25">
      <c r="A83" s="28" t="s">
        <v>3</v>
      </c>
      <c r="B83" s="29" t="s">
        <v>2003</v>
      </c>
      <c r="C83" s="29" t="s">
        <v>1973</v>
      </c>
      <c r="D83" s="30" t="s">
        <v>102</v>
      </c>
      <c r="E83" s="31">
        <v>41229</v>
      </c>
      <c r="F83" s="30">
        <v>4041944</v>
      </c>
      <c r="G83" s="36">
        <v>10061126</v>
      </c>
      <c r="H83" s="32">
        <v>3740660</v>
      </c>
      <c r="I83" s="34" t="s">
        <v>1999</v>
      </c>
      <c r="J83" s="35">
        <f t="shared" si="1"/>
        <v>0.51794853254789319</v>
      </c>
    </row>
    <row r="84" spans="1:10" x14ac:dyDescent="0.25">
      <c r="A84" s="28" t="s">
        <v>3</v>
      </c>
      <c r="B84" s="29" t="s">
        <v>2003</v>
      </c>
      <c r="C84" s="29" t="s">
        <v>1973</v>
      </c>
      <c r="D84" s="30" t="s">
        <v>21</v>
      </c>
      <c r="E84" s="31">
        <v>43269</v>
      </c>
      <c r="F84" s="30">
        <v>4253231</v>
      </c>
      <c r="G84" s="30" t="s">
        <v>2</v>
      </c>
      <c r="H84" s="32">
        <v>3733047</v>
      </c>
      <c r="I84" s="38" t="s">
        <v>2009</v>
      </c>
      <c r="J84" s="35">
        <f t="shared" si="1"/>
        <v>0.52075001565073509</v>
      </c>
    </row>
    <row r="85" spans="1:10" x14ac:dyDescent="0.25">
      <c r="A85" s="28" t="s">
        <v>3</v>
      </c>
      <c r="B85" s="29" t="s">
        <v>2003</v>
      </c>
      <c r="C85" s="29" t="s">
        <v>1973</v>
      </c>
      <c r="D85" s="30" t="s">
        <v>104</v>
      </c>
      <c r="E85" s="31">
        <v>41845</v>
      </c>
      <c r="F85" s="30">
        <v>4094836</v>
      </c>
      <c r="G85" s="36">
        <v>10116769</v>
      </c>
      <c r="H85" s="32">
        <v>3684787</v>
      </c>
      <c r="I85" s="34" t="s">
        <v>2007</v>
      </c>
      <c r="J85" s="35">
        <f t="shared" si="1"/>
        <v>0.52351528180411366</v>
      </c>
    </row>
    <row r="86" spans="1:10" x14ac:dyDescent="0.25">
      <c r="A86" s="28" t="s">
        <v>3</v>
      </c>
      <c r="B86" s="29" t="s">
        <v>2003</v>
      </c>
      <c r="C86" s="29" t="s">
        <v>1973</v>
      </c>
      <c r="D86" s="100" t="s">
        <v>2183</v>
      </c>
      <c r="E86" s="31">
        <v>41977</v>
      </c>
      <c r="F86" s="30">
        <v>4106495</v>
      </c>
      <c r="G86" s="30" t="s">
        <v>2</v>
      </c>
      <c r="H86" s="32">
        <v>3666746</v>
      </c>
      <c r="I86" s="38" t="s">
        <v>2005</v>
      </c>
      <c r="J86" s="35">
        <f t="shared" si="1"/>
        <v>0.52626700900214063</v>
      </c>
    </row>
    <row r="87" spans="1:10" x14ac:dyDescent="0.25">
      <c r="A87" s="28" t="s">
        <v>0</v>
      </c>
      <c r="B87" s="29" t="s">
        <v>2003</v>
      </c>
      <c r="C87" s="29" t="s">
        <v>1973</v>
      </c>
      <c r="D87" s="100" t="s">
        <v>2130</v>
      </c>
      <c r="E87" s="31">
        <v>42069</v>
      </c>
      <c r="F87" s="30">
        <v>4114537</v>
      </c>
      <c r="G87" s="36">
        <v>10138766</v>
      </c>
      <c r="H87" s="32">
        <v>3619847</v>
      </c>
      <c r="I87" s="34" t="s">
        <v>2005</v>
      </c>
      <c r="J87" s="35">
        <f t="shared" si="1"/>
        <v>0.52898354061971009</v>
      </c>
    </row>
    <row r="88" spans="1:10" x14ac:dyDescent="0.25">
      <c r="A88" s="28" t="s">
        <v>0</v>
      </c>
      <c r="B88" s="29" t="s">
        <v>2003</v>
      </c>
      <c r="C88" s="29" t="s">
        <v>1973</v>
      </c>
      <c r="D88" s="30" t="s">
        <v>106</v>
      </c>
      <c r="E88" s="31">
        <v>42209</v>
      </c>
      <c r="F88" s="30">
        <v>4126204</v>
      </c>
      <c r="G88" s="30" t="s">
        <v>2</v>
      </c>
      <c r="H88" s="32">
        <v>3602242</v>
      </c>
      <c r="I88" s="38" t="s">
        <v>2006</v>
      </c>
      <c r="J88" s="35">
        <f t="shared" si="1"/>
        <v>0.53168686048022817</v>
      </c>
    </row>
    <row r="89" spans="1:10" x14ac:dyDescent="0.25">
      <c r="A89" s="28" t="s">
        <v>0</v>
      </c>
      <c r="B89" s="29" t="s">
        <v>2003</v>
      </c>
      <c r="C89" s="29" t="s">
        <v>1973</v>
      </c>
      <c r="D89" s="30" t="s">
        <v>107</v>
      </c>
      <c r="E89" s="31">
        <v>41464</v>
      </c>
      <c r="F89" s="30">
        <v>4061384</v>
      </c>
      <c r="G89" s="36">
        <v>10081651</v>
      </c>
      <c r="H89" s="32">
        <v>3586713</v>
      </c>
      <c r="I89" s="38" t="s">
        <v>2007</v>
      </c>
      <c r="J89" s="35">
        <f t="shared" si="1"/>
        <v>0.53437852652789464</v>
      </c>
    </row>
    <row r="90" spans="1:10" x14ac:dyDescent="0.25">
      <c r="A90" s="28" t="s">
        <v>3</v>
      </c>
      <c r="B90" s="29" t="s">
        <v>2003</v>
      </c>
      <c r="C90" s="29" t="s">
        <v>1973</v>
      </c>
      <c r="D90" s="30" t="s">
        <v>108</v>
      </c>
      <c r="E90" s="31">
        <v>44154</v>
      </c>
      <c r="F90" s="30">
        <v>4387357</v>
      </c>
      <c r="G90" s="36">
        <v>10329339</v>
      </c>
      <c r="H90" s="32">
        <v>3461794</v>
      </c>
      <c r="I90" s="38" t="s">
        <v>2008</v>
      </c>
      <c r="J90" s="35">
        <f t="shared" si="1"/>
        <v>0.53697644651028953</v>
      </c>
    </row>
    <row r="91" spans="1:10" x14ac:dyDescent="0.25">
      <c r="A91" s="28" t="s">
        <v>0</v>
      </c>
      <c r="B91" s="29" t="s">
        <v>2003</v>
      </c>
      <c r="C91" s="29" t="s">
        <v>1973</v>
      </c>
      <c r="D91" s="30" t="s">
        <v>109</v>
      </c>
      <c r="E91" s="31">
        <v>42143</v>
      </c>
      <c r="F91" s="30">
        <v>4121000</v>
      </c>
      <c r="G91" s="36">
        <v>10145748</v>
      </c>
      <c r="H91" s="32">
        <v>3437835</v>
      </c>
      <c r="I91" s="34" t="s">
        <v>1999</v>
      </c>
      <c r="J91" s="35">
        <f t="shared" si="1"/>
        <v>0.53955638634572645</v>
      </c>
    </row>
    <row r="92" spans="1:10" x14ac:dyDescent="0.25">
      <c r="A92" s="28" t="s">
        <v>0</v>
      </c>
      <c r="B92" s="29" t="s">
        <v>2003</v>
      </c>
      <c r="C92" s="29" t="s">
        <v>1973</v>
      </c>
      <c r="D92" s="30" t="s">
        <v>112</v>
      </c>
      <c r="E92" s="31">
        <v>43361</v>
      </c>
      <c r="F92" s="30">
        <v>4264176</v>
      </c>
      <c r="G92" s="30" t="s">
        <v>2</v>
      </c>
      <c r="H92" s="32">
        <v>3359551</v>
      </c>
      <c r="I92" s="38" t="s">
        <v>2009</v>
      </c>
      <c r="J92" s="35">
        <f t="shared" si="1"/>
        <v>0.54207757757627772</v>
      </c>
    </row>
    <row r="93" spans="1:10" x14ac:dyDescent="0.25">
      <c r="A93" s="28" t="s">
        <v>0</v>
      </c>
      <c r="B93" s="29" t="s">
        <v>2003</v>
      </c>
      <c r="C93" s="29" t="s">
        <v>1973</v>
      </c>
      <c r="D93" s="100" t="s">
        <v>2131</v>
      </c>
      <c r="E93" s="31">
        <v>43404</v>
      </c>
      <c r="F93" s="30">
        <v>4269959</v>
      </c>
      <c r="G93" s="30" t="s">
        <v>2</v>
      </c>
      <c r="H93" s="32">
        <v>3350000</v>
      </c>
      <c r="I93" s="34" t="s">
        <v>2005</v>
      </c>
      <c r="J93" s="35">
        <f t="shared" si="1"/>
        <v>0.54459160121287276</v>
      </c>
    </row>
    <row r="94" spans="1:10" x14ac:dyDescent="0.25">
      <c r="A94" s="28" t="s">
        <v>0</v>
      </c>
      <c r="B94" s="29" t="s">
        <v>2003</v>
      </c>
      <c r="C94" s="29" t="s">
        <v>1973</v>
      </c>
      <c r="D94" s="30" t="s">
        <v>114</v>
      </c>
      <c r="E94" s="31">
        <v>41688</v>
      </c>
      <c r="F94" s="30">
        <v>4081543</v>
      </c>
      <c r="G94" s="30" t="s">
        <v>2</v>
      </c>
      <c r="H94" s="32">
        <v>3331894</v>
      </c>
      <c r="I94" s="38" t="s">
        <v>2007</v>
      </c>
      <c r="J94" s="35">
        <f t="shared" si="1"/>
        <v>0.54709203711455312</v>
      </c>
    </row>
    <row r="95" spans="1:10" x14ac:dyDescent="0.25">
      <c r="A95" s="28" t="s">
        <v>3</v>
      </c>
      <c r="B95" s="29" t="s">
        <v>2003</v>
      </c>
      <c r="C95" s="29" t="s">
        <v>1973</v>
      </c>
      <c r="D95" s="30" t="s">
        <v>115</v>
      </c>
      <c r="E95" s="31">
        <v>44064</v>
      </c>
      <c r="F95" s="30">
        <v>4373173</v>
      </c>
      <c r="G95" s="30" t="s">
        <v>2</v>
      </c>
      <c r="H95" s="32">
        <v>3331550</v>
      </c>
      <c r="I95" s="34" t="s">
        <v>1998</v>
      </c>
      <c r="J95" s="35">
        <f t="shared" si="1"/>
        <v>0.5495922148597765</v>
      </c>
    </row>
    <row r="96" spans="1:10" x14ac:dyDescent="0.25">
      <c r="A96" s="28" t="s">
        <v>3</v>
      </c>
      <c r="B96" s="29" t="s">
        <v>2003</v>
      </c>
      <c r="C96" s="29" t="s">
        <v>1973</v>
      </c>
      <c r="D96" s="30" t="s">
        <v>119</v>
      </c>
      <c r="E96" s="31">
        <v>44091</v>
      </c>
      <c r="F96" s="30">
        <v>4377227</v>
      </c>
      <c r="G96" s="30" t="s">
        <v>2</v>
      </c>
      <c r="H96" s="32">
        <v>3240000</v>
      </c>
      <c r="I96" s="34" t="s">
        <v>2005</v>
      </c>
      <c r="J96" s="35">
        <f t="shared" si="1"/>
        <v>0.55202368846651317</v>
      </c>
    </row>
    <row r="97" spans="1:10" x14ac:dyDescent="0.25">
      <c r="A97" s="28" t="s">
        <v>0</v>
      </c>
      <c r="B97" s="29" t="s">
        <v>2003</v>
      </c>
      <c r="C97" s="29" t="s">
        <v>1973</v>
      </c>
      <c r="D97" s="100" t="s">
        <v>2132</v>
      </c>
      <c r="E97" s="31">
        <v>44510</v>
      </c>
      <c r="F97" s="30">
        <v>4445575</v>
      </c>
      <c r="G97" s="30" t="s">
        <v>2</v>
      </c>
      <c r="H97" s="32">
        <v>3200176</v>
      </c>
      <c r="I97" s="38" t="s">
        <v>2005</v>
      </c>
      <c r="J97" s="35">
        <f t="shared" si="1"/>
        <v>0.55442527596062197</v>
      </c>
    </row>
    <row r="98" spans="1:10" x14ac:dyDescent="0.25">
      <c r="A98" s="28" t="s">
        <v>3</v>
      </c>
      <c r="B98" s="29" t="s">
        <v>2003</v>
      </c>
      <c r="C98" s="29" t="s">
        <v>1973</v>
      </c>
      <c r="D98" s="30" t="s">
        <v>62</v>
      </c>
      <c r="E98" s="31">
        <v>43081</v>
      </c>
      <c r="F98" s="30">
        <v>4229244</v>
      </c>
      <c r="G98" s="30" t="s">
        <v>2</v>
      </c>
      <c r="H98" s="32">
        <v>3200000</v>
      </c>
      <c r="I98" s="38" t="s">
        <v>2006</v>
      </c>
      <c r="J98" s="35">
        <f t="shared" si="1"/>
        <v>0.55682673137468297</v>
      </c>
    </row>
    <row r="99" spans="1:10" x14ac:dyDescent="0.25">
      <c r="A99" s="28" t="s">
        <v>3</v>
      </c>
      <c r="B99" s="29" t="s">
        <v>2003</v>
      </c>
      <c r="C99" s="29" t="s">
        <v>1973</v>
      </c>
      <c r="D99" s="30" t="s">
        <v>26</v>
      </c>
      <c r="E99" s="31">
        <v>43866</v>
      </c>
      <c r="F99" s="30">
        <v>4341642</v>
      </c>
      <c r="G99" s="30" t="s">
        <v>2</v>
      </c>
      <c r="H99" s="32">
        <v>3161892</v>
      </c>
      <c r="I99" s="38" t="s">
        <v>2005</v>
      </c>
      <c r="J99" s="35">
        <f t="shared" si="1"/>
        <v>0.55919958845658169</v>
      </c>
    </row>
    <row r="100" spans="1:10" x14ac:dyDescent="0.25">
      <c r="A100" s="28" t="s">
        <v>0</v>
      </c>
      <c r="B100" s="29" t="s">
        <v>2003</v>
      </c>
      <c r="C100" s="29" t="s">
        <v>1973</v>
      </c>
      <c r="D100" s="100" t="s">
        <v>2131</v>
      </c>
      <c r="E100" s="31">
        <v>43553</v>
      </c>
      <c r="F100" s="30">
        <v>4298297</v>
      </c>
      <c r="G100" s="30" t="s">
        <v>2</v>
      </c>
      <c r="H100" s="32">
        <v>3145600</v>
      </c>
      <c r="I100" s="34" t="s">
        <v>2005</v>
      </c>
      <c r="J100" s="35">
        <f t="shared" si="1"/>
        <v>0.56156021912860365</v>
      </c>
    </row>
    <row r="101" spans="1:10" x14ac:dyDescent="0.25">
      <c r="A101" s="28" t="s">
        <v>3</v>
      </c>
      <c r="B101" s="29" t="s">
        <v>2003</v>
      </c>
      <c r="C101" s="29" t="s">
        <v>1973</v>
      </c>
      <c r="D101" s="30" t="s">
        <v>120</v>
      </c>
      <c r="E101" s="31">
        <v>40963</v>
      </c>
      <c r="F101" s="30">
        <v>4023588</v>
      </c>
      <c r="G101" s="36">
        <v>10039140</v>
      </c>
      <c r="H101" s="32">
        <v>3101798</v>
      </c>
      <c r="I101" s="34" t="s">
        <v>1999</v>
      </c>
      <c r="J101" s="35">
        <f t="shared" si="1"/>
        <v>0.56388797837873594</v>
      </c>
    </row>
    <row r="102" spans="1:10" x14ac:dyDescent="0.25">
      <c r="A102" s="28" t="s">
        <v>3</v>
      </c>
      <c r="B102" s="29" t="s">
        <v>2003</v>
      </c>
      <c r="C102" s="29" t="s">
        <v>1973</v>
      </c>
      <c r="D102" s="30" t="s">
        <v>121</v>
      </c>
      <c r="E102" s="31">
        <v>44507</v>
      </c>
      <c r="F102" s="30">
        <v>4445204</v>
      </c>
      <c r="G102" s="36">
        <v>10367566</v>
      </c>
      <c r="H102" s="32">
        <v>3095048</v>
      </c>
      <c r="I102" s="34" t="s">
        <v>2005</v>
      </c>
      <c r="J102" s="35">
        <f t="shared" si="1"/>
        <v>0.56621067205885423</v>
      </c>
    </row>
    <row r="103" spans="1:10" x14ac:dyDescent="0.25">
      <c r="A103" s="28" t="s">
        <v>3</v>
      </c>
      <c r="B103" s="29" t="s">
        <v>2003</v>
      </c>
      <c r="C103" s="29" t="s">
        <v>1973</v>
      </c>
      <c r="D103" s="30" t="s">
        <v>122</v>
      </c>
      <c r="E103" s="31">
        <v>43361</v>
      </c>
      <c r="F103" s="30">
        <v>4264218</v>
      </c>
      <c r="G103" s="30" t="s">
        <v>2</v>
      </c>
      <c r="H103" s="32">
        <v>3090000</v>
      </c>
      <c r="I103" s="38" t="s">
        <v>2010</v>
      </c>
      <c r="J103" s="35">
        <f t="shared" si="1"/>
        <v>0.56852957744305688</v>
      </c>
    </row>
    <row r="104" spans="1:10" x14ac:dyDescent="0.25">
      <c r="A104" s="28" t="s">
        <v>0</v>
      </c>
      <c r="B104" s="29" t="s">
        <v>2003</v>
      </c>
      <c r="C104" s="29" t="s">
        <v>1973</v>
      </c>
      <c r="D104" s="30" t="s">
        <v>123</v>
      </c>
      <c r="E104" s="31">
        <v>42796</v>
      </c>
      <c r="F104" s="30">
        <v>4197081</v>
      </c>
      <c r="G104" s="30" t="s">
        <v>2</v>
      </c>
      <c r="H104" s="32">
        <v>3084891</v>
      </c>
      <c r="I104" s="34" t="s">
        <v>2005</v>
      </c>
      <c r="J104" s="35">
        <f t="shared" si="1"/>
        <v>0.57084464875359997</v>
      </c>
    </row>
    <row r="105" spans="1:10" x14ac:dyDescent="0.25">
      <c r="A105" s="28" t="s">
        <v>0</v>
      </c>
      <c r="B105" s="29" t="s">
        <v>2003</v>
      </c>
      <c r="C105" s="29" t="s">
        <v>1973</v>
      </c>
      <c r="D105" s="30" t="s">
        <v>125</v>
      </c>
      <c r="E105" s="31">
        <v>44976</v>
      </c>
      <c r="F105" s="30">
        <v>4512129</v>
      </c>
      <c r="G105" s="30" t="s">
        <v>2</v>
      </c>
      <c r="H105" s="32">
        <v>3050000</v>
      </c>
      <c r="I105" s="38" t="s">
        <v>2010</v>
      </c>
      <c r="J105" s="35">
        <f t="shared" si="1"/>
        <v>0.57313353594512684</v>
      </c>
    </row>
    <row r="106" spans="1:10" x14ac:dyDescent="0.25">
      <c r="A106" s="28" t="s">
        <v>3</v>
      </c>
      <c r="B106" s="29" t="s">
        <v>2003</v>
      </c>
      <c r="C106" s="29" t="s">
        <v>1974</v>
      </c>
      <c r="D106" s="30" t="s">
        <v>126</v>
      </c>
      <c r="E106" s="31">
        <v>41029</v>
      </c>
      <c r="F106" s="30">
        <v>4028350</v>
      </c>
      <c r="G106" s="36">
        <v>10045400</v>
      </c>
      <c r="H106" s="32">
        <v>3027720</v>
      </c>
      <c r="I106" s="34" t="s">
        <v>2001</v>
      </c>
      <c r="J106" s="35">
        <f t="shared" si="1"/>
        <v>0.57540570300333327</v>
      </c>
    </row>
    <row r="107" spans="1:10" x14ac:dyDescent="0.25">
      <c r="A107" s="28" t="s">
        <v>0</v>
      </c>
      <c r="B107" s="29" t="s">
        <v>2003</v>
      </c>
      <c r="C107" s="29" t="s">
        <v>1973</v>
      </c>
      <c r="D107" s="30" t="s">
        <v>127</v>
      </c>
      <c r="E107" s="31">
        <v>41782</v>
      </c>
      <c r="F107" s="30">
        <v>4089676</v>
      </c>
      <c r="G107" s="30" t="s">
        <v>2</v>
      </c>
      <c r="H107" s="32">
        <v>3001812</v>
      </c>
      <c r="I107" s="38" t="s">
        <v>2007</v>
      </c>
      <c r="J107" s="35">
        <f t="shared" si="1"/>
        <v>0.57765842727814365</v>
      </c>
    </row>
    <row r="108" spans="1:10" x14ac:dyDescent="0.25">
      <c r="A108" s="28" t="s">
        <v>3</v>
      </c>
      <c r="B108" s="29" t="s">
        <v>2003</v>
      </c>
      <c r="C108" s="29" t="s">
        <v>1973</v>
      </c>
      <c r="D108" s="30" t="s">
        <v>128</v>
      </c>
      <c r="E108" s="31">
        <v>44342</v>
      </c>
      <c r="F108" s="30">
        <v>4416832</v>
      </c>
      <c r="G108" s="30" t="s">
        <v>2</v>
      </c>
      <c r="H108" s="32">
        <v>3000000</v>
      </c>
      <c r="I108" s="38" t="s">
        <v>2010</v>
      </c>
      <c r="J108" s="35">
        <f t="shared" si="1"/>
        <v>0.57990979172882584</v>
      </c>
    </row>
    <row r="109" spans="1:10" x14ac:dyDescent="0.25">
      <c r="A109" s="28" t="s">
        <v>0</v>
      </c>
      <c r="B109" s="29" t="s">
        <v>2003</v>
      </c>
      <c r="C109" s="29" t="s">
        <v>1973</v>
      </c>
      <c r="D109" s="100" t="s">
        <v>2131</v>
      </c>
      <c r="E109" s="31">
        <v>43609</v>
      </c>
      <c r="F109" s="30">
        <v>4305791</v>
      </c>
      <c r="G109" s="30" t="s">
        <v>2</v>
      </c>
      <c r="H109" s="32">
        <v>2984200</v>
      </c>
      <c r="I109" s="34" t="s">
        <v>2005</v>
      </c>
      <c r="J109" s="35">
        <f t="shared" si="1"/>
        <v>0.58214929899340107</v>
      </c>
    </row>
    <row r="110" spans="1:10" x14ac:dyDescent="0.25">
      <c r="A110" s="28" t="s">
        <v>3</v>
      </c>
      <c r="B110" s="29" t="s">
        <v>2003</v>
      </c>
      <c r="C110" s="29" t="s">
        <v>1973</v>
      </c>
      <c r="D110" s="30" t="s">
        <v>129</v>
      </c>
      <c r="E110" s="31">
        <v>42605</v>
      </c>
      <c r="F110" s="30">
        <v>4169334</v>
      </c>
      <c r="G110" s="30" t="s">
        <v>2</v>
      </c>
      <c r="H110" s="32">
        <v>2948720</v>
      </c>
      <c r="I110" s="34" t="s">
        <v>2005</v>
      </c>
      <c r="J110" s="35">
        <f t="shared" si="1"/>
        <v>0.58436218012107288</v>
      </c>
    </row>
    <row r="111" spans="1:10" x14ac:dyDescent="0.25">
      <c r="A111" s="28" t="s">
        <v>0</v>
      </c>
      <c r="B111" s="29" t="s">
        <v>2003</v>
      </c>
      <c r="C111" s="29" t="s">
        <v>1973</v>
      </c>
      <c r="D111" s="30" t="s">
        <v>130</v>
      </c>
      <c r="E111" s="31">
        <v>41718</v>
      </c>
      <c r="F111" s="30">
        <v>4084098</v>
      </c>
      <c r="G111" s="36">
        <v>10104596</v>
      </c>
      <c r="H111" s="32">
        <v>2928159</v>
      </c>
      <c r="I111" s="34" t="s">
        <v>2005</v>
      </c>
      <c r="J111" s="35">
        <f t="shared" si="1"/>
        <v>0.58655963114725451</v>
      </c>
    </row>
    <row r="112" spans="1:10" x14ac:dyDescent="0.25">
      <c r="A112" s="28" t="s">
        <v>3</v>
      </c>
      <c r="B112" s="29" t="s">
        <v>2003</v>
      </c>
      <c r="C112" s="29" t="s">
        <v>1973</v>
      </c>
      <c r="D112" s="30" t="s">
        <v>131</v>
      </c>
      <c r="E112" s="31">
        <v>41766</v>
      </c>
      <c r="F112" s="30">
        <v>4088181</v>
      </c>
      <c r="G112" s="30" t="s">
        <v>2</v>
      </c>
      <c r="H112" s="32">
        <v>2908272</v>
      </c>
      <c r="I112" s="34" t="s">
        <v>2005</v>
      </c>
      <c r="J112" s="35">
        <f t="shared" si="1"/>
        <v>0.5887421578784926</v>
      </c>
    </row>
    <row r="113" spans="1:10" x14ac:dyDescent="0.25">
      <c r="A113" s="28" t="s">
        <v>3</v>
      </c>
      <c r="B113" s="29" t="s">
        <v>2003</v>
      </c>
      <c r="C113" s="29" t="s">
        <v>1974</v>
      </c>
      <c r="D113" s="30" t="s">
        <v>132</v>
      </c>
      <c r="E113" s="31">
        <v>44127</v>
      </c>
      <c r="F113" s="30">
        <v>4383759</v>
      </c>
      <c r="G113" s="30" t="s">
        <v>2</v>
      </c>
      <c r="H113" s="32">
        <v>2880000</v>
      </c>
      <c r="I113" s="38" t="s">
        <v>2006</v>
      </c>
      <c r="J113" s="35">
        <f t="shared" si="1"/>
        <v>0.59090346775114744</v>
      </c>
    </row>
    <row r="114" spans="1:10" x14ac:dyDescent="0.25">
      <c r="A114" s="28" t="s">
        <v>3</v>
      </c>
      <c r="B114" s="29" t="s">
        <v>2003</v>
      </c>
      <c r="C114" s="29" t="s">
        <v>1973</v>
      </c>
      <c r="D114" s="30" t="s">
        <v>133</v>
      </c>
      <c r="E114" s="31">
        <v>44419</v>
      </c>
      <c r="F114" s="30">
        <v>4428783</v>
      </c>
      <c r="G114" s="30" t="s">
        <v>2</v>
      </c>
      <c r="H114" s="32">
        <v>2870000</v>
      </c>
      <c r="I114" s="34" t="s">
        <v>1998</v>
      </c>
      <c r="J114" s="35">
        <f t="shared" si="1"/>
        <v>0.59305727307563338</v>
      </c>
    </row>
    <row r="115" spans="1:10" x14ac:dyDescent="0.25">
      <c r="A115" s="28" t="s">
        <v>3</v>
      </c>
      <c r="B115" s="29" t="s">
        <v>2003</v>
      </c>
      <c r="C115" s="29" t="s">
        <v>1973</v>
      </c>
      <c r="D115" s="100" t="s">
        <v>2188</v>
      </c>
      <c r="E115" s="31">
        <v>42418</v>
      </c>
      <c r="F115" s="30">
        <v>4144122</v>
      </c>
      <c r="G115" s="30" t="s">
        <v>2</v>
      </c>
      <c r="H115" s="32">
        <v>2801800</v>
      </c>
      <c r="I115" s="38" t="s">
        <v>2005</v>
      </c>
      <c r="J115" s="35">
        <f t="shared" si="1"/>
        <v>0.59515989738160713</v>
      </c>
    </row>
    <row r="116" spans="1:10" x14ac:dyDescent="0.25">
      <c r="A116" s="28" t="s">
        <v>0</v>
      </c>
      <c r="B116" s="29" t="s">
        <v>2003</v>
      </c>
      <c r="C116" s="29" t="s">
        <v>1973</v>
      </c>
      <c r="D116" s="100" t="s">
        <v>2187</v>
      </c>
      <c r="E116" s="31">
        <v>42815</v>
      </c>
      <c r="F116" s="30">
        <v>4199057</v>
      </c>
      <c r="G116" s="30" t="s">
        <v>2</v>
      </c>
      <c r="H116" s="32">
        <v>2800000</v>
      </c>
      <c r="I116" s="38" t="s">
        <v>2005</v>
      </c>
      <c r="J116" s="35">
        <f t="shared" si="1"/>
        <v>0.59726117086891051</v>
      </c>
    </row>
    <row r="117" spans="1:10" x14ac:dyDescent="0.25">
      <c r="A117" s="28" t="s">
        <v>0</v>
      </c>
      <c r="B117" s="29" t="s">
        <v>2003</v>
      </c>
      <c r="C117" s="29" t="s">
        <v>1973</v>
      </c>
      <c r="D117" s="30" t="s">
        <v>136</v>
      </c>
      <c r="E117" s="31">
        <v>42483</v>
      </c>
      <c r="F117" s="30">
        <v>4150261</v>
      </c>
      <c r="G117" s="30" t="s">
        <v>2</v>
      </c>
      <c r="H117" s="32">
        <v>2796059</v>
      </c>
      <c r="I117" s="34" t="s">
        <v>2005</v>
      </c>
      <c r="J117" s="35">
        <f t="shared" si="1"/>
        <v>0.59935948681378048</v>
      </c>
    </row>
    <row r="118" spans="1:10" x14ac:dyDescent="0.25">
      <c r="A118" s="28" t="s">
        <v>0</v>
      </c>
      <c r="B118" s="29" t="s">
        <v>2003</v>
      </c>
      <c r="C118" s="29" t="s">
        <v>1973</v>
      </c>
      <c r="D118" s="100" t="s">
        <v>2133</v>
      </c>
      <c r="E118" s="31">
        <v>44202</v>
      </c>
      <c r="F118" s="30">
        <v>4394691</v>
      </c>
      <c r="G118" s="36">
        <v>10334301</v>
      </c>
      <c r="H118" s="32">
        <v>2772972</v>
      </c>
      <c r="I118" s="34" t="s">
        <v>2005</v>
      </c>
      <c r="J118" s="35">
        <f t="shared" si="1"/>
        <v>0.60144047700829284</v>
      </c>
    </row>
    <row r="119" spans="1:10" x14ac:dyDescent="0.25">
      <c r="A119" s="28" t="s">
        <v>0</v>
      </c>
      <c r="B119" s="29" t="s">
        <v>2003</v>
      </c>
      <c r="C119" s="29" t="s">
        <v>1973</v>
      </c>
      <c r="D119" s="100" t="s">
        <v>2134</v>
      </c>
      <c r="E119" s="31">
        <v>43326</v>
      </c>
      <c r="F119" s="30">
        <v>4259586</v>
      </c>
      <c r="G119" s="30" t="s">
        <v>2</v>
      </c>
      <c r="H119" s="32">
        <v>2735000</v>
      </c>
      <c r="I119" s="34" t="s">
        <v>2005</v>
      </c>
      <c r="J119" s="35">
        <f t="shared" si="1"/>
        <v>0.6034929709324981</v>
      </c>
    </row>
    <row r="120" spans="1:10" x14ac:dyDescent="0.25">
      <c r="A120" s="28" t="s">
        <v>0</v>
      </c>
      <c r="B120" s="29" t="s">
        <v>2003</v>
      </c>
      <c r="C120" s="29" t="s">
        <v>1974</v>
      </c>
      <c r="D120" s="30" t="s">
        <v>138</v>
      </c>
      <c r="E120" s="31">
        <v>43851</v>
      </c>
      <c r="F120" s="30">
        <v>4339445</v>
      </c>
      <c r="G120" s="30" t="s">
        <v>2</v>
      </c>
      <c r="H120" s="32">
        <v>2734864</v>
      </c>
      <c r="I120" s="34" t="s">
        <v>2007</v>
      </c>
      <c r="J120" s="35">
        <f t="shared" si="1"/>
        <v>0.60554536279484827</v>
      </c>
    </row>
    <row r="121" spans="1:10" x14ac:dyDescent="0.25">
      <c r="A121" s="28" t="s">
        <v>3</v>
      </c>
      <c r="B121" s="29" t="s">
        <v>2003</v>
      </c>
      <c r="C121" s="29" t="s">
        <v>1973</v>
      </c>
      <c r="D121" s="30" t="s">
        <v>139</v>
      </c>
      <c r="E121" s="31">
        <v>41759</v>
      </c>
      <c r="F121" s="30">
        <v>4087617</v>
      </c>
      <c r="G121" s="36">
        <v>10107869</v>
      </c>
      <c r="H121" s="32">
        <v>2730986</v>
      </c>
      <c r="I121" s="34" t="s">
        <v>2005</v>
      </c>
      <c r="J121" s="35">
        <f t="shared" si="1"/>
        <v>0.60759484439341849</v>
      </c>
    </row>
    <row r="122" spans="1:10" x14ac:dyDescent="0.25">
      <c r="A122" s="28" t="s">
        <v>0</v>
      </c>
      <c r="B122" s="29" t="s">
        <v>2003</v>
      </c>
      <c r="C122" s="29" t="s">
        <v>1974</v>
      </c>
      <c r="D122" s="30" t="s">
        <v>141</v>
      </c>
      <c r="E122" s="31">
        <v>44406</v>
      </c>
      <c r="F122" s="30">
        <v>4427197</v>
      </c>
      <c r="G122" s="36">
        <v>10355966</v>
      </c>
      <c r="H122" s="32">
        <v>2700735</v>
      </c>
      <c r="I122" s="34" t="s">
        <v>2007</v>
      </c>
      <c r="J122" s="35">
        <f t="shared" si="1"/>
        <v>0.60962162398332287</v>
      </c>
    </row>
    <row r="123" spans="1:10" x14ac:dyDescent="0.25">
      <c r="A123" s="28" t="s">
        <v>3</v>
      </c>
      <c r="B123" s="29" t="s">
        <v>2003</v>
      </c>
      <c r="C123" s="29" t="s">
        <v>1973</v>
      </c>
      <c r="D123" s="30" t="s">
        <v>52</v>
      </c>
      <c r="E123" s="31">
        <v>43389</v>
      </c>
      <c r="F123" s="30">
        <v>4267647</v>
      </c>
      <c r="G123" s="30" t="s">
        <v>2</v>
      </c>
      <c r="H123" s="32">
        <v>2681798</v>
      </c>
      <c r="I123" s="38" t="s">
        <v>2007</v>
      </c>
      <c r="J123" s="35">
        <f t="shared" si="1"/>
        <v>0.61163419221035975</v>
      </c>
    </row>
    <row r="124" spans="1:10" x14ac:dyDescent="0.25">
      <c r="A124" s="28" t="s">
        <v>3</v>
      </c>
      <c r="B124" s="29" t="s">
        <v>2003</v>
      </c>
      <c r="C124" s="29" t="s">
        <v>1973</v>
      </c>
      <c r="D124" s="100" t="s">
        <v>2135</v>
      </c>
      <c r="E124" s="31">
        <v>42151</v>
      </c>
      <c r="F124" s="30">
        <v>4121710</v>
      </c>
      <c r="G124" s="36">
        <v>10146702</v>
      </c>
      <c r="H124" s="32">
        <v>2668364</v>
      </c>
      <c r="I124" s="34" t="s">
        <v>2005</v>
      </c>
      <c r="J124" s="35">
        <f t="shared" si="1"/>
        <v>0.61363667882738648</v>
      </c>
    </row>
    <row r="125" spans="1:10" x14ac:dyDescent="0.25">
      <c r="A125" s="28" t="s">
        <v>0</v>
      </c>
      <c r="B125" s="29" t="s">
        <v>2003</v>
      </c>
      <c r="C125" s="29" t="s">
        <v>1973</v>
      </c>
      <c r="D125" s="100" t="s">
        <v>2136</v>
      </c>
      <c r="E125" s="31">
        <v>42013</v>
      </c>
      <c r="F125" s="30">
        <v>4109388</v>
      </c>
      <c r="G125" s="36">
        <v>10132537</v>
      </c>
      <c r="H125" s="32">
        <v>2642487</v>
      </c>
      <c r="I125" s="38" t="s">
        <v>2005</v>
      </c>
      <c r="J125" s="35">
        <f t="shared" si="1"/>
        <v>0.61561974592511637</v>
      </c>
    </row>
    <row r="126" spans="1:10" x14ac:dyDescent="0.25">
      <c r="A126" s="28" t="s">
        <v>0</v>
      </c>
      <c r="B126" s="29" t="s">
        <v>2003</v>
      </c>
      <c r="C126" s="29" t="s">
        <v>1973</v>
      </c>
      <c r="D126" s="30" t="s">
        <v>144</v>
      </c>
      <c r="E126" s="31">
        <v>45183</v>
      </c>
      <c r="F126" s="30">
        <v>4537183</v>
      </c>
      <c r="G126" s="36">
        <v>10437974</v>
      </c>
      <c r="H126" s="32">
        <v>2625084</v>
      </c>
      <c r="I126" s="38" t="s">
        <v>2011</v>
      </c>
      <c r="J126" s="35">
        <f t="shared" si="1"/>
        <v>0.61758975285766793</v>
      </c>
    </row>
    <row r="127" spans="1:10" x14ac:dyDescent="0.25">
      <c r="A127" s="28" t="s">
        <v>0</v>
      </c>
      <c r="B127" s="29" t="s">
        <v>2003</v>
      </c>
      <c r="C127" s="29" t="s">
        <v>1973</v>
      </c>
      <c r="D127" s="30" t="s">
        <v>145</v>
      </c>
      <c r="E127" s="31">
        <v>43580</v>
      </c>
      <c r="F127" s="30">
        <v>4302008</v>
      </c>
      <c r="G127" s="36">
        <v>10270546</v>
      </c>
      <c r="H127" s="32">
        <v>2614818</v>
      </c>
      <c r="I127" s="38" t="s">
        <v>2011</v>
      </c>
      <c r="J127" s="35">
        <f t="shared" si="1"/>
        <v>0.61955205562106919</v>
      </c>
    </row>
    <row r="128" spans="1:10" x14ac:dyDescent="0.25">
      <c r="A128" s="28" t="s">
        <v>0</v>
      </c>
      <c r="B128" s="29" t="s">
        <v>2003</v>
      </c>
      <c r="C128" s="29" t="s">
        <v>1973</v>
      </c>
      <c r="D128" s="30" t="s">
        <v>146</v>
      </c>
      <c r="E128" s="31">
        <v>41649</v>
      </c>
      <c r="F128" s="30">
        <v>4077482</v>
      </c>
      <c r="G128" s="30" t="s">
        <v>2</v>
      </c>
      <c r="H128" s="32">
        <v>2544115</v>
      </c>
      <c r="I128" s="38" t="s">
        <v>2011</v>
      </c>
      <c r="J128" s="35">
        <f t="shared" si="1"/>
        <v>0.62146129897755165</v>
      </c>
    </row>
    <row r="129" spans="1:10" x14ac:dyDescent="0.25">
      <c r="A129" s="28" t="s">
        <v>0</v>
      </c>
      <c r="B129" s="29" t="s">
        <v>2003</v>
      </c>
      <c r="C129" s="29" t="s">
        <v>1974</v>
      </c>
      <c r="D129" s="30" t="s">
        <v>147</v>
      </c>
      <c r="E129" s="31">
        <v>42150</v>
      </c>
      <c r="F129" s="30">
        <v>4121636</v>
      </c>
      <c r="G129" s="36">
        <v>10146534</v>
      </c>
      <c r="H129" s="32">
        <v>2531109</v>
      </c>
      <c r="I129" s="34" t="s">
        <v>2007</v>
      </c>
      <c r="J129" s="35">
        <f t="shared" si="1"/>
        <v>0.62336078191868549</v>
      </c>
    </row>
    <row r="130" spans="1:10" x14ac:dyDescent="0.25">
      <c r="A130" s="28" t="s">
        <v>0</v>
      </c>
      <c r="B130" s="29" t="s">
        <v>2003</v>
      </c>
      <c r="C130" s="29" t="s">
        <v>1973</v>
      </c>
      <c r="D130" s="30" t="s">
        <v>148</v>
      </c>
      <c r="E130" s="31">
        <v>42943</v>
      </c>
      <c r="F130" s="30">
        <v>4211842</v>
      </c>
      <c r="G130" s="36">
        <v>10212081</v>
      </c>
      <c r="H130" s="32">
        <v>2520007</v>
      </c>
      <c r="I130" s="38" t="s">
        <v>2006</v>
      </c>
      <c r="J130" s="35">
        <f t="shared" si="1"/>
        <v>0.62525193331044226</v>
      </c>
    </row>
    <row r="131" spans="1:10" x14ac:dyDescent="0.25">
      <c r="A131" s="28" t="s">
        <v>0</v>
      </c>
      <c r="B131" s="29" t="s">
        <v>2003</v>
      </c>
      <c r="C131" s="29" t="s">
        <v>1973</v>
      </c>
      <c r="D131" s="30" t="s">
        <v>150</v>
      </c>
      <c r="E131" s="31">
        <v>42340</v>
      </c>
      <c r="F131" s="30">
        <v>4137851</v>
      </c>
      <c r="G131" s="36">
        <v>10164556</v>
      </c>
      <c r="H131" s="32">
        <v>2471478</v>
      </c>
      <c r="I131" s="38" t="s">
        <v>1999</v>
      </c>
      <c r="J131" s="35">
        <f t="shared" si="1"/>
        <v>0.62710666588038999</v>
      </c>
    </row>
    <row r="132" spans="1:10" x14ac:dyDescent="0.25">
      <c r="A132" s="28" t="s">
        <v>3</v>
      </c>
      <c r="B132" s="29" t="s">
        <v>2003</v>
      </c>
      <c r="C132" s="29" t="s">
        <v>1973</v>
      </c>
      <c r="D132" s="30" t="s">
        <v>151</v>
      </c>
      <c r="E132" s="31">
        <v>42657</v>
      </c>
      <c r="F132" s="30">
        <v>4173845</v>
      </c>
      <c r="G132" s="30" t="s">
        <v>2</v>
      </c>
      <c r="H132" s="32">
        <v>2466800</v>
      </c>
      <c r="I132" s="38" t="s">
        <v>2006</v>
      </c>
      <c r="J132" s="35">
        <f t="shared" ref="J132:J195" si="2">+H132/$H$1+J131</f>
        <v>0.62895788782270423</v>
      </c>
    </row>
    <row r="133" spans="1:10" x14ac:dyDescent="0.25">
      <c r="A133" s="28" t="s">
        <v>0</v>
      </c>
      <c r="B133" s="29" t="s">
        <v>2003</v>
      </c>
      <c r="C133" s="29" t="s">
        <v>1973</v>
      </c>
      <c r="D133" s="30" t="s">
        <v>152</v>
      </c>
      <c r="E133" s="31">
        <v>43200</v>
      </c>
      <c r="F133" s="30">
        <v>4245054</v>
      </c>
      <c r="G133" s="36">
        <v>10226572</v>
      </c>
      <c r="H133" s="32">
        <v>2455645</v>
      </c>
      <c r="I133" s="34" t="s">
        <v>2005</v>
      </c>
      <c r="J133" s="35">
        <f t="shared" si="2"/>
        <v>0.63080073844153606</v>
      </c>
    </row>
    <row r="134" spans="1:10" x14ac:dyDescent="0.25">
      <c r="A134" s="28" t="s">
        <v>3</v>
      </c>
      <c r="B134" s="29" t="s">
        <v>2003</v>
      </c>
      <c r="C134" s="29" t="s">
        <v>1974</v>
      </c>
      <c r="D134" s="30" t="s">
        <v>153</v>
      </c>
      <c r="E134" s="31">
        <v>42453</v>
      </c>
      <c r="F134" s="30">
        <v>4147622</v>
      </c>
      <c r="G134" s="36">
        <v>10174307</v>
      </c>
      <c r="H134" s="32">
        <v>2441500</v>
      </c>
      <c r="I134" s="34" t="s">
        <v>2007</v>
      </c>
      <c r="J134" s="35">
        <f t="shared" si="2"/>
        <v>0.63263297387698292</v>
      </c>
    </row>
    <row r="135" spans="1:10" x14ac:dyDescent="0.25">
      <c r="A135" s="28" t="s">
        <v>0</v>
      </c>
      <c r="B135" s="29" t="s">
        <v>2003</v>
      </c>
      <c r="C135" s="29" t="s">
        <v>1973</v>
      </c>
      <c r="D135" s="100" t="s">
        <v>2186</v>
      </c>
      <c r="E135" s="31">
        <v>45193</v>
      </c>
      <c r="F135" s="30">
        <v>4539227</v>
      </c>
      <c r="G135" s="36">
        <v>10439139</v>
      </c>
      <c r="H135" s="33">
        <v>2426938</v>
      </c>
      <c r="I135" s="38" t="s">
        <v>2005</v>
      </c>
      <c r="J135" s="35">
        <f t="shared" si="2"/>
        <v>0.63445428118938618</v>
      </c>
    </row>
    <row r="136" spans="1:10" x14ac:dyDescent="0.25">
      <c r="A136" s="28" t="s">
        <v>0</v>
      </c>
      <c r="B136" s="29" t="s">
        <v>2003</v>
      </c>
      <c r="C136" s="29" t="s">
        <v>1973</v>
      </c>
      <c r="D136" s="100" t="s">
        <v>2137</v>
      </c>
      <c r="E136" s="31">
        <v>44813</v>
      </c>
      <c r="F136" s="30">
        <v>4490124</v>
      </c>
      <c r="G136" s="30" t="s">
        <v>2</v>
      </c>
      <c r="H136" s="32">
        <v>2408000</v>
      </c>
      <c r="I136" s="34" t="s">
        <v>2005</v>
      </c>
      <c r="J136" s="35">
        <f t="shared" si="2"/>
        <v>0.63626137638846703</v>
      </c>
    </row>
    <row r="137" spans="1:10" x14ac:dyDescent="0.25">
      <c r="A137" s="48" t="s">
        <v>3</v>
      </c>
      <c r="B137" s="41" t="s">
        <v>2003</v>
      </c>
      <c r="C137" s="41" t="s">
        <v>1973</v>
      </c>
      <c r="D137" s="101" t="s">
        <v>2138</v>
      </c>
      <c r="E137" s="43">
        <v>45153</v>
      </c>
      <c r="F137" s="42">
        <v>4537287</v>
      </c>
      <c r="G137" s="44">
        <v>10438135</v>
      </c>
      <c r="H137" s="45">
        <v>2395106</v>
      </c>
      <c r="I137" s="49" t="s">
        <v>2005</v>
      </c>
      <c r="J137" s="47">
        <f t="shared" si="2"/>
        <v>0.63805879522313891</v>
      </c>
    </row>
    <row r="138" spans="1:10" x14ac:dyDescent="0.25">
      <c r="A138" s="28" t="s">
        <v>3</v>
      </c>
      <c r="B138" s="29" t="s">
        <v>2003</v>
      </c>
      <c r="C138" s="29" t="s">
        <v>1973</v>
      </c>
      <c r="D138" s="30" t="s">
        <v>157</v>
      </c>
      <c r="E138" s="31">
        <v>41199</v>
      </c>
      <c r="F138" s="30">
        <v>4039787</v>
      </c>
      <c r="G138" s="36">
        <v>10059990</v>
      </c>
      <c r="H138" s="32">
        <v>2386776</v>
      </c>
      <c r="I138" s="38" t="s">
        <v>2006</v>
      </c>
      <c r="J138" s="35">
        <f t="shared" si="2"/>
        <v>0.63984996276918604</v>
      </c>
    </row>
    <row r="139" spans="1:10" x14ac:dyDescent="0.25">
      <c r="A139" s="28" t="s">
        <v>3</v>
      </c>
      <c r="B139" s="29" t="s">
        <v>2003</v>
      </c>
      <c r="C139" s="29" t="s">
        <v>1973</v>
      </c>
      <c r="D139" s="100" t="s">
        <v>2139</v>
      </c>
      <c r="E139" s="31">
        <v>42416</v>
      </c>
      <c r="F139" s="30">
        <v>4143935</v>
      </c>
      <c r="G139" s="36">
        <v>10170999</v>
      </c>
      <c r="H139" s="32">
        <v>2386589</v>
      </c>
      <c r="I139" s="34" t="s">
        <v>2005</v>
      </c>
      <c r="J139" s="35">
        <f t="shared" si="2"/>
        <v>0.64164098998018237</v>
      </c>
    </row>
    <row r="140" spans="1:10" x14ac:dyDescent="0.25">
      <c r="A140" s="28" t="s">
        <v>0</v>
      </c>
      <c r="B140" s="29" t="s">
        <v>2003</v>
      </c>
      <c r="C140" s="29" t="s">
        <v>1973</v>
      </c>
      <c r="D140" s="30" t="s">
        <v>129</v>
      </c>
      <c r="E140" s="31">
        <v>42605</v>
      </c>
      <c r="F140" s="30">
        <v>4169335</v>
      </c>
      <c r="G140" s="30" t="s">
        <v>2</v>
      </c>
      <c r="H140" s="32">
        <v>2377600</v>
      </c>
      <c r="I140" s="34" t="s">
        <v>2005</v>
      </c>
      <c r="J140" s="35">
        <f t="shared" si="2"/>
        <v>0.64342527135282968</v>
      </c>
    </row>
    <row r="141" spans="1:10" x14ac:dyDescent="0.25">
      <c r="A141" s="28" t="s">
        <v>3</v>
      </c>
      <c r="B141" s="29" t="s">
        <v>2003</v>
      </c>
      <c r="C141" s="29" t="s">
        <v>1974</v>
      </c>
      <c r="D141" s="30" t="s">
        <v>158</v>
      </c>
      <c r="E141" s="31">
        <v>43508</v>
      </c>
      <c r="F141" s="30">
        <v>4291397</v>
      </c>
      <c r="G141" s="36">
        <v>10263508</v>
      </c>
      <c r="H141" s="32">
        <v>2373145</v>
      </c>
      <c r="I141" s="34" t="s">
        <v>2007</v>
      </c>
      <c r="J141" s="35">
        <f t="shared" si="2"/>
        <v>0.64520620944926776</v>
      </c>
    </row>
    <row r="142" spans="1:10" x14ac:dyDescent="0.25">
      <c r="A142" s="28" t="s">
        <v>0</v>
      </c>
      <c r="B142" s="29" t="s">
        <v>2003</v>
      </c>
      <c r="C142" s="29" t="s">
        <v>1973</v>
      </c>
      <c r="D142" s="100" t="s">
        <v>2140</v>
      </c>
      <c r="E142" s="31">
        <v>42693</v>
      </c>
      <c r="F142" s="30">
        <v>4177290</v>
      </c>
      <c r="G142" s="30" t="s">
        <v>2</v>
      </c>
      <c r="H142" s="32">
        <v>2346800</v>
      </c>
      <c r="I142" s="34" t="s">
        <v>2005</v>
      </c>
      <c r="J142" s="35">
        <f t="shared" si="2"/>
        <v>0.64696737681355476</v>
      </c>
    </row>
    <row r="143" spans="1:10" x14ac:dyDescent="0.25">
      <c r="A143" s="28" t="s">
        <v>0</v>
      </c>
      <c r="B143" s="29" t="s">
        <v>2003</v>
      </c>
      <c r="C143" s="29" t="s">
        <v>1974</v>
      </c>
      <c r="D143" s="30" t="s">
        <v>163</v>
      </c>
      <c r="E143" s="31">
        <v>41387</v>
      </c>
      <c r="F143" s="30">
        <v>4054424</v>
      </c>
      <c r="G143" s="36">
        <v>10075304</v>
      </c>
      <c r="H143" s="32">
        <v>2288171</v>
      </c>
      <c r="I143" s="38" t="s">
        <v>2006</v>
      </c>
      <c r="J143" s="35">
        <f t="shared" si="2"/>
        <v>0.64868454576238199</v>
      </c>
    </row>
    <row r="144" spans="1:10" x14ac:dyDescent="0.25">
      <c r="A144" s="28" t="s">
        <v>3</v>
      </c>
      <c r="B144" s="29" t="s">
        <v>2003</v>
      </c>
      <c r="C144" s="29" t="s">
        <v>1973</v>
      </c>
      <c r="D144" s="30" t="s">
        <v>164</v>
      </c>
      <c r="E144" s="31">
        <v>43309</v>
      </c>
      <c r="F144" s="30">
        <v>4257374</v>
      </c>
      <c r="G144" s="36">
        <v>10245018</v>
      </c>
      <c r="H144" s="32">
        <v>2284289</v>
      </c>
      <c r="I144" s="38" t="s">
        <v>2007</v>
      </c>
      <c r="J144" s="35">
        <f t="shared" si="2"/>
        <v>0.65039880144561013</v>
      </c>
    </row>
    <row r="145" spans="1:10" x14ac:dyDescent="0.25">
      <c r="A145" s="28" t="s">
        <v>0</v>
      </c>
      <c r="B145" s="29" t="s">
        <v>2003</v>
      </c>
      <c r="C145" s="29" t="s">
        <v>1973</v>
      </c>
      <c r="D145" s="30" t="s">
        <v>165</v>
      </c>
      <c r="E145" s="31">
        <v>42618</v>
      </c>
      <c r="F145" s="30">
        <v>4170355</v>
      </c>
      <c r="G145" s="36">
        <v>10185568</v>
      </c>
      <c r="H145" s="32">
        <v>2279169</v>
      </c>
      <c r="I145" s="38" t="s">
        <v>2006</v>
      </c>
      <c r="J145" s="35">
        <f t="shared" si="2"/>
        <v>0.6521092148001757</v>
      </c>
    </row>
    <row r="146" spans="1:10" x14ac:dyDescent="0.25">
      <c r="A146" s="28" t="s">
        <v>3</v>
      </c>
      <c r="B146" s="29" t="s">
        <v>2003</v>
      </c>
      <c r="C146" s="29" t="s">
        <v>1974</v>
      </c>
      <c r="D146" s="30" t="s">
        <v>13</v>
      </c>
      <c r="E146" s="31">
        <v>44088</v>
      </c>
      <c r="F146" s="30">
        <v>4376782</v>
      </c>
      <c r="G146" s="30" t="s">
        <v>2</v>
      </c>
      <c r="H146" s="32">
        <v>2271346</v>
      </c>
      <c r="I146" s="38" t="s">
        <v>1998</v>
      </c>
      <c r="J146" s="35">
        <f t="shared" si="2"/>
        <v>0.65381375734670877</v>
      </c>
    </row>
    <row r="147" spans="1:10" x14ac:dyDescent="0.25">
      <c r="A147" s="28" t="s">
        <v>3</v>
      </c>
      <c r="B147" s="29" t="s">
        <v>2003</v>
      </c>
      <c r="C147" s="29" t="s">
        <v>1973</v>
      </c>
      <c r="D147" s="30" t="s">
        <v>168</v>
      </c>
      <c r="E147" s="31">
        <v>42790</v>
      </c>
      <c r="F147" s="30">
        <v>4196519</v>
      </c>
      <c r="G147" s="30" t="s">
        <v>2</v>
      </c>
      <c r="H147" s="32">
        <v>2201497</v>
      </c>
      <c r="I147" s="38" t="s">
        <v>1999</v>
      </c>
      <c r="J147" s="35">
        <f t="shared" si="2"/>
        <v>0.6554658813747366</v>
      </c>
    </row>
    <row r="148" spans="1:10" x14ac:dyDescent="0.25">
      <c r="A148" s="28" t="s">
        <v>3</v>
      </c>
      <c r="B148" s="29" t="s">
        <v>2003</v>
      </c>
      <c r="C148" s="29" t="s">
        <v>1974</v>
      </c>
      <c r="D148" s="30" t="s">
        <v>58</v>
      </c>
      <c r="E148" s="31">
        <v>43600</v>
      </c>
      <c r="F148" s="30">
        <v>4304554</v>
      </c>
      <c r="G148" s="30" t="s">
        <v>2</v>
      </c>
      <c r="H148" s="32">
        <v>2187990</v>
      </c>
      <c r="I148" s="38" t="s">
        <v>1999</v>
      </c>
      <c r="J148" s="35">
        <f t="shared" si="2"/>
        <v>0.65710786900955265</v>
      </c>
    </row>
    <row r="149" spans="1:10" x14ac:dyDescent="0.25">
      <c r="A149" s="28" t="s">
        <v>0</v>
      </c>
      <c r="B149" s="29" t="s">
        <v>2003</v>
      </c>
      <c r="C149" s="29" t="s">
        <v>1973</v>
      </c>
      <c r="D149" s="30" t="s">
        <v>169</v>
      </c>
      <c r="E149" s="31">
        <v>41116</v>
      </c>
      <c r="F149" s="30">
        <v>4033999</v>
      </c>
      <c r="G149" s="36">
        <v>10052884</v>
      </c>
      <c r="H149" s="32">
        <v>2184410</v>
      </c>
      <c r="I149" s="34" t="s">
        <v>1999</v>
      </c>
      <c r="J149" s="35">
        <f t="shared" si="2"/>
        <v>0.65874717001612415</v>
      </c>
    </row>
    <row r="150" spans="1:10" x14ac:dyDescent="0.25">
      <c r="A150" s="28" t="s">
        <v>3</v>
      </c>
      <c r="B150" s="29" t="s">
        <v>2003</v>
      </c>
      <c r="C150" s="29" t="s">
        <v>1973</v>
      </c>
      <c r="D150" s="30" t="s">
        <v>113</v>
      </c>
      <c r="E150" s="31">
        <v>43437</v>
      </c>
      <c r="F150" s="30">
        <v>4281686</v>
      </c>
      <c r="G150" s="30" t="s">
        <v>2</v>
      </c>
      <c r="H150" s="32">
        <v>2170000</v>
      </c>
      <c r="I150" s="38" t="s">
        <v>2007</v>
      </c>
      <c r="J150" s="35">
        <f t="shared" si="2"/>
        <v>0.6603756569687842</v>
      </c>
    </row>
    <row r="151" spans="1:10" x14ac:dyDescent="0.25">
      <c r="A151" s="28" t="s">
        <v>0</v>
      </c>
      <c r="B151" s="29" t="s">
        <v>2003</v>
      </c>
      <c r="C151" s="29" t="s">
        <v>1974</v>
      </c>
      <c r="D151" s="30" t="s">
        <v>170</v>
      </c>
      <c r="E151" s="31">
        <v>42043</v>
      </c>
      <c r="F151" s="30">
        <v>4111976</v>
      </c>
      <c r="G151" s="36">
        <v>10135687</v>
      </c>
      <c r="H151" s="32">
        <v>2163536</v>
      </c>
      <c r="I151" s="38" t="s">
        <v>2006</v>
      </c>
      <c r="J151" s="35">
        <f t="shared" si="2"/>
        <v>0.66199929298150784</v>
      </c>
    </row>
    <row r="152" spans="1:10" x14ac:dyDescent="0.25">
      <c r="A152" s="28" t="s">
        <v>0</v>
      </c>
      <c r="B152" s="29" t="s">
        <v>2003</v>
      </c>
      <c r="C152" s="29" t="s">
        <v>1973</v>
      </c>
      <c r="D152" s="30" t="s">
        <v>171</v>
      </c>
      <c r="E152" s="31">
        <v>41506</v>
      </c>
      <c r="F152" s="30">
        <v>4064723</v>
      </c>
      <c r="G152" s="36">
        <v>10085152</v>
      </c>
      <c r="H152" s="32">
        <v>2163030</v>
      </c>
      <c r="I152" s="38" t="s">
        <v>2011</v>
      </c>
      <c r="J152" s="35">
        <f t="shared" si="2"/>
        <v>0.66362254926409414</v>
      </c>
    </row>
    <row r="153" spans="1:10" x14ac:dyDescent="0.25">
      <c r="A153" s="28" t="s">
        <v>0</v>
      </c>
      <c r="B153" s="29" t="s">
        <v>2003</v>
      </c>
      <c r="C153" s="29" t="s">
        <v>1973</v>
      </c>
      <c r="D153" s="30" t="s">
        <v>172</v>
      </c>
      <c r="E153" s="31">
        <v>41326</v>
      </c>
      <c r="F153" s="30">
        <v>4048955</v>
      </c>
      <c r="G153" s="36">
        <v>10069830</v>
      </c>
      <c r="H153" s="32">
        <v>2153916</v>
      </c>
      <c r="I153" s="34" t="s">
        <v>2005</v>
      </c>
      <c r="J153" s="35">
        <f t="shared" si="2"/>
        <v>0.66523896590147935</v>
      </c>
    </row>
    <row r="154" spans="1:10" x14ac:dyDescent="0.25">
      <c r="A154" s="28" t="s">
        <v>0</v>
      </c>
      <c r="B154" s="29" t="s">
        <v>2003</v>
      </c>
      <c r="C154" s="29" t="s">
        <v>1973</v>
      </c>
      <c r="D154" s="30" t="s">
        <v>174</v>
      </c>
      <c r="E154" s="31">
        <v>44018</v>
      </c>
      <c r="F154" s="30">
        <v>4366879</v>
      </c>
      <c r="G154" s="36">
        <v>10314974</v>
      </c>
      <c r="H154" s="32">
        <v>2139919</v>
      </c>
      <c r="I154" s="34" t="s">
        <v>2006</v>
      </c>
      <c r="J154" s="35">
        <f t="shared" si="2"/>
        <v>0.6668448784227925</v>
      </c>
    </row>
    <row r="155" spans="1:10" x14ac:dyDescent="0.25">
      <c r="A155" s="28" t="s">
        <v>0</v>
      </c>
      <c r="B155" s="29" t="s">
        <v>2003</v>
      </c>
      <c r="C155" s="29" t="s">
        <v>1973</v>
      </c>
      <c r="D155" s="100" t="s">
        <v>2185</v>
      </c>
      <c r="E155" s="31">
        <v>41235</v>
      </c>
      <c r="F155" s="30">
        <v>4042339</v>
      </c>
      <c r="G155" s="36">
        <v>10062848</v>
      </c>
      <c r="H155" s="32">
        <v>2119462</v>
      </c>
      <c r="I155" s="38" t="s">
        <v>2005</v>
      </c>
      <c r="J155" s="35">
        <f t="shared" si="2"/>
        <v>0.66843543888991641</v>
      </c>
    </row>
    <row r="156" spans="1:10" x14ac:dyDescent="0.25">
      <c r="A156" s="28" t="s">
        <v>0</v>
      </c>
      <c r="B156" s="29" t="s">
        <v>2003</v>
      </c>
      <c r="C156" s="29" t="s">
        <v>1973</v>
      </c>
      <c r="D156" s="100" t="s">
        <v>2184</v>
      </c>
      <c r="E156" s="31">
        <v>42788</v>
      </c>
      <c r="F156" s="30">
        <v>4187027</v>
      </c>
      <c r="G156" s="36">
        <v>10198477</v>
      </c>
      <c r="H156" s="32">
        <v>2115188</v>
      </c>
      <c r="I156" s="38" t="s">
        <v>2005</v>
      </c>
      <c r="J156" s="35">
        <f t="shared" si="2"/>
        <v>0.67002279191315295</v>
      </c>
    </row>
    <row r="157" spans="1:10" x14ac:dyDescent="0.25">
      <c r="A157" s="28" t="s">
        <v>3</v>
      </c>
      <c r="B157" s="29" t="s">
        <v>2003</v>
      </c>
      <c r="C157" s="29" t="s">
        <v>1974</v>
      </c>
      <c r="D157" s="30" t="s">
        <v>93</v>
      </c>
      <c r="E157" s="31">
        <v>41940</v>
      </c>
      <c r="F157" s="30">
        <v>4103510</v>
      </c>
      <c r="G157" s="30" t="s">
        <v>2</v>
      </c>
      <c r="H157" s="32">
        <v>2106786</v>
      </c>
      <c r="I157" s="34" t="s">
        <v>2006</v>
      </c>
      <c r="J157" s="35">
        <f t="shared" si="2"/>
        <v>0.67160383961501791</v>
      </c>
    </row>
    <row r="158" spans="1:10" x14ac:dyDescent="0.25">
      <c r="A158" s="28" t="s">
        <v>3</v>
      </c>
      <c r="B158" s="29" t="s">
        <v>2003</v>
      </c>
      <c r="C158" s="29" t="s">
        <v>1973</v>
      </c>
      <c r="D158" s="100" t="s">
        <v>2183</v>
      </c>
      <c r="E158" s="31">
        <v>43704</v>
      </c>
      <c r="F158" s="30">
        <v>4317431</v>
      </c>
      <c r="G158" s="30" t="s">
        <v>2</v>
      </c>
      <c r="H158" s="32">
        <v>2105000</v>
      </c>
      <c r="I158" s="38" t="s">
        <v>2005</v>
      </c>
      <c r="J158" s="35">
        <f t="shared" si="2"/>
        <v>0.67318354700457994</v>
      </c>
    </row>
    <row r="159" spans="1:10" x14ac:dyDescent="0.25">
      <c r="A159" s="28" t="s">
        <v>3</v>
      </c>
      <c r="B159" s="29" t="s">
        <v>2003</v>
      </c>
      <c r="C159" s="29" t="s">
        <v>1973</v>
      </c>
      <c r="D159" s="100" t="s">
        <v>2141</v>
      </c>
      <c r="E159" s="31">
        <v>43801</v>
      </c>
      <c r="F159" s="30">
        <v>4332925</v>
      </c>
      <c r="G159" s="36">
        <v>10292679</v>
      </c>
      <c r="H159" s="32">
        <v>2086150</v>
      </c>
      <c r="I159" s="34" t="s">
        <v>2005</v>
      </c>
      <c r="J159" s="35">
        <f t="shared" si="2"/>
        <v>0.67474910832084345</v>
      </c>
    </row>
    <row r="160" spans="1:10" x14ac:dyDescent="0.25">
      <c r="A160" s="28" t="s">
        <v>0</v>
      </c>
      <c r="B160" s="29" t="s">
        <v>2003</v>
      </c>
      <c r="C160" s="29" t="s">
        <v>1973</v>
      </c>
      <c r="D160" s="30" t="s">
        <v>177</v>
      </c>
      <c r="E160" s="31">
        <v>43495</v>
      </c>
      <c r="F160" s="30">
        <v>4289380</v>
      </c>
      <c r="G160" s="30" t="s">
        <v>2</v>
      </c>
      <c r="H160" s="32">
        <v>2067105</v>
      </c>
      <c r="I160" s="38" t="s">
        <v>2011</v>
      </c>
      <c r="J160" s="35">
        <f t="shared" si="2"/>
        <v>0.67630037722511926</v>
      </c>
    </row>
    <row r="161" spans="1:10" x14ac:dyDescent="0.25">
      <c r="A161" s="28" t="s">
        <v>3</v>
      </c>
      <c r="B161" s="29" t="s">
        <v>2003</v>
      </c>
      <c r="C161" s="29" t="s">
        <v>1973</v>
      </c>
      <c r="D161" s="30" t="s">
        <v>178</v>
      </c>
      <c r="E161" s="31">
        <v>42878</v>
      </c>
      <c r="F161" s="30">
        <v>4205781</v>
      </c>
      <c r="G161" s="36">
        <v>10207079</v>
      </c>
      <c r="H161" s="32">
        <v>2062991</v>
      </c>
      <c r="I161" s="34" t="s">
        <v>2005</v>
      </c>
      <c r="J161" s="35">
        <f t="shared" si="2"/>
        <v>0.67784855875827832</v>
      </c>
    </row>
    <row r="162" spans="1:10" x14ac:dyDescent="0.25">
      <c r="A162" s="28" t="s">
        <v>0</v>
      </c>
      <c r="B162" s="29" t="s">
        <v>2003</v>
      </c>
      <c r="C162" s="29" t="s">
        <v>1973</v>
      </c>
      <c r="D162" s="100" t="s">
        <v>2182</v>
      </c>
      <c r="E162" s="31">
        <v>40949</v>
      </c>
      <c r="F162" s="30">
        <v>4022714</v>
      </c>
      <c r="G162" s="36">
        <v>10037842</v>
      </c>
      <c r="H162" s="32">
        <v>2055585</v>
      </c>
      <c r="I162" s="38" t="s">
        <v>2005</v>
      </c>
      <c r="J162" s="35">
        <f t="shared" si="2"/>
        <v>0.67939118242306351</v>
      </c>
    </row>
    <row r="163" spans="1:10" x14ac:dyDescent="0.25">
      <c r="A163" s="28" t="s">
        <v>0</v>
      </c>
      <c r="B163" s="29" t="s">
        <v>2003</v>
      </c>
      <c r="C163" s="29" t="s">
        <v>1973</v>
      </c>
      <c r="D163" s="30" t="s">
        <v>179</v>
      </c>
      <c r="E163" s="31">
        <v>43662</v>
      </c>
      <c r="F163" s="30">
        <v>4311764</v>
      </c>
      <c r="G163" s="30" t="s">
        <v>2</v>
      </c>
      <c r="H163" s="32">
        <v>2055000</v>
      </c>
      <c r="I163" s="34" t="s">
        <v>2005</v>
      </c>
      <c r="J163" s="35">
        <f t="shared" si="2"/>
        <v>0.68093336707178076</v>
      </c>
    </row>
    <row r="164" spans="1:10" x14ac:dyDescent="0.25">
      <c r="A164" s="28" t="s">
        <v>0</v>
      </c>
      <c r="B164" s="29" t="s">
        <v>2003</v>
      </c>
      <c r="C164" s="29" t="s">
        <v>1973</v>
      </c>
      <c r="D164" s="30" t="s">
        <v>180</v>
      </c>
      <c r="E164" s="31">
        <v>42775</v>
      </c>
      <c r="F164" s="30">
        <v>4185487</v>
      </c>
      <c r="G164" s="36">
        <v>10196255</v>
      </c>
      <c r="H164" s="32">
        <v>2050000</v>
      </c>
      <c r="I164" s="38" t="s">
        <v>2006</v>
      </c>
      <c r="J164" s="35">
        <f t="shared" si="2"/>
        <v>0.68247179944641356</v>
      </c>
    </row>
    <row r="165" spans="1:10" x14ac:dyDescent="0.25">
      <c r="A165" s="28" t="s">
        <v>3</v>
      </c>
      <c r="B165" s="29" t="s">
        <v>2003</v>
      </c>
      <c r="C165" s="29" t="s">
        <v>1973</v>
      </c>
      <c r="D165" s="30" t="s">
        <v>181</v>
      </c>
      <c r="E165" s="31">
        <v>41037</v>
      </c>
      <c r="F165" s="30">
        <v>4028876</v>
      </c>
      <c r="G165" s="36">
        <v>10046246</v>
      </c>
      <c r="H165" s="32">
        <v>2040304</v>
      </c>
      <c r="I165" s="38" t="s">
        <v>2006</v>
      </c>
      <c r="J165" s="35">
        <f t="shared" si="2"/>
        <v>0.68400295541114176</v>
      </c>
    </row>
    <row r="166" spans="1:10" x14ac:dyDescent="0.25">
      <c r="A166" s="28" t="s">
        <v>3</v>
      </c>
      <c r="B166" s="29" t="s">
        <v>2003</v>
      </c>
      <c r="C166" s="29" t="s">
        <v>1973</v>
      </c>
      <c r="D166" s="30" t="s">
        <v>13</v>
      </c>
      <c r="E166" s="31">
        <v>43650</v>
      </c>
      <c r="F166" s="30">
        <v>4310316</v>
      </c>
      <c r="G166" s="30" t="s">
        <v>2</v>
      </c>
      <c r="H166" s="32">
        <v>2017040</v>
      </c>
      <c r="I166" s="38" t="s">
        <v>1998</v>
      </c>
      <c r="J166" s="35">
        <f t="shared" si="2"/>
        <v>0.68551665279500973</v>
      </c>
    </row>
    <row r="167" spans="1:10" x14ac:dyDescent="0.25">
      <c r="A167" s="28" t="s">
        <v>3</v>
      </c>
      <c r="B167" s="29" t="s">
        <v>2003</v>
      </c>
      <c r="C167" s="29" t="s">
        <v>1973</v>
      </c>
      <c r="D167" s="30" t="s">
        <v>185</v>
      </c>
      <c r="E167" s="31">
        <v>45070</v>
      </c>
      <c r="F167" s="30">
        <v>4523642</v>
      </c>
      <c r="G167" s="36">
        <v>10425371</v>
      </c>
      <c r="H167" s="32">
        <v>1990645</v>
      </c>
      <c r="I167" s="34" t="s">
        <v>2005</v>
      </c>
      <c r="J167" s="35">
        <f t="shared" si="2"/>
        <v>0.68701054192398581</v>
      </c>
    </row>
    <row r="168" spans="1:10" x14ac:dyDescent="0.25">
      <c r="A168" s="28" t="s">
        <v>3</v>
      </c>
      <c r="B168" s="29" t="s">
        <v>2003</v>
      </c>
      <c r="C168" s="29" t="s">
        <v>1973</v>
      </c>
      <c r="D168" s="30" t="s">
        <v>187</v>
      </c>
      <c r="E168" s="31">
        <v>42896</v>
      </c>
      <c r="F168" s="30">
        <v>4207388</v>
      </c>
      <c r="G168" s="36">
        <v>10208510</v>
      </c>
      <c r="H168" s="32">
        <v>1961721</v>
      </c>
      <c r="I168" s="38" t="s">
        <v>2011</v>
      </c>
      <c r="J168" s="35">
        <f t="shared" si="2"/>
        <v>0.68848272489783802</v>
      </c>
    </row>
    <row r="169" spans="1:10" x14ac:dyDescent="0.25">
      <c r="A169" s="28" t="s">
        <v>0</v>
      </c>
      <c r="B169" s="29" t="s">
        <v>2003</v>
      </c>
      <c r="C169" s="29" t="s">
        <v>1973</v>
      </c>
      <c r="D169" s="30" t="s">
        <v>188</v>
      </c>
      <c r="E169" s="31">
        <v>44336</v>
      </c>
      <c r="F169" s="30">
        <v>4415927</v>
      </c>
      <c r="G169" s="30" t="s">
        <v>2</v>
      </c>
      <c r="H169" s="32">
        <v>1950000</v>
      </c>
      <c r="I169" s="34" t="s">
        <v>1998</v>
      </c>
      <c r="J169" s="35">
        <f t="shared" si="2"/>
        <v>0.68994611179078147</v>
      </c>
    </row>
    <row r="170" spans="1:10" x14ac:dyDescent="0.25">
      <c r="A170" s="28" t="s">
        <v>3</v>
      </c>
      <c r="B170" s="29" t="s">
        <v>2003</v>
      </c>
      <c r="C170" s="29" t="s">
        <v>1973</v>
      </c>
      <c r="D170" s="30" t="s">
        <v>190</v>
      </c>
      <c r="E170" s="31">
        <v>42823</v>
      </c>
      <c r="F170" s="30">
        <v>4200098</v>
      </c>
      <c r="G170" s="30" t="s">
        <v>2</v>
      </c>
      <c r="H170" s="32">
        <v>1932783</v>
      </c>
      <c r="I170" s="38" t="s">
        <v>2011</v>
      </c>
      <c r="J170" s="35">
        <f t="shared" si="2"/>
        <v>0.69139657810314237</v>
      </c>
    </row>
    <row r="171" spans="1:10" x14ac:dyDescent="0.25">
      <c r="A171" s="28" t="s">
        <v>3</v>
      </c>
      <c r="B171" s="29" t="s">
        <v>2003</v>
      </c>
      <c r="C171" s="29" t="s">
        <v>1973</v>
      </c>
      <c r="D171" s="30" t="s">
        <v>192</v>
      </c>
      <c r="E171" s="31">
        <v>41666</v>
      </c>
      <c r="F171" s="30">
        <v>4079363</v>
      </c>
      <c r="G171" s="36">
        <v>10099997</v>
      </c>
      <c r="H171" s="32">
        <v>1895012</v>
      </c>
      <c r="I171" s="38" t="s">
        <v>2006</v>
      </c>
      <c r="J171" s="35">
        <f t="shared" si="2"/>
        <v>0.69281869898661441</v>
      </c>
    </row>
    <row r="172" spans="1:10" x14ac:dyDescent="0.25">
      <c r="A172" s="28" t="s">
        <v>3</v>
      </c>
      <c r="B172" s="29" t="s">
        <v>2003</v>
      </c>
      <c r="C172" s="29" t="s">
        <v>1973</v>
      </c>
      <c r="D172" s="30" t="s">
        <v>193</v>
      </c>
      <c r="E172" s="31">
        <v>43434</v>
      </c>
      <c r="F172" s="30">
        <v>4281420</v>
      </c>
      <c r="G172" s="30" t="s">
        <v>2</v>
      </c>
      <c r="H172" s="32">
        <v>1890000</v>
      </c>
      <c r="I172" s="34" t="s">
        <v>2005</v>
      </c>
      <c r="J172" s="35">
        <f t="shared" si="2"/>
        <v>0.69423705859054419</v>
      </c>
    </row>
    <row r="173" spans="1:10" x14ac:dyDescent="0.25">
      <c r="A173" s="28" t="s">
        <v>0</v>
      </c>
      <c r="B173" s="29" t="s">
        <v>2003</v>
      </c>
      <c r="C173" s="29" t="s">
        <v>1973</v>
      </c>
      <c r="D173" s="30" t="s">
        <v>195</v>
      </c>
      <c r="E173" s="31">
        <v>42848</v>
      </c>
      <c r="F173" s="30">
        <v>4202427</v>
      </c>
      <c r="G173" s="36">
        <v>10204238</v>
      </c>
      <c r="H173" s="32">
        <v>1866047</v>
      </c>
      <c r="I173" s="38" t="s">
        <v>1999</v>
      </c>
      <c r="J173" s="35">
        <f t="shared" si="2"/>
        <v>0.69563744255024484</v>
      </c>
    </row>
    <row r="174" spans="1:10" x14ac:dyDescent="0.25">
      <c r="A174" s="28" t="s">
        <v>3</v>
      </c>
      <c r="B174" s="29" t="s">
        <v>2003</v>
      </c>
      <c r="C174" s="29" t="s">
        <v>1973</v>
      </c>
      <c r="D174" s="30" t="s">
        <v>196</v>
      </c>
      <c r="E174" s="31">
        <v>44236</v>
      </c>
      <c r="F174" s="30">
        <v>4399736</v>
      </c>
      <c r="G174" s="36">
        <v>10337495</v>
      </c>
      <c r="H174" s="32">
        <v>1833220</v>
      </c>
      <c r="I174" s="38" t="s">
        <v>2011</v>
      </c>
      <c r="J174" s="35">
        <f t="shared" si="2"/>
        <v>0.69701319132967132</v>
      </c>
    </row>
    <row r="175" spans="1:10" x14ac:dyDescent="0.25">
      <c r="A175" s="28" t="s">
        <v>3</v>
      </c>
      <c r="B175" s="29" t="s">
        <v>2003</v>
      </c>
      <c r="C175" s="29" t="s">
        <v>1974</v>
      </c>
      <c r="D175" s="30" t="s">
        <v>199</v>
      </c>
      <c r="E175" s="31">
        <v>41038</v>
      </c>
      <c r="F175" s="30">
        <v>4028926</v>
      </c>
      <c r="G175" s="36">
        <v>10046316</v>
      </c>
      <c r="H175" s="32">
        <v>1797471</v>
      </c>
      <c r="I175" s="38" t="s">
        <v>2010</v>
      </c>
      <c r="J175" s="35">
        <f t="shared" si="2"/>
        <v>0.69836211209984866</v>
      </c>
    </row>
    <row r="176" spans="1:10" x14ac:dyDescent="0.25">
      <c r="A176" s="28" t="s">
        <v>0</v>
      </c>
      <c r="B176" s="29" t="s">
        <v>2003</v>
      </c>
      <c r="C176" s="29" t="s">
        <v>1973</v>
      </c>
      <c r="D176" s="30" t="s">
        <v>200</v>
      </c>
      <c r="E176" s="31">
        <v>41464</v>
      </c>
      <c r="F176" s="30">
        <v>4061307</v>
      </c>
      <c r="G176" s="36">
        <v>10081554</v>
      </c>
      <c r="H176" s="32">
        <v>1793426</v>
      </c>
      <c r="I176" s="38" t="s">
        <v>2010</v>
      </c>
      <c r="J176" s="35">
        <f t="shared" si="2"/>
        <v>0.69970799728029165</v>
      </c>
    </row>
    <row r="177" spans="1:10" x14ac:dyDescent="0.25">
      <c r="A177" s="28" t="s">
        <v>3</v>
      </c>
      <c r="B177" s="29" t="s">
        <v>2003</v>
      </c>
      <c r="C177" s="29" t="s">
        <v>1973</v>
      </c>
      <c r="D177" s="30" t="s">
        <v>201</v>
      </c>
      <c r="E177" s="31">
        <v>44517</v>
      </c>
      <c r="F177" s="30">
        <v>4446426</v>
      </c>
      <c r="G177" s="36">
        <v>10368310</v>
      </c>
      <c r="H177" s="32">
        <v>1760215</v>
      </c>
      <c r="I177" s="38" t="s">
        <v>2011</v>
      </c>
      <c r="J177" s="35">
        <f t="shared" si="2"/>
        <v>0.70102895910581087</v>
      </c>
    </row>
    <row r="178" spans="1:10" x14ac:dyDescent="0.25">
      <c r="A178" s="28" t="s">
        <v>3</v>
      </c>
      <c r="B178" s="29" t="s">
        <v>2003</v>
      </c>
      <c r="C178" s="29" t="s">
        <v>1973</v>
      </c>
      <c r="D178" s="30" t="s">
        <v>202</v>
      </c>
      <c r="E178" s="31">
        <v>44510</v>
      </c>
      <c r="F178" s="30">
        <v>4445574</v>
      </c>
      <c r="G178" s="30" t="s">
        <v>2</v>
      </c>
      <c r="H178" s="32">
        <v>1752303</v>
      </c>
      <c r="I178" s="38" t="s">
        <v>2006</v>
      </c>
      <c r="J178" s="35">
        <f t="shared" si="2"/>
        <v>0.70234398333281878</v>
      </c>
    </row>
    <row r="179" spans="1:10" x14ac:dyDescent="0.25">
      <c r="A179" s="28" t="s">
        <v>0</v>
      </c>
      <c r="B179" s="29" t="s">
        <v>2003</v>
      </c>
      <c r="C179" s="29" t="s">
        <v>1973</v>
      </c>
      <c r="D179" s="30" t="s">
        <v>203</v>
      </c>
      <c r="E179" s="31">
        <v>43476</v>
      </c>
      <c r="F179" s="30">
        <v>4286888</v>
      </c>
      <c r="G179" s="36">
        <v>10260083</v>
      </c>
      <c r="H179" s="32">
        <v>1750000</v>
      </c>
      <c r="I179" s="34" t="s">
        <v>1999</v>
      </c>
      <c r="J179" s="35">
        <f t="shared" si="2"/>
        <v>0.70365727926238342</v>
      </c>
    </row>
    <row r="180" spans="1:10" x14ac:dyDescent="0.25">
      <c r="A180" s="28" t="s">
        <v>3</v>
      </c>
      <c r="B180" s="29" t="s">
        <v>2003</v>
      </c>
      <c r="C180" s="29" t="s">
        <v>1973</v>
      </c>
      <c r="D180" s="30" t="s">
        <v>204</v>
      </c>
      <c r="E180" s="31">
        <v>42682</v>
      </c>
      <c r="F180" s="30">
        <v>4176242</v>
      </c>
      <c r="G180" s="30" t="s">
        <v>2</v>
      </c>
      <c r="H180" s="32">
        <v>1733282</v>
      </c>
      <c r="I180" s="38" t="s">
        <v>1998</v>
      </c>
      <c r="J180" s="35">
        <f t="shared" si="2"/>
        <v>0.70495802908831917</v>
      </c>
    </row>
    <row r="181" spans="1:10" x14ac:dyDescent="0.25">
      <c r="A181" s="28" t="s">
        <v>0</v>
      </c>
      <c r="B181" s="29" t="s">
        <v>2003</v>
      </c>
      <c r="C181" s="29" t="s">
        <v>1973</v>
      </c>
      <c r="D181" s="30" t="s">
        <v>205</v>
      </c>
      <c r="E181" s="31">
        <v>42787</v>
      </c>
      <c r="F181" s="30">
        <v>4186925</v>
      </c>
      <c r="G181" s="36">
        <v>10198252</v>
      </c>
      <c r="H181" s="32">
        <v>1720817</v>
      </c>
      <c r="I181" s="38" t="s">
        <v>2006</v>
      </c>
      <c r="J181" s="35">
        <f t="shared" si="2"/>
        <v>0.70624942449496231</v>
      </c>
    </row>
    <row r="182" spans="1:10" x14ac:dyDescent="0.25">
      <c r="A182" s="28" t="s">
        <v>0</v>
      </c>
      <c r="B182" s="29" t="s">
        <v>2003</v>
      </c>
      <c r="C182" s="29" t="s">
        <v>1973</v>
      </c>
      <c r="D182" s="30" t="s">
        <v>206</v>
      </c>
      <c r="E182" s="31">
        <v>43513</v>
      </c>
      <c r="F182" s="30">
        <v>4291892</v>
      </c>
      <c r="G182" s="36">
        <v>10263952</v>
      </c>
      <c r="H182" s="32">
        <v>1686400</v>
      </c>
      <c r="I182" s="38" t="s">
        <v>2010</v>
      </c>
      <c r="J182" s="35">
        <f t="shared" si="2"/>
        <v>0.70751499149817243</v>
      </c>
    </row>
    <row r="183" spans="1:10" x14ac:dyDescent="0.25">
      <c r="A183" s="28" t="s">
        <v>3</v>
      </c>
      <c r="B183" s="29" t="s">
        <v>2003</v>
      </c>
      <c r="C183" s="29" t="s">
        <v>1973</v>
      </c>
      <c r="D183" s="30" t="s">
        <v>207</v>
      </c>
      <c r="E183" s="31">
        <v>43323</v>
      </c>
      <c r="F183" s="30">
        <v>4259070</v>
      </c>
      <c r="G183" s="36">
        <v>10245649</v>
      </c>
      <c r="H183" s="32">
        <v>1680000</v>
      </c>
      <c r="I183" s="34" t="s">
        <v>2005</v>
      </c>
      <c r="J183" s="35">
        <f t="shared" si="2"/>
        <v>0.70877575559055439</v>
      </c>
    </row>
    <row r="184" spans="1:10" x14ac:dyDescent="0.25">
      <c r="A184" s="28" t="s">
        <v>0</v>
      </c>
      <c r="B184" s="29" t="s">
        <v>2003</v>
      </c>
      <c r="C184" s="29" t="s">
        <v>1973</v>
      </c>
      <c r="D184" s="30" t="s">
        <v>208</v>
      </c>
      <c r="E184" s="31">
        <v>42522</v>
      </c>
      <c r="F184" s="30">
        <v>4153932</v>
      </c>
      <c r="G184" s="36">
        <v>10179738</v>
      </c>
      <c r="H184" s="32">
        <v>1662311</v>
      </c>
      <c r="I184" s="38" t="s">
        <v>2008</v>
      </c>
      <c r="J184" s="35">
        <f t="shared" si="2"/>
        <v>0.71002324488768032</v>
      </c>
    </row>
    <row r="185" spans="1:10" x14ac:dyDescent="0.25">
      <c r="A185" s="28" t="s">
        <v>0</v>
      </c>
      <c r="B185" s="29" t="s">
        <v>2003</v>
      </c>
      <c r="C185" s="29" t="s">
        <v>1974</v>
      </c>
      <c r="D185" s="30" t="s">
        <v>210</v>
      </c>
      <c r="E185" s="31">
        <v>41144</v>
      </c>
      <c r="F185" s="30">
        <v>4035750</v>
      </c>
      <c r="G185" s="36">
        <v>10055184</v>
      </c>
      <c r="H185" s="32">
        <v>1661240</v>
      </c>
      <c r="I185" s="38" t="s">
        <v>2006</v>
      </c>
      <c r="J185" s="35">
        <f t="shared" si="2"/>
        <v>0.71126993044769737</v>
      </c>
    </row>
    <row r="186" spans="1:10" x14ac:dyDescent="0.25">
      <c r="A186" s="28" t="s">
        <v>3</v>
      </c>
      <c r="B186" s="29" t="s">
        <v>2003</v>
      </c>
      <c r="C186" s="29" t="s">
        <v>1973</v>
      </c>
      <c r="D186" s="30" t="s">
        <v>212</v>
      </c>
      <c r="E186" s="31">
        <v>42870</v>
      </c>
      <c r="F186" s="30">
        <v>4204965</v>
      </c>
      <c r="G186" s="30" t="s">
        <v>2</v>
      </c>
      <c r="H186" s="32">
        <v>1650000</v>
      </c>
      <c r="I186" s="38" t="s">
        <v>2007</v>
      </c>
      <c r="J186" s="35">
        <f t="shared" si="2"/>
        <v>0.71250818089557255</v>
      </c>
    </row>
    <row r="187" spans="1:10" x14ac:dyDescent="0.25">
      <c r="A187" s="28" t="s">
        <v>0</v>
      </c>
      <c r="B187" s="29" t="s">
        <v>2003</v>
      </c>
      <c r="C187" s="29" t="s">
        <v>1973</v>
      </c>
      <c r="D187" s="100" t="s">
        <v>2142</v>
      </c>
      <c r="E187" s="31">
        <v>44441</v>
      </c>
      <c r="F187" s="30">
        <v>4432603</v>
      </c>
      <c r="G187" s="30" t="s">
        <v>2</v>
      </c>
      <c r="H187" s="32">
        <v>1600000</v>
      </c>
      <c r="I187" s="34" t="s">
        <v>2005</v>
      </c>
      <c r="J187" s="35">
        <f t="shared" si="2"/>
        <v>0.71370890860260305</v>
      </c>
    </row>
    <row r="188" spans="1:10" x14ac:dyDescent="0.25">
      <c r="A188" s="28" t="s">
        <v>3</v>
      </c>
      <c r="B188" s="29" t="s">
        <v>2003</v>
      </c>
      <c r="C188" s="29" t="s">
        <v>1973</v>
      </c>
      <c r="D188" s="30" t="s">
        <v>219</v>
      </c>
      <c r="E188" s="31">
        <v>44441</v>
      </c>
      <c r="F188" s="30">
        <v>4432602</v>
      </c>
      <c r="G188" s="30" t="s">
        <v>2</v>
      </c>
      <c r="H188" s="32">
        <v>1600000</v>
      </c>
      <c r="I188" s="38" t="s">
        <v>2010</v>
      </c>
      <c r="J188" s="35">
        <f t="shared" si="2"/>
        <v>0.71490963630963356</v>
      </c>
    </row>
    <row r="189" spans="1:10" x14ac:dyDescent="0.25">
      <c r="A189" s="28" t="s">
        <v>3</v>
      </c>
      <c r="B189" s="29" t="s">
        <v>2003</v>
      </c>
      <c r="C189" s="29" t="s">
        <v>1973</v>
      </c>
      <c r="D189" s="30" t="s">
        <v>218</v>
      </c>
      <c r="E189" s="31">
        <v>43448</v>
      </c>
      <c r="F189" s="30">
        <v>4282997</v>
      </c>
      <c r="G189" s="30" t="s">
        <v>2</v>
      </c>
      <c r="H189" s="32">
        <v>1600000</v>
      </c>
      <c r="I189" s="34" t="s">
        <v>1999</v>
      </c>
      <c r="J189" s="35">
        <f t="shared" si="2"/>
        <v>0.71611036401666406</v>
      </c>
    </row>
    <row r="190" spans="1:10" x14ac:dyDescent="0.25">
      <c r="A190" s="28" t="s">
        <v>3</v>
      </c>
      <c r="B190" s="29" t="s">
        <v>2003</v>
      </c>
      <c r="C190" s="29" t="s">
        <v>1973</v>
      </c>
      <c r="D190" s="30" t="s">
        <v>217</v>
      </c>
      <c r="E190" s="31">
        <v>43399</v>
      </c>
      <c r="F190" s="30">
        <v>4269381</v>
      </c>
      <c r="G190" s="36">
        <v>10253383</v>
      </c>
      <c r="H190" s="32">
        <v>1600000</v>
      </c>
      <c r="I190" s="34" t="s">
        <v>1999</v>
      </c>
      <c r="J190" s="35">
        <f t="shared" si="2"/>
        <v>0.71731109172369456</v>
      </c>
    </row>
    <row r="191" spans="1:10" x14ac:dyDescent="0.25">
      <c r="A191" s="28" t="s">
        <v>0</v>
      </c>
      <c r="B191" s="29" t="s">
        <v>2003</v>
      </c>
      <c r="C191" s="29" t="s">
        <v>1973</v>
      </c>
      <c r="D191" s="30" t="s">
        <v>215</v>
      </c>
      <c r="E191" s="31">
        <v>43347</v>
      </c>
      <c r="F191" s="30">
        <v>4262144</v>
      </c>
      <c r="G191" s="36">
        <v>10248612</v>
      </c>
      <c r="H191" s="32">
        <v>1600000</v>
      </c>
      <c r="I191" s="38" t="s">
        <v>2011</v>
      </c>
      <c r="J191" s="35">
        <f t="shared" si="2"/>
        <v>0.71851181943072506</v>
      </c>
    </row>
    <row r="192" spans="1:10" x14ac:dyDescent="0.25">
      <c r="A192" s="28" t="s">
        <v>3</v>
      </c>
      <c r="B192" s="29" t="s">
        <v>2003</v>
      </c>
      <c r="C192" s="29" t="s">
        <v>1973</v>
      </c>
      <c r="D192" s="100" t="s">
        <v>2143</v>
      </c>
      <c r="E192" s="31">
        <v>43902</v>
      </c>
      <c r="F192" s="30">
        <v>4350220</v>
      </c>
      <c r="G192" s="30" t="s">
        <v>2</v>
      </c>
      <c r="H192" s="32">
        <v>1594592</v>
      </c>
      <c r="I192" s="34" t="s">
        <v>2005</v>
      </c>
      <c r="J192" s="35">
        <f t="shared" si="2"/>
        <v>0.71970848867810577</v>
      </c>
    </row>
    <row r="193" spans="1:10" x14ac:dyDescent="0.25">
      <c r="A193" s="28" t="s">
        <v>0</v>
      </c>
      <c r="B193" s="29" t="s">
        <v>2003</v>
      </c>
      <c r="C193" s="29" t="s">
        <v>1973</v>
      </c>
      <c r="D193" s="100" t="s">
        <v>2144</v>
      </c>
      <c r="E193" s="31">
        <v>41962</v>
      </c>
      <c r="F193" s="30">
        <v>4105173</v>
      </c>
      <c r="G193" s="36">
        <v>10127867</v>
      </c>
      <c r="H193" s="32">
        <v>1592053</v>
      </c>
      <c r="I193" s="38" t="s">
        <v>2005</v>
      </c>
      <c r="J193" s="35">
        <f t="shared" si="2"/>
        <v>0.72090325252070642</v>
      </c>
    </row>
    <row r="194" spans="1:10" x14ac:dyDescent="0.25">
      <c r="A194" s="28" t="s">
        <v>3</v>
      </c>
      <c r="B194" s="29" t="s">
        <v>2003</v>
      </c>
      <c r="C194" s="29" t="s">
        <v>1973</v>
      </c>
      <c r="D194" s="100" t="s">
        <v>2145</v>
      </c>
      <c r="E194" s="31">
        <v>43673</v>
      </c>
      <c r="F194" s="30">
        <v>4313143</v>
      </c>
      <c r="G194" s="36">
        <v>10278398</v>
      </c>
      <c r="H194" s="32">
        <v>1581103</v>
      </c>
      <c r="I194" s="38" t="s">
        <v>2005</v>
      </c>
      <c r="J194" s="35">
        <f t="shared" si="2"/>
        <v>0.72208979888306202</v>
      </c>
    </row>
    <row r="195" spans="1:10" x14ac:dyDescent="0.25">
      <c r="A195" s="28" t="s">
        <v>3</v>
      </c>
      <c r="B195" s="29" t="s">
        <v>2003</v>
      </c>
      <c r="C195" s="29" t="s">
        <v>1973</v>
      </c>
      <c r="D195" s="30" t="s">
        <v>224</v>
      </c>
      <c r="E195" s="31">
        <v>41649</v>
      </c>
      <c r="F195" s="30">
        <v>4077483</v>
      </c>
      <c r="G195" s="30" t="s">
        <v>2</v>
      </c>
      <c r="H195" s="32">
        <v>1559413</v>
      </c>
      <c r="I195" s="38" t="s">
        <v>2011</v>
      </c>
      <c r="J195" s="35">
        <f t="shared" si="2"/>
        <v>0.72326006788043917</v>
      </c>
    </row>
    <row r="196" spans="1:10" x14ac:dyDescent="0.25">
      <c r="A196" s="28" t="s">
        <v>3</v>
      </c>
      <c r="B196" s="29" t="s">
        <v>2003</v>
      </c>
      <c r="C196" s="29" t="s">
        <v>1973</v>
      </c>
      <c r="D196" s="30" t="s">
        <v>226</v>
      </c>
      <c r="E196" s="31">
        <v>43080</v>
      </c>
      <c r="F196" s="30">
        <v>4229061</v>
      </c>
      <c r="G196" s="30" t="s">
        <v>2</v>
      </c>
      <c r="H196" s="32">
        <v>1550594</v>
      </c>
      <c r="I196" s="38" t="s">
        <v>2011</v>
      </c>
      <c r="J196" s="35">
        <f t="shared" ref="J196:J259" si="3">+H196/$H$1+J195</f>
        <v>0.72442371861678623</v>
      </c>
    </row>
    <row r="197" spans="1:10" x14ac:dyDescent="0.25">
      <c r="A197" s="28" t="s">
        <v>3</v>
      </c>
      <c r="B197" s="29" t="s">
        <v>2003</v>
      </c>
      <c r="C197" s="29" t="s">
        <v>1973</v>
      </c>
      <c r="D197" s="30" t="s">
        <v>227</v>
      </c>
      <c r="E197" s="31">
        <v>41836</v>
      </c>
      <c r="F197" s="30">
        <v>4094069</v>
      </c>
      <c r="G197" s="30" t="s">
        <v>2</v>
      </c>
      <c r="H197" s="32">
        <v>1546770</v>
      </c>
      <c r="I197" s="34" t="s">
        <v>1998</v>
      </c>
      <c r="J197" s="35">
        <f t="shared" si="3"/>
        <v>0.72558449961391347</v>
      </c>
    </row>
    <row r="198" spans="1:10" x14ac:dyDescent="0.25">
      <c r="A198" s="28" t="s">
        <v>0</v>
      </c>
      <c r="B198" s="29" t="s">
        <v>2003</v>
      </c>
      <c r="C198" s="29" t="s">
        <v>1973</v>
      </c>
      <c r="D198" s="30" t="s">
        <v>228</v>
      </c>
      <c r="E198" s="31">
        <v>43283</v>
      </c>
      <c r="F198" s="30">
        <v>4254634</v>
      </c>
      <c r="G198" s="36">
        <v>10242601</v>
      </c>
      <c r="H198" s="32">
        <v>1546000</v>
      </c>
      <c r="I198" s="34" t="s">
        <v>2007</v>
      </c>
      <c r="J198" s="35">
        <f t="shared" si="3"/>
        <v>0.7267447027608317</v>
      </c>
    </row>
    <row r="199" spans="1:10" x14ac:dyDescent="0.25">
      <c r="A199" s="28" t="s">
        <v>3</v>
      </c>
      <c r="B199" s="29" t="s">
        <v>2003</v>
      </c>
      <c r="C199" s="29" t="s">
        <v>1973</v>
      </c>
      <c r="D199" s="30" t="s">
        <v>156</v>
      </c>
      <c r="E199" s="31">
        <v>44813</v>
      </c>
      <c r="F199" s="30">
        <v>4490119</v>
      </c>
      <c r="G199" s="30" t="s">
        <v>2</v>
      </c>
      <c r="H199" s="32">
        <v>1544000</v>
      </c>
      <c r="I199" s="38" t="s">
        <v>2011</v>
      </c>
      <c r="J199" s="35">
        <f t="shared" si="3"/>
        <v>0.72790340499811612</v>
      </c>
    </row>
    <row r="200" spans="1:10" x14ac:dyDescent="0.25">
      <c r="A200" s="28" t="s">
        <v>0</v>
      </c>
      <c r="B200" s="29" t="s">
        <v>2003</v>
      </c>
      <c r="C200" s="29" t="s">
        <v>1973</v>
      </c>
      <c r="D200" s="30" t="s">
        <v>231</v>
      </c>
      <c r="E200" s="31">
        <v>44125</v>
      </c>
      <c r="F200" s="30">
        <v>4383489</v>
      </c>
      <c r="G200" s="30" t="s">
        <v>2</v>
      </c>
      <c r="H200" s="32">
        <v>1500000</v>
      </c>
      <c r="I200" s="34" t="s">
        <v>1998</v>
      </c>
      <c r="J200" s="35">
        <f t="shared" si="3"/>
        <v>0.72902908722345716</v>
      </c>
    </row>
    <row r="201" spans="1:10" x14ac:dyDescent="0.25">
      <c r="A201" s="28" t="s">
        <v>0</v>
      </c>
      <c r="B201" s="29" t="s">
        <v>2003</v>
      </c>
      <c r="C201" s="29" t="s">
        <v>1973</v>
      </c>
      <c r="D201" s="30" t="s">
        <v>233</v>
      </c>
      <c r="E201" s="31">
        <v>41437</v>
      </c>
      <c r="F201" s="30">
        <v>4058865</v>
      </c>
      <c r="G201" s="36">
        <v>10079557</v>
      </c>
      <c r="H201" s="32">
        <v>1485299</v>
      </c>
      <c r="I201" s="34" t="s">
        <v>2005</v>
      </c>
      <c r="J201" s="35">
        <f t="shared" si="3"/>
        <v>0.7301437370125351</v>
      </c>
    </row>
    <row r="202" spans="1:10" x14ac:dyDescent="0.25">
      <c r="A202" s="28" t="s">
        <v>0</v>
      </c>
      <c r="B202" s="29" t="s">
        <v>2003</v>
      </c>
      <c r="C202" s="29" t="s">
        <v>1973</v>
      </c>
      <c r="D202" s="30" t="s">
        <v>234</v>
      </c>
      <c r="E202" s="31">
        <v>42612</v>
      </c>
      <c r="F202" s="30">
        <v>4169944</v>
      </c>
      <c r="G202" s="30" t="s">
        <v>2</v>
      </c>
      <c r="H202" s="32">
        <v>1484000</v>
      </c>
      <c r="I202" s="38" t="s">
        <v>2010</v>
      </c>
      <c r="J202" s="35">
        <f t="shared" si="3"/>
        <v>0.73125741196080585</v>
      </c>
    </row>
    <row r="203" spans="1:10" x14ac:dyDescent="0.25">
      <c r="A203" s="28" t="s">
        <v>0</v>
      </c>
      <c r="B203" s="29" t="s">
        <v>2003</v>
      </c>
      <c r="C203" s="29" t="s">
        <v>1974</v>
      </c>
      <c r="D203" s="30" t="s">
        <v>237</v>
      </c>
      <c r="E203" s="31">
        <v>41701</v>
      </c>
      <c r="F203" s="30">
        <v>4082610</v>
      </c>
      <c r="G203" s="36">
        <v>10103124</v>
      </c>
      <c r="H203" s="32">
        <v>1467690</v>
      </c>
      <c r="I203" s="38" t="s">
        <v>2006</v>
      </c>
      <c r="J203" s="35">
        <f t="shared" si="3"/>
        <v>0.73235884699101306</v>
      </c>
    </row>
    <row r="204" spans="1:10" x14ac:dyDescent="0.25">
      <c r="A204" s="28" t="s">
        <v>0</v>
      </c>
      <c r="B204" s="29" t="s">
        <v>2003</v>
      </c>
      <c r="C204" s="29" t="s">
        <v>1973</v>
      </c>
      <c r="D204" s="100" t="s">
        <v>2146</v>
      </c>
      <c r="E204" s="31">
        <v>44960</v>
      </c>
      <c r="F204" s="30">
        <v>4509389</v>
      </c>
      <c r="G204" s="36">
        <v>10413338</v>
      </c>
      <c r="H204" s="32">
        <v>1461600</v>
      </c>
      <c r="I204" s="34" t="s">
        <v>2005</v>
      </c>
      <c r="J204" s="35">
        <f t="shared" si="3"/>
        <v>0.73345571175138535</v>
      </c>
    </row>
    <row r="205" spans="1:10" x14ac:dyDescent="0.25">
      <c r="A205" s="28" t="s">
        <v>0</v>
      </c>
      <c r="B205" s="29" t="s">
        <v>2003</v>
      </c>
      <c r="C205" s="29" t="s">
        <v>1973</v>
      </c>
      <c r="D205" s="30" t="s">
        <v>238</v>
      </c>
      <c r="E205" s="31">
        <v>44638</v>
      </c>
      <c r="F205" s="30">
        <v>4463494</v>
      </c>
      <c r="G205" s="30" t="s">
        <v>2</v>
      </c>
      <c r="H205" s="32">
        <v>1451388</v>
      </c>
      <c r="I205" s="34" t="s">
        <v>1999</v>
      </c>
      <c r="J205" s="35">
        <f t="shared" si="3"/>
        <v>0.73454491286716761</v>
      </c>
    </row>
    <row r="206" spans="1:10" x14ac:dyDescent="0.25">
      <c r="A206" s="28" t="s">
        <v>3</v>
      </c>
      <c r="B206" s="29" t="s">
        <v>2003</v>
      </c>
      <c r="C206" s="29" t="s">
        <v>1973</v>
      </c>
      <c r="D206" s="30" t="s">
        <v>239</v>
      </c>
      <c r="E206" s="31">
        <v>44679</v>
      </c>
      <c r="F206" s="30">
        <v>4469310</v>
      </c>
      <c r="G206" s="36">
        <v>10385967</v>
      </c>
      <c r="H206" s="32">
        <v>1450000</v>
      </c>
      <c r="I206" s="34" t="s">
        <v>1999</v>
      </c>
      <c r="J206" s="35">
        <f t="shared" si="3"/>
        <v>0.73563307235166397</v>
      </c>
    </row>
    <row r="207" spans="1:10" x14ac:dyDescent="0.25">
      <c r="A207" s="28" t="s">
        <v>3</v>
      </c>
      <c r="B207" s="29" t="s">
        <v>2003</v>
      </c>
      <c r="C207" s="29" t="s">
        <v>1973</v>
      </c>
      <c r="D207" s="30" t="s">
        <v>241</v>
      </c>
      <c r="E207" s="31">
        <v>42623</v>
      </c>
      <c r="F207" s="30">
        <v>4170900</v>
      </c>
      <c r="G207" s="30" t="s">
        <v>2</v>
      </c>
      <c r="H207" s="32">
        <v>1439390</v>
      </c>
      <c r="I207" s="34" t="s">
        <v>2005</v>
      </c>
      <c r="J207" s="35">
        <f t="shared" si="3"/>
        <v>0.73671326951055316</v>
      </c>
    </row>
    <row r="208" spans="1:10" x14ac:dyDescent="0.25">
      <c r="A208" s="28" t="s">
        <v>0</v>
      </c>
      <c r="B208" s="29" t="s">
        <v>2003</v>
      </c>
      <c r="C208" s="29" t="s">
        <v>1973</v>
      </c>
      <c r="D208" s="100" t="s">
        <v>2147</v>
      </c>
      <c r="E208" s="31">
        <v>43810</v>
      </c>
      <c r="F208" s="30">
        <v>4334199</v>
      </c>
      <c r="G208" s="30" t="s">
        <v>2</v>
      </c>
      <c r="H208" s="32">
        <v>1439200</v>
      </c>
      <c r="I208" s="34" t="s">
        <v>2005</v>
      </c>
      <c r="J208" s="35">
        <f t="shared" si="3"/>
        <v>0.73779332408302711</v>
      </c>
    </row>
    <row r="209" spans="1:10" x14ac:dyDescent="0.25">
      <c r="A209" s="28" t="s">
        <v>3</v>
      </c>
      <c r="B209" s="29" t="s">
        <v>2003</v>
      </c>
      <c r="C209" s="29" t="s">
        <v>1973</v>
      </c>
      <c r="D209" s="30" t="s">
        <v>243</v>
      </c>
      <c r="E209" s="31">
        <v>41911</v>
      </c>
      <c r="F209" s="30">
        <v>4100887</v>
      </c>
      <c r="G209" s="30" t="s">
        <v>2</v>
      </c>
      <c r="H209" s="32">
        <v>1433979</v>
      </c>
      <c r="I209" s="34" t="s">
        <v>1998</v>
      </c>
      <c r="J209" s="35">
        <f t="shared" si="3"/>
        <v>0.73886946053090208</v>
      </c>
    </row>
    <row r="210" spans="1:10" x14ac:dyDescent="0.25">
      <c r="A210" s="28" t="s">
        <v>3</v>
      </c>
      <c r="B210" s="29" t="s">
        <v>2003</v>
      </c>
      <c r="C210" s="29" t="s">
        <v>1973</v>
      </c>
      <c r="D210" s="30" t="s">
        <v>247</v>
      </c>
      <c r="E210" s="31">
        <v>41809</v>
      </c>
      <c r="F210" s="30">
        <v>4091571</v>
      </c>
      <c r="G210" s="36">
        <v>10113679</v>
      </c>
      <c r="H210" s="32">
        <v>1404522</v>
      </c>
      <c r="I210" s="38" t="s">
        <v>2011</v>
      </c>
      <c r="J210" s="35">
        <f t="shared" si="3"/>
        <v>0.73992349083123576</v>
      </c>
    </row>
    <row r="211" spans="1:10" x14ac:dyDescent="0.25">
      <c r="A211" s="28" t="s">
        <v>3</v>
      </c>
      <c r="B211" s="29" t="s">
        <v>2003</v>
      </c>
      <c r="C211" s="29" t="s">
        <v>1973</v>
      </c>
      <c r="D211" s="30" t="s">
        <v>251</v>
      </c>
      <c r="E211" s="31">
        <v>41107</v>
      </c>
      <c r="F211" s="30">
        <v>4033452</v>
      </c>
      <c r="G211" s="36">
        <v>10052095</v>
      </c>
      <c r="H211" s="32">
        <v>1388480</v>
      </c>
      <c r="I211" s="34" t="s">
        <v>1999</v>
      </c>
      <c r="J211" s="35">
        <f t="shared" si="3"/>
        <v>0.74096548233539683</v>
      </c>
    </row>
    <row r="212" spans="1:10" x14ac:dyDescent="0.25">
      <c r="A212" s="28" t="s">
        <v>0</v>
      </c>
      <c r="B212" s="29" t="s">
        <v>2003</v>
      </c>
      <c r="C212" s="29" t="s">
        <v>1973</v>
      </c>
      <c r="D212" s="30" t="s">
        <v>254</v>
      </c>
      <c r="E212" s="31">
        <v>43236</v>
      </c>
      <c r="F212" s="30">
        <v>4249429</v>
      </c>
      <c r="G212" s="36">
        <v>10239302</v>
      </c>
      <c r="H212" s="32">
        <v>1356000</v>
      </c>
      <c r="I212" s="34" t="s">
        <v>1999</v>
      </c>
      <c r="J212" s="35">
        <f t="shared" si="3"/>
        <v>0.74198309906710513</v>
      </c>
    </row>
    <row r="213" spans="1:10" x14ac:dyDescent="0.25">
      <c r="A213" s="28" t="s">
        <v>3</v>
      </c>
      <c r="B213" s="29" t="s">
        <v>2003</v>
      </c>
      <c r="C213" s="29" t="s">
        <v>1973</v>
      </c>
      <c r="D213" s="30" t="s">
        <v>256</v>
      </c>
      <c r="E213" s="31">
        <v>41760</v>
      </c>
      <c r="F213" s="30">
        <v>4087713</v>
      </c>
      <c r="G213" s="36">
        <v>10108680</v>
      </c>
      <c r="H213" s="32">
        <v>1304098</v>
      </c>
      <c r="I213" s="34" t="s">
        <v>2005</v>
      </c>
      <c r="J213" s="35">
        <f t="shared" si="3"/>
        <v>0.74296176569290706</v>
      </c>
    </row>
    <row r="214" spans="1:10" x14ac:dyDescent="0.25">
      <c r="A214" s="28" t="s">
        <v>0</v>
      </c>
      <c r="B214" s="29" t="s">
        <v>2003</v>
      </c>
      <c r="C214" s="29" t="s">
        <v>1973</v>
      </c>
      <c r="D214" s="30" t="s">
        <v>257</v>
      </c>
      <c r="E214" s="31">
        <v>42128</v>
      </c>
      <c r="F214" s="30">
        <v>4119753</v>
      </c>
      <c r="G214" s="36">
        <v>10144483</v>
      </c>
      <c r="H214" s="32">
        <v>1302632</v>
      </c>
      <c r="I214" s="38" t="s">
        <v>2006</v>
      </c>
      <c r="J214" s="35">
        <f t="shared" si="3"/>
        <v>0.74393933215194741</v>
      </c>
    </row>
    <row r="215" spans="1:10" x14ac:dyDescent="0.25">
      <c r="A215" s="28" t="s">
        <v>3</v>
      </c>
      <c r="B215" s="29" t="s">
        <v>2003</v>
      </c>
      <c r="C215" s="29" t="s">
        <v>1973</v>
      </c>
      <c r="D215" s="30" t="s">
        <v>258</v>
      </c>
      <c r="E215" s="31">
        <v>45049</v>
      </c>
      <c r="F215" s="30">
        <v>4521491</v>
      </c>
      <c r="G215" s="36">
        <v>10423317</v>
      </c>
      <c r="H215" s="32">
        <v>1296010</v>
      </c>
      <c r="I215" s="34" t="s">
        <v>2001</v>
      </c>
      <c r="J215" s="35">
        <f t="shared" si="3"/>
        <v>0.74491192909919024</v>
      </c>
    </row>
    <row r="216" spans="1:10" x14ac:dyDescent="0.25">
      <c r="A216" s="28" t="s">
        <v>0</v>
      </c>
      <c r="B216" s="29" t="s">
        <v>2003</v>
      </c>
      <c r="C216" s="29" t="s">
        <v>1973</v>
      </c>
      <c r="D216" s="30" t="s">
        <v>259</v>
      </c>
      <c r="E216" s="31">
        <v>43123</v>
      </c>
      <c r="F216" s="30">
        <v>4233738</v>
      </c>
      <c r="G216" s="36">
        <v>10227988</v>
      </c>
      <c r="H216" s="32">
        <v>1292067</v>
      </c>
      <c r="I216" s="34" t="s">
        <v>1999</v>
      </c>
      <c r="J216" s="35">
        <f t="shared" si="3"/>
        <v>0.74588156700309005</v>
      </c>
    </row>
    <row r="217" spans="1:10" x14ac:dyDescent="0.25">
      <c r="A217" s="28" t="s">
        <v>0</v>
      </c>
      <c r="B217" s="29" t="s">
        <v>2003</v>
      </c>
      <c r="C217" s="29" t="s">
        <v>1974</v>
      </c>
      <c r="D217" s="30" t="s">
        <v>163</v>
      </c>
      <c r="E217" s="31">
        <v>41315</v>
      </c>
      <c r="F217" s="30">
        <v>4048138</v>
      </c>
      <c r="G217" s="36">
        <v>10068928</v>
      </c>
      <c r="H217" s="32">
        <v>1288090</v>
      </c>
      <c r="I217" s="38" t="s">
        <v>2006</v>
      </c>
      <c r="J217" s="35">
        <f t="shared" si="3"/>
        <v>0.7468482203481831</v>
      </c>
    </row>
    <row r="218" spans="1:10" x14ac:dyDescent="0.25">
      <c r="A218" s="28" t="s">
        <v>3</v>
      </c>
      <c r="B218" s="29" t="s">
        <v>2003</v>
      </c>
      <c r="C218" s="29" t="s">
        <v>1973</v>
      </c>
      <c r="D218" s="30" t="s">
        <v>261</v>
      </c>
      <c r="E218" s="31">
        <v>41508</v>
      </c>
      <c r="F218" s="30">
        <v>4065112</v>
      </c>
      <c r="G218" s="36">
        <v>10085358</v>
      </c>
      <c r="H218" s="32">
        <v>1284324</v>
      </c>
      <c r="I218" s="38" t="s">
        <v>1998</v>
      </c>
      <c r="J218" s="35">
        <f t="shared" si="3"/>
        <v>0.74781204748043573</v>
      </c>
    </row>
    <row r="219" spans="1:10" x14ac:dyDescent="0.25">
      <c r="A219" s="28" t="s">
        <v>0</v>
      </c>
      <c r="B219" s="29" t="s">
        <v>2003</v>
      </c>
      <c r="C219" s="29" t="s">
        <v>1973</v>
      </c>
      <c r="D219" s="30" t="s">
        <v>262</v>
      </c>
      <c r="E219" s="31">
        <v>43316</v>
      </c>
      <c r="F219" s="30">
        <v>4258250</v>
      </c>
      <c r="G219" s="36">
        <v>10245384</v>
      </c>
      <c r="H219" s="32">
        <v>1280000</v>
      </c>
      <c r="I219" s="34" t="s">
        <v>2005</v>
      </c>
      <c r="J219" s="35">
        <f t="shared" si="3"/>
        <v>0.74877262964606006</v>
      </c>
    </row>
    <row r="220" spans="1:10" x14ac:dyDescent="0.25">
      <c r="A220" s="28" t="s">
        <v>3</v>
      </c>
      <c r="B220" s="29" t="s">
        <v>2003</v>
      </c>
      <c r="C220" s="29" t="s">
        <v>1973</v>
      </c>
      <c r="D220" s="30" t="s">
        <v>263</v>
      </c>
      <c r="E220" s="31">
        <v>44894</v>
      </c>
      <c r="F220" s="30">
        <v>4501679</v>
      </c>
      <c r="G220" s="36">
        <v>10407256</v>
      </c>
      <c r="H220" s="32">
        <v>1274659</v>
      </c>
      <c r="I220" s="38" t="s">
        <v>2011</v>
      </c>
      <c r="J220" s="35">
        <f t="shared" si="3"/>
        <v>0.74972920363250739</v>
      </c>
    </row>
    <row r="221" spans="1:10" x14ac:dyDescent="0.25">
      <c r="A221" s="28" t="s">
        <v>3</v>
      </c>
      <c r="B221" s="29" t="s">
        <v>2003</v>
      </c>
      <c r="C221" s="29" t="s">
        <v>1973</v>
      </c>
      <c r="D221" s="30" t="s">
        <v>264</v>
      </c>
      <c r="E221" s="31">
        <v>42795</v>
      </c>
      <c r="F221" s="30">
        <v>4197063</v>
      </c>
      <c r="G221" s="36">
        <v>10199198</v>
      </c>
      <c r="H221" s="32">
        <v>1271902</v>
      </c>
      <c r="I221" s="38" t="s">
        <v>1999</v>
      </c>
      <c r="J221" s="35">
        <f t="shared" si="3"/>
        <v>0.75068370861502454</v>
      </c>
    </row>
    <row r="222" spans="1:10" x14ac:dyDescent="0.25">
      <c r="A222" s="28" t="s">
        <v>0</v>
      </c>
      <c r="B222" s="29" t="s">
        <v>2003</v>
      </c>
      <c r="C222" s="29" t="s">
        <v>1973</v>
      </c>
      <c r="D222" s="30" t="s">
        <v>265</v>
      </c>
      <c r="E222" s="31">
        <v>43541</v>
      </c>
      <c r="F222" s="30">
        <v>4296226</v>
      </c>
      <c r="G222" s="36">
        <v>10266846</v>
      </c>
      <c r="H222" s="32">
        <v>1267006</v>
      </c>
      <c r="I222" s="34" t="s">
        <v>2005</v>
      </c>
      <c r="J222" s="35">
        <f t="shared" si="3"/>
        <v>0.75163453937075819</v>
      </c>
    </row>
    <row r="223" spans="1:10" x14ac:dyDescent="0.25">
      <c r="A223" s="28" t="s">
        <v>3</v>
      </c>
      <c r="B223" s="29" t="s">
        <v>2003</v>
      </c>
      <c r="C223" s="29" t="s">
        <v>1973</v>
      </c>
      <c r="D223" s="30" t="s">
        <v>266</v>
      </c>
      <c r="E223" s="31">
        <v>42924</v>
      </c>
      <c r="F223" s="30">
        <v>4209808</v>
      </c>
      <c r="G223" s="30" t="s">
        <v>2</v>
      </c>
      <c r="H223" s="32">
        <v>1252593</v>
      </c>
      <c r="I223" s="34" t="s">
        <v>1999</v>
      </c>
      <c r="J223" s="35">
        <f t="shared" si="3"/>
        <v>0.75257455382121596</v>
      </c>
    </row>
    <row r="224" spans="1:10" x14ac:dyDescent="0.25">
      <c r="A224" s="28" t="s">
        <v>3</v>
      </c>
      <c r="B224" s="29" t="s">
        <v>2003</v>
      </c>
      <c r="C224" s="29" t="s">
        <v>1973</v>
      </c>
      <c r="D224" s="30" t="s">
        <v>171</v>
      </c>
      <c r="E224" s="31">
        <v>41506</v>
      </c>
      <c r="F224" s="30">
        <v>4064725</v>
      </c>
      <c r="G224" s="36">
        <v>10085153</v>
      </c>
      <c r="H224" s="32">
        <v>1240000</v>
      </c>
      <c r="I224" s="38" t="s">
        <v>2011</v>
      </c>
      <c r="J224" s="35">
        <f t="shared" si="3"/>
        <v>0.75350511779416462</v>
      </c>
    </row>
    <row r="225" spans="1:10" x14ac:dyDescent="0.25">
      <c r="A225" s="28" t="s">
        <v>3</v>
      </c>
      <c r="B225" s="29" t="s">
        <v>2003</v>
      </c>
      <c r="C225" s="29" t="s">
        <v>1973</v>
      </c>
      <c r="D225" s="30" t="s">
        <v>270</v>
      </c>
      <c r="E225" s="31">
        <v>42239</v>
      </c>
      <c r="F225" s="30">
        <v>4128669</v>
      </c>
      <c r="G225" s="36">
        <v>10154129</v>
      </c>
      <c r="H225" s="32">
        <v>1230840</v>
      </c>
      <c r="I225" s="34" t="s">
        <v>2007</v>
      </c>
      <c r="J225" s="35">
        <f t="shared" si="3"/>
        <v>0.75442880760099051</v>
      </c>
    </row>
    <row r="226" spans="1:10" x14ac:dyDescent="0.25">
      <c r="A226" s="28" t="s">
        <v>0</v>
      </c>
      <c r="B226" s="29" t="s">
        <v>2003</v>
      </c>
      <c r="C226" s="29" t="s">
        <v>1973</v>
      </c>
      <c r="D226" s="30" t="s">
        <v>272</v>
      </c>
      <c r="E226" s="31">
        <v>43368</v>
      </c>
      <c r="F226" s="30">
        <v>4265012</v>
      </c>
      <c r="G226" s="36">
        <v>10250851</v>
      </c>
      <c r="H226" s="32">
        <v>1218528</v>
      </c>
      <c r="I226" s="38" t="s">
        <v>1999</v>
      </c>
      <c r="J226" s="35">
        <f t="shared" si="3"/>
        <v>0.75534325780811074</v>
      </c>
    </row>
    <row r="227" spans="1:10" x14ac:dyDescent="0.25">
      <c r="A227" s="28" t="s">
        <v>0</v>
      </c>
      <c r="B227" s="29" t="s">
        <v>2003</v>
      </c>
      <c r="C227" s="29" t="s">
        <v>1974</v>
      </c>
      <c r="D227" s="30" t="s">
        <v>274</v>
      </c>
      <c r="E227" s="31">
        <v>41472</v>
      </c>
      <c r="F227" s="30">
        <v>4062014</v>
      </c>
      <c r="G227" s="36">
        <v>10082291</v>
      </c>
      <c r="H227" s="32">
        <v>1212333</v>
      </c>
      <c r="I227" s="34" t="s">
        <v>2007</v>
      </c>
      <c r="J227" s="35">
        <f t="shared" si="3"/>
        <v>0.75625305894764039</v>
      </c>
    </row>
    <row r="228" spans="1:10" x14ac:dyDescent="0.25">
      <c r="A228" s="28" t="s">
        <v>3</v>
      </c>
      <c r="B228" s="29" t="s">
        <v>2003</v>
      </c>
      <c r="C228" s="29" t="s">
        <v>1973</v>
      </c>
      <c r="D228" s="30" t="s">
        <v>277</v>
      </c>
      <c r="E228" s="31">
        <v>44872</v>
      </c>
      <c r="F228" s="30">
        <v>4497499</v>
      </c>
      <c r="G228" s="36">
        <v>10405333</v>
      </c>
      <c r="H228" s="32">
        <v>1201290</v>
      </c>
      <c r="I228" s="34" t="s">
        <v>1999</v>
      </c>
      <c r="J228" s="35">
        <f t="shared" si="3"/>
        <v>0.75715457281462706</v>
      </c>
    </row>
    <row r="229" spans="1:10" x14ac:dyDescent="0.25">
      <c r="A229" s="28" t="s">
        <v>0</v>
      </c>
      <c r="B229" s="29" t="s">
        <v>2003</v>
      </c>
      <c r="C229" s="29" t="s">
        <v>1973</v>
      </c>
      <c r="D229" s="30" t="s">
        <v>279</v>
      </c>
      <c r="E229" s="31">
        <v>43488</v>
      </c>
      <c r="F229" s="30">
        <v>4288611</v>
      </c>
      <c r="G229" s="30" t="s">
        <v>2</v>
      </c>
      <c r="H229" s="32">
        <v>1198400</v>
      </c>
      <c r="I229" s="34" t="s">
        <v>1998</v>
      </c>
      <c r="J229" s="35">
        <f t="shared" si="3"/>
        <v>0.75805391786719289</v>
      </c>
    </row>
    <row r="230" spans="1:10" x14ac:dyDescent="0.25">
      <c r="A230" s="28" t="s">
        <v>0</v>
      </c>
      <c r="B230" s="29" t="s">
        <v>2003</v>
      </c>
      <c r="C230" s="29" t="s">
        <v>1973</v>
      </c>
      <c r="D230" s="100" t="s">
        <v>2148</v>
      </c>
      <c r="E230" s="31">
        <v>43385</v>
      </c>
      <c r="F230" s="30">
        <v>4267189</v>
      </c>
      <c r="G230" s="30" t="s">
        <v>2</v>
      </c>
      <c r="H230" s="32">
        <v>1187300</v>
      </c>
      <c r="I230" s="34" t="s">
        <v>2005</v>
      </c>
      <c r="J230" s="35">
        <f t="shared" si="3"/>
        <v>0.75894493287129117</v>
      </c>
    </row>
    <row r="231" spans="1:10" x14ac:dyDescent="0.25">
      <c r="A231" s="28" t="s">
        <v>0</v>
      </c>
      <c r="B231" s="29" t="s">
        <v>2003</v>
      </c>
      <c r="C231" s="29" t="s">
        <v>1973</v>
      </c>
      <c r="D231" s="30" t="s">
        <v>280</v>
      </c>
      <c r="E231" s="31">
        <v>41543</v>
      </c>
      <c r="F231" s="30">
        <v>4068476</v>
      </c>
      <c r="G231" s="36">
        <v>10089058</v>
      </c>
      <c r="H231" s="32">
        <v>1180000</v>
      </c>
      <c r="I231" s="38" t="s">
        <v>2011</v>
      </c>
      <c r="J231" s="35">
        <f t="shared" si="3"/>
        <v>0.75983046955522615</v>
      </c>
    </row>
    <row r="232" spans="1:10" x14ac:dyDescent="0.25">
      <c r="A232" s="28" t="s">
        <v>0</v>
      </c>
      <c r="B232" s="29" t="s">
        <v>2003</v>
      </c>
      <c r="C232" s="29" t="s">
        <v>1973</v>
      </c>
      <c r="D232" s="30" t="s">
        <v>283</v>
      </c>
      <c r="E232" s="31">
        <v>44862</v>
      </c>
      <c r="F232" s="30">
        <v>4496547</v>
      </c>
      <c r="G232" s="36">
        <v>10404521</v>
      </c>
      <c r="H232" s="32">
        <v>1174290</v>
      </c>
      <c r="I232" s="34" t="s">
        <v>2007</v>
      </c>
      <c r="J232" s="35">
        <f t="shared" si="3"/>
        <v>0.76071172114215668</v>
      </c>
    </row>
    <row r="233" spans="1:10" x14ac:dyDescent="0.25">
      <c r="A233" s="28" t="s">
        <v>3</v>
      </c>
      <c r="B233" s="29" t="s">
        <v>2003</v>
      </c>
      <c r="C233" s="29" t="s">
        <v>1973</v>
      </c>
      <c r="D233" s="30" t="s">
        <v>84</v>
      </c>
      <c r="E233" s="31">
        <v>41974</v>
      </c>
      <c r="F233" s="30">
        <v>4106256</v>
      </c>
      <c r="G233" s="30" t="s">
        <v>2</v>
      </c>
      <c r="H233" s="32">
        <v>1155400</v>
      </c>
      <c r="I233" s="38" t="s">
        <v>1998</v>
      </c>
      <c r="J233" s="35">
        <f t="shared" si="3"/>
        <v>0.76157879663759609</v>
      </c>
    </row>
    <row r="234" spans="1:10" x14ac:dyDescent="0.25">
      <c r="A234" s="28" t="s">
        <v>0</v>
      </c>
      <c r="B234" s="29" t="s">
        <v>2003</v>
      </c>
      <c r="C234" s="29" t="s">
        <v>1974</v>
      </c>
      <c r="D234" s="30" t="s">
        <v>286</v>
      </c>
      <c r="E234" s="31">
        <v>43383</v>
      </c>
      <c r="F234" s="30">
        <v>4266966</v>
      </c>
      <c r="G234" s="36">
        <v>10252364</v>
      </c>
      <c r="H234" s="32">
        <v>1136062</v>
      </c>
      <c r="I234" s="34" t="s">
        <v>2006</v>
      </c>
      <c r="J234" s="35">
        <f t="shared" si="3"/>
        <v>0.76243135983778643</v>
      </c>
    </row>
    <row r="235" spans="1:10" x14ac:dyDescent="0.25">
      <c r="A235" s="28" t="s">
        <v>0</v>
      </c>
      <c r="B235" s="29" t="s">
        <v>2003</v>
      </c>
      <c r="C235" s="29" t="s">
        <v>1973</v>
      </c>
      <c r="D235" s="30" t="s">
        <v>287</v>
      </c>
      <c r="E235" s="31">
        <v>40949</v>
      </c>
      <c r="F235" s="30">
        <v>4022641</v>
      </c>
      <c r="G235" s="36">
        <v>10037808</v>
      </c>
      <c r="H235" s="32">
        <v>1131386</v>
      </c>
      <c r="I235" s="34" t="s">
        <v>2006</v>
      </c>
      <c r="J235" s="35">
        <f t="shared" si="3"/>
        <v>0.7632804139112529</v>
      </c>
    </row>
    <row r="236" spans="1:10" x14ac:dyDescent="0.25">
      <c r="A236" s="28" t="s">
        <v>0</v>
      </c>
      <c r="B236" s="29" t="s">
        <v>2003</v>
      </c>
      <c r="C236" s="29" t="s">
        <v>1973</v>
      </c>
      <c r="D236" s="30" t="s">
        <v>288</v>
      </c>
      <c r="E236" s="31">
        <v>44476</v>
      </c>
      <c r="F236" s="30">
        <v>4438634</v>
      </c>
      <c r="G236" s="30" t="s">
        <v>2</v>
      </c>
      <c r="H236" s="32">
        <v>1120000</v>
      </c>
      <c r="I236" s="34" t="s">
        <v>1998</v>
      </c>
      <c r="J236" s="35">
        <f t="shared" si="3"/>
        <v>0.7641209233061742</v>
      </c>
    </row>
    <row r="237" spans="1:10" x14ac:dyDescent="0.25">
      <c r="A237" s="28" t="s">
        <v>0</v>
      </c>
      <c r="B237" s="29" t="s">
        <v>2003</v>
      </c>
      <c r="C237" s="29" t="s">
        <v>1973</v>
      </c>
      <c r="D237" s="100" t="s">
        <v>2149</v>
      </c>
      <c r="E237" s="31">
        <v>43151</v>
      </c>
      <c r="F237" s="30">
        <v>4237058</v>
      </c>
      <c r="G237" s="30" t="s">
        <v>2</v>
      </c>
      <c r="H237" s="32">
        <v>1120000</v>
      </c>
      <c r="I237" s="34" t="s">
        <v>2005</v>
      </c>
      <c r="J237" s="35">
        <f t="shared" si="3"/>
        <v>0.76496143270109551</v>
      </c>
    </row>
    <row r="238" spans="1:10" x14ac:dyDescent="0.25">
      <c r="A238" s="28" t="s">
        <v>0</v>
      </c>
      <c r="B238" s="29" t="s">
        <v>2003</v>
      </c>
      <c r="C238" s="29" t="s">
        <v>1973</v>
      </c>
      <c r="D238" s="30" t="s">
        <v>290</v>
      </c>
      <c r="E238" s="31">
        <v>44076</v>
      </c>
      <c r="F238" s="30">
        <v>4375325</v>
      </c>
      <c r="G238" s="36">
        <v>10321692</v>
      </c>
      <c r="H238" s="32">
        <v>1111156</v>
      </c>
      <c r="I238" s="34" t="s">
        <v>1998</v>
      </c>
      <c r="J238" s="35">
        <f t="shared" si="3"/>
        <v>0.76579530507361626</v>
      </c>
    </row>
    <row r="239" spans="1:10" x14ac:dyDescent="0.25">
      <c r="A239" s="28" t="s">
        <v>0</v>
      </c>
      <c r="B239" s="29" t="s">
        <v>2003</v>
      </c>
      <c r="C239" s="29" t="s">
        <v>1973</v>
      </c>
      <c r="D239" s="100" t="s">
        <v>2150</v>
      </c>
      <c r="E239" s="31">
        <v>41508</v>
      </c>
      <c r="F239" s="30">
        <v>4065114</v>
      </c>
      <c r="G239" s="36">
        <v>10085361</v>
      </c>
      <c r="H239" s="32">
        <v>1104989</v>
      </c>
      <c r="I239" s="38" t="s">
        <v>2005</v>
      </c>
      <c r="J239" s="35">
        <f t="shared" si="3"/>
        <v>0.76662454939128122</v>
      </c>
    </row>
    <row r="240" spans="1:10" x14ac:dyDescent="0.25">
      <c r="A240" s="28" t="s">
        <v>0</v>
      </c>
      <c r="B240" s="29" t="s">
        <v>2003</v>
      </c>
      <c r="C240" s="29" t="s">
        <v>1973</v>
      </c>
      <c r="D240" s="30" t="s">
        <v>295</v>
      </c>
      <c r="E240" s="31">
        <v>43608</v>
      </c>
      <c r="F240" s="30">
        <v>4305653</v>
      </c>
      <c r="G240" s="36">
        <v>10270647</v>
      </c>
      <c r="H240" s="32">
        <v>1081902</v>
      </c>
      <c r="I240" s="34" t="s">
        <v>1999</v>
      </c>
      <c r="J240" s="35">
        <f t="shared" si="3"/>
        <v>0.76743646795858855</v>
      </c>
    </row>
    <row r="241" spans="1:10" x14ac:dyDescent="0.25">
      <c r="A241" s="28" t="s">
        <v>0</v>
      </c>
      <c r="B241" s="29" t="s">
        <v>2003</v>
      </c>
      <c r="C241" s="29" t="s">
        <v>1973</v>
      </c>
      <c r="D241" s="30" t="s">
        <v>296</v>
      </c>
      <c r="E241" s="31">
        <v>43775</v>
      </c>
      <c r="F241" s="30">
        <v>4329058</v>
      </c>
      <c r="G241" s="36">
        <v>10289164</v>
      </c>
      <c r="H241" s="32">
        <v>1081600</v>
      </c>
      <c r="I241" s="34" t="s">
        <v>1999</v>
      </c>
      <c r="J241" s="35">
        <f t="shared" si="3"/>
        <v>0.76824815988854112</v>
      </c>
    </row>
    <row r="242" spans="1:10" x14ac:dyDescent="0.25">
      <c r="A242" s="28" t="s">
        <v>0</v>
      </c>
      <c r="B242" s="29" t="s">
        <v>2003</v>
      </c>
      <c r="C242" s="29" t="s">
        <v>1973</v>
      </c>
      <c r="D242" s="30" t="s">
        <v>297</v>
      </c>
      <c r="E242" s="31">
        <v>41430</v>
      </c>
      <c r="F242" s="30">
        <v>4058194</v>
      </c>
      <c r="G242" s="36">
        <v>10079038</v>
      </c>
      <c r="H242" s="32">
        <v>1080000</v>
      </c>
      <c r="I242" s="38" t="s">
        <v>2011</v>
      </c>
      <c r="J242" s="35">
        <f t="shared" si="3"/>
        <v>0.76905865109078664</v>
      </c>
    </row>
    <row r="243" spans="1:10" x14ac:dyDescent="0.25">
      <c r="A243" s="28" t="s">
        <v>0</v>
      </c>
      <c r="B243" s="29" t="s">
        <v>2003</v>
      </c>
      <c r="C243" s="29" t="s">
        <v>1973</v>
      </c>
      <c r="D243" s="30" t="s">
        <v>298</v>
      </c>
      <c r="E243" s="31">
        <v>43230</v>
      </c>
      <c r="F243" s="30">
        <v>4248839</v>
      </c>
      <c r="G243" s="36">
        <v>10238829</v>
      </c>
      <c r="H243" s="32">
        <v>1063000</v>
      </c>
      <c r="I243" s="34" t="s">
        <v>1999</v>
      </c>
      <c r="J243" s="35">
        <f t="shared" si="3"/>
        <v>0.76985638456114502</v>
      </c>
    </row>
    <row r="244" spans="1:10" x14ac:dyDescent="0.25">
      <c r="A244" s="28" t="s">
        <v>0</v>
      </c>
      <c r="B244" s="29" t="s">
        <v>2003</v>
      </c>
      <c r="C244" s="29" t="s">
        <v>1973</v>
      </c>
      <c r="D244" s="30" t="s">
        <v>299</v>
      </c>
      <c r="E244" s="31">
        <v>42655</v>
      </c>
      <c r="F244" s="30">
        <v>4173699</v>
      </c>
      <c r="G244" s="30" t="s">
        <v>2</v>
      </c>
      <c r="H244" s="32">
        <v>1062640</v>
      </c>
      <c r="I244" s="34" t="s">
        <v>1998</v>
      </c>
      <c r="J244" s="35">
        <f t="shared" si="3"/>
        <v>0.77065384786776936</v>
      </c>
    </row>
    <row r="245" spans="1:10" x14ac:dyDescent="0.25">
      <c r="A245" s="28" t="s">
        <v>3</v>
      </c>
      <c r="B245" s="29" t="s">
        <v>2003</v>
      </c>
      <c r="C245" s="29" t="s">
        <v>1973</v>
      </c>
      <c r="D245" s="30" t="s">
        <v>300</v>
      </c>
      <c r="E245" s="31">
        <v>44049</v>
      </c>
      <c r="F245" s="30">
        <v>4370608</v>
      </c>
      <c r="G245" s="36">
        <v>10318363</v>
      </c>
      <c r="H245" s="32">
        <v>1059102</v>
      </c>
      <c r="I245" s="34" t="s">
        <v>1999</v>
      </c>
      <c r="J245" s="35">
        <f t="shared" si="3"/>
        <v>0.77144865606525148</v>
      </c>
    </row>
    <row r="246" spans="1:10" x14ac:dyDescent="0.25">
      <c r="A246" s="28" t="s">
        <v>3</v>
      </c>
      <c r="B246" s="29" t="s">
        <v>2003</v>
      </c>
      <c r="C246" s="29" t="s">
        <v>1973</v>
      </c>
      <c r="D246" s="30" t="s">
        <v>301</v>
      </c>
      <c r="E246" s="31">
        <v>42271</v>
      </c>
      <c r="F246" s="30">
        <v>4131764</v>
      </c>
      <c r="G246" s="36">
        <v>10157588</v>
      </c>
      <c r="H246" s="32">
        <v>1047105</v>
      </c>
      <c r="I246" s="38" t="s">
        <v>2011</v>
      </c>
      <c r="J246" s="35">
        <f t="shared" si="3"/>
        <v>0.77223446105629534</v>
      </c>
    </row>
    <row r="247" spans="1:10" x14ac:dyDescent="0.25">
      <c r="A247" s="28" t="s">
        <v>0</v>
      </c>
      <c r="B247" s="29" t="s">
        <v>2003</v>
      </c>
      <c r="C247" s="29" t="s">
        <v>1973</v>
      </c>
      <c r="D247" s="30" t="s">
        <v>302</v>
      </c>
      <c r="E247" s="31">
        <v>44719</v>
      </c>
      <c r="F247" s="30">
        <v>4476806</v>
      </c>
      <c r="G247" s="36">
        <v>10389786</v>
      </c>
      <c r="H247" s="32">
        <v>1037114</v>
      </c>
      <c r="I247" s="34" t="s">
        <v>2007</v>
      </c>
      <c r="J247" s="35">
        <f t="shared" si="3"/>
        <v>0.77301276825326359</v>
      </c>
    </row>
    <row r="248" spans="1:10" x14ac:dyDescent="0.25">
      <c r="A248" s="28" t="s">
        <v>3</v>
      </c>
      <c r="B248" s="29" t="s">
        <v>2003</v>
      </c>
      <c r="C248" s="29" t="s">
        <v>1973</v>
      </c>
      <c r="D248" s="30" t="s">
        <v>303</v>
      </c>
      <c r="E248" s="31">
        <v>43705</v>
      </c>
      <c r="F248" s="30">
        <v>4317491</v>
      </c>
      <c r="G248" s="36">
        <v>10281878</v>
      </c>
      <c r="H248" s="32">
        <v>1025457</v>
      </c>
      <c r="I248" s="38" t="s">
        <v>2011</v>
      </c>
      <c r="J248" s="35">
        <f t="shared" si="3"/>
        <v>0.77378232739843134</v>
      </c>
    </row>
    <row r="249" spans="1:10" x14ac:dyDescent="0.25">
      <c r="A249" s="28" t="s">
        <v>3</v>
      </c>
      <c r="B249" s="29" t="s">
        <v>2003</v>
      </c>
      <c r="C249" s="29" t="s">
        <v>1973</v>
      </c>
      <c r="D249" s="30" t="s">
        <v>305</v>
      </c>
      <c r="E249" s="31">
        <v>42612</v>
      </c>
      <c r="F249" s="30">
        <v>4169943</v>
      </c>
      <c r="G249" s="30" t="s">
        <v>2</v>
      </c>
      <c r="H249" s="32">
        <v>1022868</v>
      </c>
      <c r="I249" s="38" t="s">
        <v>2006</v>
      </c>
      <c r="J249" s="35">
        <f t="shared" si="3"/>
        <v>0.7745499436160781</v>
      </c>
    </row>
    <row r="250" spans="1:10" x14ac:dyDescent="0.25">
      <c r="A250" s="28" t="s">
        <v>0</v>
      </c>
      <c r="B250" s="29" t="s">
        <v>2003</v>
      </c>
      <c r="C250" s="29" t="s">
        <v>1973</v>
      </c>
      <c r="D250" s="30" t="s">
        <v>306</v>
      </c>
      <c r="E250" s="31">
        <v>43699</v>
      </c>
      <c r="F250" s="30">
        <v>4316828</v>
      </c>
      <c r="G250" s="36">
        <v>10281228</v>
      </c>
      <c r="H250" s="32">
        <v>1019255</v>
      </c>
      <c r="I250" s="38" t="s">
        <v>1999</v>
      </c>
      <c r="J250" s="35">
        <f t="shared" si="3"/>
        <v>0.77531484844047149</v>
      </c>
    </row>
    <row r="251" spans="1:10" x14ac:dyDescent="0.25">
      <c r="A251" s="28" t="s">
        <v>3</v>
      </c>
      <c r="B251" s="29" t="s">
        <v>2003</v>
      </c>
      <c r="C251" s="29" t="s">
        <v>1973</v>
      </c>
      <c r="D251" s="30" t="s">
        <v>307</v>
      </c>
      <c r="E251" s="31">
        <v>44497</v>
      </c>
      <c r="F251" s="30">
        <v>4443951</v>
      </c>
      <c r="G251" s="30" t="s">
        <v>2</v>
      </c>
      <c r="H251" s="32">
        <v>1015000</v>
      </c>
      <c r="I251" s="38" t="s">
        <v>2010</v>
      </c>
      <c r="J251" s="35">
        <f t="shared" si="3"/>
        <v>0.776076560079619</v>
      </c>
    </row>
    <row r="252" spans="1:10" x14ac:dyDescent="0.25">
      <c r="A252" s="28" t="s">
        <v>0</v>
      </c>
      <c r="B252" s="29" t="s">
        <v>2003</v>
      </c>
      <c r="C252" s="29" t="s">
        <v>1973</v>
      </c>
      <c r="D252" s="100" t="s">
        <v>2151</v>
      </c>
      <c r="E252" s="31">
        <v>43747</v>
      </c>
      <c r="F252" s="30">
        <v>4324468</v>
      </c>
      <c r="G252" s="36">
        <v>10286524</v>
      </c>
      <c r="H252" s="32">
        <v>1011680</v>
      </c>
      <c r="I252" s="38" t="s">
        <v>2005</v>
      </c>
      <c r="J252" s="35">
        <f t="shared" si="3"/>
        <v>0.77683578020877442</v>
      </c>
    </row>
    <row r="253" spans="1:10" x14ac:dyDescent="0.25">
      <c r="A253" s="28" t="s">
        <v>3</v>
      </c>
      <c r="B253" s="29" t="s">
        <v>2003</v>
      </c>
      <c r="C253" s="29" t="s">
        <v>1973</v>
      </c>
      <c r="D253" s="30" t="s">
        <v>308</v>
      </c>
      <c r="E253" s="31">
        <v>41171</v>
      </c>
      <c r="F253" s="30">
        <v>4037709</v>
      </c>
      <c r="G253" s="36">
        <v>10057483</v>
      </c>
      <c r="H253" s="32">
        <v>1010899</v>
      </c>
      <c r="I253" s="34" t="s">
        <v>2007</v>
      </c>
      <c r="J253" s="35">
        <f t="shared" si="3"/>
        <v>0.7775944142327178</v>
      </c>
    </row>
    <row r="254" spans="1:10" x14ac:dyDescent="0.25">
      <c r="A254" s="28" t="s">
        <v>3</v>
      </c>
      <c r="B254" s="29" t="s">
        <v>2003</v>
      </c>
      <c r="C254" s="29" t="s">
        <v>1973</v>
      </c>
      <c r="D254" s="30" t="s">
        <v>309</v>
      </c>
      <c r="E254" s="31">
        <v>44585</v>
      </c>
      <c r="F254" s="30">
        <v>4455206</v>
      </c>
      <c r="G254" s="36">
        <v>10375355</v>
      </c>
      <c r="H254" s="32">
        <v>1001075</v>
      </c>
      <c r="I254" s="34" t="s">
        <v>1999</v>
      </c>
      <c r="J254" s="35">
        <f t="shared" si="3"/>
        <v>0.77834567578853997</v>
      </c>
    </row>
    <row r="255" spans="1:10" x14ac:dyDescent="0.25">
      <c r="A255" s="28" t="s">
        <v>0</v>
      </c>
      <c r="B255" s="29" t="s">
        <v>2003</v>
      </c>
      <c r="C255" s="29" t="s">
        <v>1973</v>
      </c>
      <c r="D255" s="100" t="s">
        <v>2152</v>
      </c>
      <c r="E255" s="31">
        <v>43797</v>
      </c>
      <c r="F255" s="30">
        <v>4332376</v>
      </c>
      <c r="G255" s="30" t="s">
        <v>2</v>
      </c>
      <c r="H255" s="32">
        <v>998400</v>
      </c>
      <c r="I255" s="34" t="s">
        <v>2005</v>
      </c>
      <c r="J255" s="35">
        <f t="shared" si="3"/>
        <v>0.77909492987772699</v>
      </c>
    </row>
    <row r="256" spans="1:10" x14ac:dyDescent="0.25">
      <c r="A256" s="28" t="s">
        <v>0</v>
      </c>
      <c r="B256" s="29" t="s">
        <v>2003</v>
      </c>
      <c r="C256" s="29" t="s">
        <v>1973</v>
      </c>
      <c r="D256" s="30" t="s">
        <v>311</v>
      </c>
      <c r="E256" s="31">
        <v>42752</v>
      </c>
      <c r="F256" s="30">
        <v>4183177</v>
      </c>
      <c r="G256" s="36">
        <v>10194412</v>
      </c>
      <c r="H256" s="32">
        <v>990728</v>
      </c>
      <c r="I256" s="34" t="s">
        <v>2005</v>
      </c>
      <c r="J256" s="35">
        <f t="shared" si="3"/>
        <v>0.77983842647755885</v>
      </c>
    </row>
    <row r="257" spans="1:10" x14ac:dyDescent="0.25">
      <c r="A257" s="28" t="s">
        <v>0</v>
      </c>
      <c r="B257" s="29" t="s">
        <v>2003</v>
      </c>
      <c r="C257" s="29" t="s">
        <v>1973</v>
      </c>
      <c r="D257" s="30" t="s">
        <v>314</v>
      </c>
      <c r="E257" s="31">
        <v>45072</v>
      </c>
      <c r="F257" s="30">
        <v>4524022</v>
      </c>
      <c r="G257" s="36">
        <v>10425725</v>
      </c>
      <c r="H257" s="32">
        <v>980541</v>
      </c>
      <c r="I257" s="34" t="s">
        <v>1998</v>
      </c>
      <c r="J257" s="35">
        <f t="shared" si="3"/>
        <v>0.78057427819417091</v>
      </c>
    </row>
    <row r="258" spans="1:10" x14ac:dyDescent="0.25">
      <c r="A258" s="28" t="s">
        <v>3</v>
      </c>
      <c r="B258" s="29" t="s">
        <v>2003</v>
      </c>
      <c r="C258" s="29" t="s">
        <v>1973</v>
      </c>
      <c r="D258" s="100" t="s">
        <v>2153</v>
      </c>
      <c r="E258" s="31">
        <v>43508</v>
      </c>
      <c r="F258" s="30">
        <v>4291326</v>
      </c>
      <c r="G258" s="30" t="s">
        <v>2</v>
      </c>
      <c r="H258" s="32">
        <v>978359</v>
      </c>
      <c r="I258" s="38" t="s">
        <v>2005</v>
      </c>
      <c r="J258" s="35">
        <f t="shared" si="3"/>
        <v>0.78130849241837252</v>
      </c>
    </row>
    <row r="259" spans="1:10" x14ac:dyDescent="0.25">
      <c r="A259" s="28" t="s">
        <v>3</v>
      </c>
      <c r="B259" s="29" t="s">
        <v>2003</v>
      </c>
      <c r="C259" s="29" t="s">
        <v>1973</v>
      </c>
      <c r="D259" s="30" t="s">
        <v>316</v>
      </c>
      <c r="E259" s="31">
        <v>44403</v>
      </c>
      <c r="F259" s="30">
        <v>4426688</v>
      </c>
      <c r="G259" s="36">
        <v>10355607</v>
      </c>
      <c r="H259" s="32">
        <v>972293</v>
      </c>
      <c r="I259" s="34" t="s">
        <v>2005</v>
      </c>
      <c r="J259" s="35">
        <f t="shared" si="3"/>
        <v>0.78203815438365487</v>
      </c>
    </row>
    <row r="260" spans="1:10" x14ac:dyDescent="0.25">
      <c r="A260" s="28" t="s">
        <v>0</v>
      </c>
      <c r="B260" s="29" t="s">
        <v>2003</v>
      </c>
      <c r="C260" s="29" t="s">
        <v>1973</v>
      </c>
      <c r="D260" s="30" t="s">
        <v>317</v>
      </c>
      <c r="E260" s="31">
        <v>42850</v>
      </c>
      <c r="F260" s="30">
        <v>4202773</v>
      </c>
      <c r="G260" s="36">
        <v>10204395</v>
      </c>
      <c r="H260" s="32">
        <v>966696</v>
      </c>
      <c r="I260" s="34" t="s">
        <v>1999</v>
      </c>
      <c r="J260" s="35">
        <f t="shared" ref="J260:J323" si="4">+H260/$H$1+J259</f>
        <v>0.78276361605332712</v>
      </c>
    </row>
    <row r="261" spans="1:10" x14ac:dyDescent="0.25">
      <c r="A261" s="28" t="s">
        <v>3</v>
      </c>
      <c r="B261" s="29" t="s">
        <v>2003</v>
      </c>
      <c r="C261" s="29" t="s">
        <v>1974</v>
      </c>
      <c r="D261" s="30" t="s">
        <v>212</v>
      </c>
      <c r="E261" s="31">
        <v>42870</v>
      </c>
      <c r="F261" s="30">
        <v>4204970</v>
      </c>
      <c r="G261" s="30" t="s">
        <v>2</v>
      </c>
      <c r="H261" s="32">
        <v>963222</v>
      </c>
      <c r="I261" s="38" t="s">
        <v>2007</v>
      </c>
      <c r="J261" s="35">
        <f t="shared" si="4"/>
        <v>0.78348647064296539</v>
      </c>
    </row>
    <row r="262" spans="1:10" x14ac:dyDescent="0.25">
      <c r="A262" s="28" t="s">
        <v>3</v>
      </c>
      <c r="B262" s="29" t="s">
        <v>2003</v>
      </c>
      <c r="C262" s="29" t="s">
        <v>1973</v>
      </c>
      <c r="D262" s="30" t="s">
        <v>319</v>
      </c>
      <c r="E262" s="31">
        <v>43424</v>
      </c>
      <c r="F262" s="30">
        <v>4280008</v>
      </c>
      <c r="G262" s="30" t="s">
        <v>2</v>
      </c>
      <c r="H262" s="32">
        <v>960000</v>
      </c>
      <c r="I262" s="34" t="s">
        <v>1999</v>
      </c>
      <c r="J262" s="35">
        <f t="shared" si="4"/>
        <v>0.78420690726718367</v>
      </c>
    </row>
    <row r="263" spans="1:10" x14ac:dyDescent="0.25">
      <c r="A263" s="28" t="s">
        <v>3</v>
      </c>
      <c r="B263" s="29" t="s">
        <v>2003</v>
      </c>
      <c r="C263" s="29" t="s">
        <v>1973</v>
      </c>
      <c r="D263" s="30" t="s">
        <v>318</v>
      </c>
      <c r="E263" s="31">
        <v>43185</v>
      </c>
      <c r="F263" s="30">
        <v>4241461</v>
      </c>
      <c r="G263" s="30" t="s">
        <v>2</v>
      </c>
      <c r="H263" s="32">
        <v>960000</v>
      </c>
      <c r="I263" s="34" t="s">
        <v>2006</v>
      </c>
      <c r="J263" s="35">
        <f t="shared" si="4"/>
        <v>0.78492734389140195</v>
      </c>
    </row>
    <row r="264" spans="1:10" x14ac:dyDescent="0.25">
      <c r="A264" s="28" t="s">
        <v>0</v>
      </c>
      <c r="B264" s="29" t="s">
        <v>2003</v>
      </c>
      <c r="C264" s="29" t="s">
        <v>1973</v>
      </c>
      <c r="D264" s="30" t="s">
        <v>320</v>
      </c>
      <c r="E264" s="31">
        <v>43522</v>
      </c>
      <c r="F264" s="30">
        <v>4293510</v>
      </c>
      <c r="G264" s="36">
        <v>10264902</v>
      </c>
      <c r="H264" s="32">
        <v>957447</v>
      </c>
      <c r="I264" s="34" t="s">
        <v>2007</v>
      </c>
      <c r="J264" s="35">
        <f t="shared" si="4"/>
        <v>0.78564586460447272</v>
      </c>
    </row>
    <row r="265" spans="1:10" x14ac:dyDescent="0.25">
      <c r="A265" s="28" t="s">
        <v>3</v>
      </c>
      <c r="B265" s="29" t="s">
        <v>2003</v>
      </c>
      <c r="C265" s="29" t="s">
        <v>1973</v>
      </c>
      <c r="D265" s="30" t="s">
        <v>325</v>
      </c>
      <c r="E265" s="31">
        <v>41305</v>
      </c>
      <c r="F265" s="30">
        <v>4047387</v>
      </c>
      <c r="G265" s="36">
        <v>10068154</v>
      </c>
      <c r="H265" s="32">
        <v>939202</v>
      </c>
      <c r="I265" s="34" t="s">
        <v>1999</v>
      </c>
      <c r="J265" s="35">
        <f t="shared" si="4"/>
        <v>0.78635069326940921</v>
      </c>
    </row>
    <row r="266" spans="1:10" x14ac:dyDescent="0.25">
      <c r="A266" s="28" t="s">
        <v>3</v>
      </c>
      <c r="B266" s="29" t="s">
        <v>2003</v>
      </c>
      <c r="C266" s="29" t="s">
        <v>1973</v>
      </c>
      <c r="D266" s="30" t="s">
        <v>328</v>
      </c>
      <c r="E266" s="31">
        <v>44042</v>
      </c>
      <c r="F266" s="30">
        <v>4369681</v>
      </c>
      <c r="G266" s="36">
        <v>10316198</v>
      </c>
      <c r="H266" s="32">
        <v>903976</v>
      </c>
      <c r="I266" s="34" t="s">
        <v>2005</v>
      </c>
      <c r="J266" s="35">
        <f t="shared" si="4"/>
        <v>0.78702908641296587</v>
      </c>
    </row>
    <row r="267" spans="1:10" x14ac:dyDescent="0.25">
      <c r="A267" s="28" t="s">
        <v>0</v>
      </c>
      <c r="B267" s="29" t="s">
        <v>2003</v>
      </c>
      <c r="C267" s="29" t="s">
        <v>1973</v>
      </c>
      <c r="D267" s="30" t="s">
        <v>330</v>
      </c>
      <c r="E267" s="31">
        <v>42887</v>
      </c>
      <c r="F267" s="30">
        <v>4206564</v>
      </c>
      <c r="G267" s="30" t="s">
        <v>2</v>
      </c>
      <c r="H267" s="32">
        <v>901783</v>
      </c>
      <c r="I267" s="34" t="s">
        <v>2006</v>
      </c>
      <c r="J267" s="35">
        <f t="shared" si="4"/>
        <v>0.78770583380910908</v>
      </c>
    </row>
    <row r="268" spans="1:10" x14ac:dyDescent="0.25">
      <c r="A268" s="28" t="s">
        <v>3</v>
      </c>
      <c r="B268" s="29" t="s">
        <v>2003</v>
      </c>
      <c r="C268" s="29" t="s">
        <v>1974</v>
      </c>
      <c r="D268" s="30" t="s">
        <v>331</v>
      </c>
      <c r="E268" s="31">
        <v>44951</v>
      </c>
      <c r="F268" s="30">
        <v>4508174</v>
      </c>
      <c r="G268" s="36">
        <v>10412195</v>
      </c>
      <c r="H268" s="32">
        <v>900968</v>
      </c>
      <c r="I268" s="38" t="s">
        <v>2007</v>
      </c>
      <c r="J268" s="35">
        <f t="shared" si="4"/>
        <v>0.78838196958457651</v>
      </c>
    </row>
    <row r="269" spans="1:10" x14ac:dyDescent="0.25">
      <c r="A269" s="28" t="s">
        <v>0</v>
      </c>
      <c r="B269" s="29" t="s">
        <v>2003</v>
      </c>
      <c r="C269" s="29" t="s">
        <v>1973</v>
      </c>
      <c r="D269" s="30" t="s">
        <v>333</v>
      </c>
      <c r="E269" s="31">
        <v>42514</v>
      </c>
      <c r="F269" s="30">
        <v>4153285</v>
      </c>
      <c r="G269" s="30" t="s">
        <v>2</v>
      </c>
      <c r="H269" s="32">
        <v>888715</v>
      </c>
      <c r="I269" s="38" t="s">
        <v>2011</v>
      </c>
      <c r="J269" s="35">
        <f t="shared" si="4"/>
        <v>0.78904891003717248</v>
      </c>
    </row>
    <row r="270" spans="1:10" x14ac:dyDescent="0.25">
      <c r="A270" s="28" t="s">
        <v>0</v>
      </c>
      <c r="B270" s="29" t="s">
        <v>2003</v>
      </c>
      <c r="C270" s="29" t="s">
        <v>1973</v>
      </c>
      <c r="D270" s="30" t="s">
        <v>334</v>
      </c>
      <c r="E270" s="31">
        <v>42262</v>
      </c>
      <c r="F270" s="30">
        <v>4131068</v>
      </c>
      <c r="G270" s="30" t="s">
        <v>2</v>
      </c>
      <c r="H270" s="32">
        <v>884601</v>
      </c>
      <c r="I270" s="34" t="s">
        <v>2005</v>
      </c>
      <c r="J270" s="35">
        <f t="shared" si="4"/>
        <v>0.78971276311865179</v>
      </c>
    </row>
    <row r="271" spans="1:10" x14ac:dyDescent="0.25">
      <c r="A271" s="28" t="s">
        <v>3</v>
      </c>
      <c r="B271" s="29" t="s">
        <v>2003</v>
      </c>
      <c r="C271" s="29" t="s">
        <v>1973</v>
      </c>
      <c r="D271" s="30" t="s">
        <v>335</v>
      </c>
      <c r="E271" s="31">
        <v>44414</v>
      </c>
      <c r="F271" s="30">
        <v>4428303</v>
      </c>
      <c r="G271" s="30" t="s">
        <v>2</v>
      </c>
      <c r="H271" s="32">
        <v>868400</v>
      </c>
      <c r="I271" s="38" t="s">
        <v>2010</v>
      </c>
      <c r="J271" s="35">
        <f t="shared" si="4"/>
        <v>0.79036445808164257</v>
      </c>
    </row>
    <row r="272" spans="1:10" x14ac:dyDescent="0.25">
      <c r="A272" s="28" t="s">
        <v>0</v>
      </c>
      <c r="B272" s="29" t="s">
        <v>2003</v>
      </c>
      <c r="C272" s="29" t="s">
        <v>1973</v>
      </c>
      <c r="D272" s="30" t="s">
        <v>336</v>
      </c>
      <c r="E272" s="31">
        <v>43078</v>
      </c>
      <c r="F272" s="30">
        <v>4228748</v>
      </c>
      <c r="G272" s="36">
        <v>10224133</v>
      </c>
      <c r="H272" s="32">
        <v>864208</v>
      </c>
      <c r="I272" s="34" t="s">
        <v>2006</v>
      </c>
      <c r="J272" s="35">
        <f t="shared" si="4"/>
        <v>0.7910130071380409</v>
      </c>
    </row>
    <row r="273" spans="1:10" x14ac:dyDescent="0.25">
      <c r="A273" s="28" t="s">
        <v>0</v>
      </c>
      <c r="B273" s="29" t="s">
        <v>2003</v>
      </c>
      <c r="C273" s="29" t="s">
        <v>1973</v>
      </c>
      <c r="D273" s="30" t="s">
        <v>337</v>
      </c>
      <c r="E273" s="31">
        <v>42488</v>
      </c>
      <c r="F273" s="30">
        <v>4150807</v>
      </c>
      <c r="G273" s="36">
        <v>10177433</v>
      </c>
      <c r="H273" s="32">
        <v>859042</v>
      </c>
      <c r="I273" s="34" t="s">
        <v>1999</v>
      </c>
      <c r="J273" s="35">
        <f t="shared" si="4"/>
        <v>0.7916576793448552</v>
      </c>
    </row>
    <row r="274" spans="1:10" x14ac:dyDescent="0.25">
      <c r="A274" s="28" t="s">
        <v>3</v>
      </c>
      <c r="B274" s="29" t="s">
        <v>2003</v>
      </c>
      <c r="C274" s="29" t="s">
        <v>1973</v>
      </c>
      <c r="D274" s="30" t="s">
        <v>338</v>
      </c>
      <c r="E274" s="31">
        <v>42688</v>
      </c>
      <c r="F274" s="30">
        <v>4176862</v>
      </c>
      <c r="G274" s="30" t="s">
        <v>2</v>
      </c>
      <c r="H274" s="32">
        <v>858940</v>
      </c>
      <c r="I274" s="34" t="s">
        <v>1998</v>
      </c>
      <c r="J274" s="35">
        <f t="shared" si="4"/>
        <v>0.79230227500527817</v>
      </c>
    </row>
    <row r="275" spans="1:10" x14ac:dyDescent="0.25">
      <c r="A275" s="28" t="s">
        <v>0</v>
      </c>
      <c r="B275" s="29" t="s">
        <v>2003</v>
      </c>
      <c r="C275" s="29" t="s">
        <v>1973</v>
      </c>
      <c r="D275" s="30" t="s">
        <v>340</v>
      </c>
      <c r="E275" s="31">
        <v>41915</v>
      </c>
      <c r="F275" s="30">
        <v>4101263</v>
      </c>
      <c r="G275" s="36">
        <v>10123673</v>
      </c>
      <c r="H275" s="32">
        <v>849795</v>
      </c>
      <c r="I275" s="34" t="s">
        <v>1999</v>
      </c>
      <c r="J275" s="35">
        <f t="shared" si="4"/>
        <v>0.79294000775640061</v>
      </c>
    </row>
    <row r="276" spans="1:10" x14ac:dyDescent="0.25">
      <c r="A276" s="28" t="s">
        <v>3</v>
      </c>
      <c r="B276" s="29" t="s">
        <v>2003</v>
      </c>
      <c r="C276" s="29" t="s">
        <v>1973</v>
      </c>
      <c r="D276" s="30" t="s">
        <v>341</v>
      </c>
      <c r="E276" s="31">
        <v>44167</v>
      </c>
      <c r="F276" s="30">
        <v>4389850</v>
      </c>
      <c r="G276" s="36">
        <v>10331475</v>
      </c>
      <c r="H276" s="32">
        <v>848640</v>
      </c>
      <c r="I276" s="34" t="s">
        <v>2005</v>
      </c>
      <c r="J276" s="35">
        <f t="shared" si="4"/>
        <v>0.79357687373220953</v>
      </c>
    </row>
    <row r="277" spans="1:10" x14ac:dyDescent="0.25">
      <c r="A277" s="28" t="s">
        <v>3</v>
      </c>
      <c r="B277" s="29" t="s">
        <v>2003</v>
      </c>
      <c r="C277" s="29" t="s">
        <v>1973</v>
      </c>
      <c r="D277" s="30" t="s">
        <v>343</v>
      </c>
      <c r="E277" s="31">
        <v>43515</v>
      </c>
      <c r="F277" s="30">
        <v>4292510</v>
      </c>
      <c r="G277" s="36">
        <v>10264161</v>
      </c>
      <c r="H277" s="32">
        <v>840133</v>
      </c>
      <c r="I277" s="34" t="s">
        <v>1998</v>
      </c>
      <c r="J277" s="35">
        <f t="shared" si="4"/>
        <v>0.79420735558889122</v>
      </c>
    </row>
    <row r="278" spans="1:10" x14ac:dyDescent="0.25">
      <c r="A278" s="28" t="s">
        <v>0</v>
      </c>
      <c r="B278" s="29" t="s">
        <v>2003</v>
      </c>
      <c r="C278" s="29" t="s">
        <v>1973</v>
      </c>
      <c r="D278" s="30" t="s">
        <v>346</v>
      </c>
      <c r="E278" s="31">
        <v>41988</v>
      </c>
      <c r="F278" s="30">
        <v>4107317</v>
      </c>
      <c r="G278" s="36">
        <v>10130228</v>
      </c>
      <c r="H278" s="32">
        <v>826348</v>
      </c>
      <c r="I278" s="34" t="s">
        <v>1999</v>
      </c>
      <c r="J278" s="35">
        <f t="shared" si="4"/>
        <v>0.79482749242592199</v>
      </c>
    </row>
    <row r="279" spans="1:10" x14ac:dyDescent="0.25">
      <c r="A279" s="28" t="s">
        <v>3</v>
      </c>
      <c r="B279" s="29" t="s">
        <v>2003</v>
      </c>
      <c r="C279" s="29" t="s">
        <v>1973</v>
      </c>
      <c r="D279" s="30" t="s">
        <v>347</v>
      </c>
      <c r="E279" s="31">
        <v>43173</v>
      </c>
      <c r="F279" s="30">
        <v>4239840</v>
      </c>
      <c r="G279" s="30" t="s">
        <v>2</v>
      </c>
      <c r="H279" s="32">
        <v>821434</v>
      </c>
      <c r="I279" s="34" t="s">
        <v>1999</v>
      </c>
      <c r="J279" s="35">
        <f t="shared" si="4"/>
        <v>0.79544394152798259</v>
      </c>
    </row>
    <row r="280" spans="1:10" x14ac:dyDescent="0.25">
      <c r="A280" s="28" t="s">
        <v>3</v>
      </c>
      <c r="B280" s="29" t="s">
        <v>2003</v>
      </c>
      <c r="C280" s="29" t="s">
        <v>1973</v>
      </c>
      <c r="D280" s="30" t="s">
        <v>348</v>
      </c>
      <c r="E280" s="31">
        <v>42660</v>
      </c>
      <c r="F280" s="30">
        <v>4174164</v>
      </c>
      <c r="G280" s="36">
        <v>10187721</v>
      </c>
      <c r="H280" s="32">
        <v>820848</v>
      </c>
      <c r="I280" s="34" t="s">
        <v>1999</v>
      </c>
      <c r="J280" s="35">
        <f t="shared" si="4"/>
        <v>0.79605995086352044</v>
      </c>
    </row>
    <row r="281" spans="1:10" x14ac:dyDescent="0.25">
      <c r="A281" s="28" t="s">
        <v>3</v>
      </c>
      <c r="B281" s="29" t="s">
        <v>2003</v>
      </c>
      <c r="C281" s="29" t="s">
        <v>1973</v>
      </c>
      <c r="D281" s="30" t="s">
        <v>349</v>
      </c>
      <c r="E281" s="31">
        <v>42420</v>
      </c>
      <c r="F281" s="30">
        <v>4144323</v>
      </c>
      <c r="G281" s="36">
        <v>10171286</v>
      </c>
      <c r="H281" s="32">
        <v>819000</v>
      </c>
      <c r="I281" s="34" t="s">
        <v>1999</v>
      </c>
      <c r="J281" s="35">
        <f t="shared" si="4"/>
        <v>0.79667457335855663</v>
      </c>
    </row>
    <row r="282" spans="1:10" x14ac:dyDescent="0.25">
      <c r="A282" s="28" t="s">
        <v>3</v>
      </c>
      <c r="B282" s="29" t="s">
        <v>2003</v>
      </c>
      <c r="C282" s="29" t="s">
        <v>1973</v>
      </c>
      <c r="D282" s="30" t="s">
        <v>351</v>
      </c>
      <c r="E282" s="31">
        <v>41451</v>
      </c>
      <c r="F282" s="30">
        <v>4060314</v>
      </c>
      <c r="G282" s="36">
        <v>10080759</v>
      </c>
      <c r="H282" s="32">
        <v>810539</v>
      </c>
      <c r="I282" s="34" t="s">
        <v>1999</v>
      </c>
      <c r="J282" s="35">
        <f t="shared" si="4"/>
        <v>0.79728284625538715</v>
      </c>
    </row>
    <row r="283" spans="1:10" x14ac:dyDescent="0.25">
      <c r="A283" s="28" t="s">
        <v>0</v>
      </c>
      <c r="B283" s="29" t="s">
        <v>2003</v>
      </c>
      <c r="C283" s="29" t="s">
        <v>1973</v>
      </c>
      <c r="D283" s="30" t="s">
        <v>353</v>
      </c>
      <c r="E283" s="31">
        <v>41368</v>
      </c>
      <c r="F283" s="30">
        <v>4052816</v>
      </c>
      <c r="G283" s="36">
        <v>10073727</v>
      </c>
      <c r="H283" s="32">
        <v>807303</v>
      </c>
      <c r="I283" s="34" t="s">
        <v>2006</v>
      </c>
      <c r="J283" s="35">
        <f t="shared" si="4"/>
        <v>0.79788869068043011</v>
      </c>
    </row>
    <row r="284" spans="1:10" x14ac:dyDescent="0.25">
      <c r="A284" s="28" t="s">
        <v>3</v>
      </c>
      <c r="B284" s="29" t="s">
        <v>2003</v>
      </c>
      <c r="C284" s="29" t="s">
        <v>1973</v>
      </c>
      <c r="D284" s="30" t="s">
        <v>354</v>
      </c>
      <c r="E284" s="31">
        <v>44898</v>
      </c>
      <c r="F284" s="30">
        <v>4502036</v>
      </c>
      <c r="G284" s="36">
        <v>10407587</v>
      </c>
      <c r="H284" s="32">
        <v>800861</v>
      </c>
      <c r="I284" s="34" t="s">
        <v>1999</v>
      </c>
      <c r="J284" s="35">
        <f t="shared" si="4"/>
        <v>0.7984897006755427</v>
      </c>
    </row>
    <row r="285" spans="1:10" x14ac:dyDescent="0.25">
      <c r="A285" s="28" t="s">
        <v>3</v>
      </c>
      <c r="B285" s="29" t="s">
        <v>2003</v>
      </c>
      <c r="C285" s="29" t="s">
        <v>1973</v>
      </c>
      <c r="D285" s="30" t="s">
        <v>356</v>
      </c>
      <c r="E285" s="31">
        <v>44810</v>
      </c>
      <c r="F285" s="30">
        <v>4488752</v>
      </c>
      <c r="G285" s="36">
        <v>10398910</v>
      </c>
      <c r="H285" s="32">
        <v>800860</v>
      </c>
      <c r="I285" s="34" t="s">
        <v>1999</v>
      </c>
      <c r="J285" s="35">
        <f t="shared" si="4"/>
        <v>0.79909070992020048</v>
      </c>
    </row>
    <row r="286" spans="1:10" x14ac:dyDescent="0.25">
      <c r="A286" s="28" t="s">
        <v>3</v>
      </c>
      <c r="B286" s="29" t="s">
        <v>2003</v>
      </c>
      <c r="C286" s="29" t="s">
        <v>1973</v>
      </c>
      <c r="D286" s="30" t="s">
        <v>359</v>
      </c>
      <c r="E286" s="31">
        <v>44514</v>
      </c>
      <c r="F286" s="30">
        <v>4446098</v>
      </c>
      <c r="G286" s="36">
        <v>10368311</v>
      </c>
      <c r="H286" s="32">
        <v>800860</v>
      </c>
      <c r="I286" s="38" t="s">
        <v>2017</v>
      </c>
      <c r="J286" s="35">
        <f t="shared" si="4"/>
        <v>0.79969171916485826</v>
      </c>
    </row>
    <row r="287" spans="1:10" hidden="1" x14ac:dyDescent="0.25">
      <c r="A287" s="28" t="s">
        <v>3</v>
      </c>
      <c r="B287" s="29" t="s">
        <v>2003</v>
      </c>
      <c r="C287" s="29" t="s">
        <v>1973</v>
      </c>
      <c r="D287" s="30" t="s">
        <v>357</v>
      </c>
      <c r="E287" s="31">
        <v>44749</v>
      </c>
      <c r="F287" s="30">
        <v>4480253</v>
      </c>
      <c r="G287" s="36">
        <v>10389678</v>
      </c>
      <c r="H287" s="32">
        <v>800860</v>
      </c>
      <c r="I287" s="34" t="s">
        <v>1999</v>
      </c>
      <c r="J287" s="35">
        <f t="shared" si="4"/>
        <v>0.80029272840951604</v>
      </c>
    </row>
    <row r="288" spans="1:10" hidden="1" x14ac:dyDescent="0.25">
      <c r="A288" s="28" t="s">
        <v>3</v>
      </c>
      <c r="B288" s="29" t="s">
        <v>2003</v>
      </c>
      <c r="C288" s="29" t="s">
        <v>1973</v>
      </c>
      <c r="D288" s="30" t="s">
        <v>361</v>
      </c>
      <c r="E288" s="31">
        <v>43959</v>
      </c>
      <c r="F288" s="30">
        <v>4358614</v>
      </c>
      <c r="G288" s="36">
        <v>10308859</v>
      </c>
      <c r="H288" s="32">
        <v>780888</v>
      </c>
      <c r="I288" s="34" t="s">
        <v>2005</v>
      </c>
      <c r="J288" s="35">
        <f t="shared" si="4"/>
        <v>0.80087874957057081</v>
      </c>
    </row>
    <row r="289" spans="1:10" hidden="1" x14ac:dyDescent="0.25">
      <c r="A289" s="28" t="s">
        <v>3</v>
      </c>
      <c r="B289" s="29" t="s">
        <v>2003</v>
      </c>
      <c r="C289" s="29" t="s">
        <v>1973</v>
      </c>
      <c r="D289" s="30" t="s">
        <v>362</v>
      </c>
      <c r="E289" s="31">
        <v>43728</v>
      </c>
      <c r="F289" s="30">
        <v>4321351</v>
      </c>
      <c r="G289" s="36">
        <v>10284636</v>
      </c>
      <c r="H289" s="32">
        <v>780386</v>
      </c>
      <c r="I289" s="34" t="s">
        <v>2007</v>
      </c>
      <c r="J289" s="35">
        <f t="shared" si="4"/>
        <v>0.80146439400330749</v>
      </c>
    </row>
    <row r="290" spans="1:10" hidden="1" x14ac:dyDescent="0.25">
      <c r="A290" s="28" t="s">
        <v>3</v>
      </c>
      <c r="B290" s="29" t="s">
        <v>2003</v>
      </c>
      <c r="C290" s="29" t="s">
        <v>1973</v>
      </c>
      <c r="D290" s="30" t="s">
        <v>363</v>
      </c>
      <c r="E290" s="31">
        <v>42563</v>
      </c>
      <c r="F290" s="30">
        <v>4165775</v>
      </c>
      <c r="G290" s="36">
        <v>10182590</v>
      </c>
      <c r="H290" s="32">
        <v>774400</v>
      </c>
      <c r="I290" s="34" t="s">
        <v>1997</v>
      </c>
      <c r="J290" s="35">
        <f t="shared" si="4"/>
        <v>0.80204554621351021</v>
      </c>
    </row>
    <row r="291" spans="1:10" hidden="1" x14ac:dyDescent="0.25">
      <c r="A291" s="28" t="s">
        <v>3</v>
      </c>
      <c r="B291" s="29" t="s">
        <v>2003</v>
      </c>
      <c r="C291" s="29" t="s">
        <v>1973</v>
      </c>
      <c r="D291" s="100" t="s">
        <v>2154</v>
      </c>
      <c r="E291" s="31">
        <v>44111</v>
      </c>
      <c r="F291" s="30">
        <v>4380859</v>
      </c>
      <c r="G291" s="36">
        <v>10325657</v>
      </c>
      <c r="H291" s="32">
        <v>759210</v>
      </c>
      <c r="I291" s="38" t="s">
        <v>2005</v>
      </c>
      <c r="J291" s="35">
        <f t="shared" si="4"/>
        <v>0.80261529901504436</v>
      </c>
    </row>
    <row r="292" spans="1:10" hidden="1" x14ac:dyDescent="0.25">
      <c r="A292" s="28" t="s">
        <v>3</v>
      </c>
      <c r="B292" s="29" t="s">
        <v>2003</v>
      </c>
      <c r="C292" s="29" t="s">
        <v>1973</v>
      </c>
      <c r="D292" s="30" t="s">
        <v>366</v>
      </c>
      <c r="E292" s="31">
        <v>43305</v>
      </c>
      <c r="F292" s="30">
        <v>4256906</v>
      </c>
      <c r="G292" s="30" t="s">
        <v>2</v>
      </c>
      <c r="H292" s="32">
        <v>758135</v>
      </c>
      <c r="I292" s="34" t="s">
        <v>1999</v>
      </c>
      <c r="J292" s="35">
        <f t="shared" si="4"/>
        <v>0.80318424507765029</v>
      </c>
    </row>
    <row r="293" spans="1:10" hidden="1" x14ac:dyDescent="0.25">
      <c r="A293" s="28" t="s">
        <v>0</v>
      </c>
      <c r="B293" s="29" t="s">
        <v>2003</v>
      </c>
      <c r="C293" s="29" t="s">
        <v>1973</v>
      </c>
      <c r="D293" s="30" t="s">
        <v>368</v>
      </c>
      <c r="E293" s="31">
        <v>41327</v>
      </c>
      <c r="F293" s="30">
        <v>4049245</v>
      </c>
      <c r="G293" s="36">
        <v>10069979</v>
      </c>
      <c r="H293" s="32">
        <v>753188</v>
      </c>
      <c r="I293" s="34" t="s">
        <v>2000</v>
      </c>
      <c r="J293" s="35">
        <f t="shared" si="4"/>
        <v>0.80374947864027713</v>
      </c>
    </row>
    <row r="294" spans="1:10" hidden="1" x14ac:dyDescent="0.25">
      <c r="A294" s="28" t="s">
        <v>3</v>
      </c>
      <c r="B294" s="29" t="s">
        <v>2003</v>
      </c>
      <c r="C294" s="29" t="s">
        <v>1973</v>
      </c>
      <c r="D294" s="100" t="s">
        <v>2155</v>
      </c>
      <c r="E294" s="31">
        <v>43473</v>
      </c>
      <c r="F294" s="30">
        <v>4286054</v>
      </c>
      <c r="G294" s="36">
        <v>10259888</v>
      </c>
      <c r="H294" s="32">
        <v>748800</v>
      </c>
      <c r="I294" s="34" t="s">
        <v>2005</v>
      </c>
      <c r="J294" s="35">
        <f t="shared" si="4"/>
        <v>0.80431141920716742</v>
      </c>
    </row>
    <row r="295" spans="1:10" hidden="1" x14ac:dyDescent="0.25">
      <c r="A295" s="28" t="s">
        <v>0</v>
      </c>
      <c r="B295" s="29" t="s">
        <v>2003</v>
      </c>
      <c r="C295" s="29" t="s">
        <v>1974</v>
      </c>
      <c r="D295" s="30" t="s">
        <v>370</v>
      </c>
      <c r="E295" s="31">
        <v>41839</v>
      </c>
      <c r="F295" s="30">
        <v>4094349</v>
      </c>
      <c r="G295" s="30" t="s">
        <v>2</v>
      </c>
      <c r="H295" s="32">
        <v>748302</v>
      </c>
      <c r="I295" s="34" t="s">
        <v>2007</v>
      </c>
      <c r="J295" s="35">
        <f t="shared" si="4"/>
        <v>0.80487298604755886</v>
      </c>
    </row>
    <row r="296" spans="1:10" hidden="1" x14ac:dyDescent="0.25">
      <c r="A296" s="15" t="s">
        <v>0</v>
      </c>
      <c r="B296" s="22" t="s">
        <v>2003</v>
      </c>
      <c r="C296" s="22" t="s">
        <v>1973</v>
      </c>
      <c r="D296" s="14" t="s">
        <v>371</v>
      </c>
      <c r="E296" s="25">
        <v>43399</v>
      </c>
      <c r="F296" s="14">
        <v>4269362</v>
      </c>
      <c r="G296" s="27">
        <v>10253925</v>
      </c>
      <c r="H296" s="26">
        <v>744134</v>
      </c>
      <c r="I296" s="16" t="s">
        <v>1999</v>
      </c>
      <c r="J296" s="18">
        <f t="shared" si="4"/>
        <v>0.80543142499227349</v>
      </c>
    </row>
    <row r="297" spans="1:10" hidden="1" x14ac:dyDescent="0.25">
      <c r="A297" s="15" t="s">
        <v>3</v>
      </c>
      <c r="B297" s="22" t="s">
        <v>2003</v>
      </c>
      <c r="C297" s="22" t="s">
        <v>1973</v>
      </c>
      <c r="D297" s="14" t="s">
        <v>375</v>
      </c>
      <c r="E297" s="25">
        <v>42707</v>
      </c>
      <c r="F297" s="14">
        <v>4178869</v>
      </c>
      <c r="G297" s="14" t="s">
        <v>2</v>
      </c>
      <c r="H297" s="26">
        <v>726000</v>
      </c>
      <c r="I297" s="16" t="s">
        <v>1999</v>
      </c>
      <c r="J297" s="18">
        <f t="shared" si="4"/>
        <v>0.80597625518933858</v>
      </c>
    </row>
    <row r="298" spans="1:10" hidden="1" x14ac:dyDescent="0.25">
      <c r="A298" s="15" t="s">
        <v>0</v>
      </c>
      <c r="B298" s="22" t="s">
        <v>2003</v>
      </c>
      <c r="C298" s="22" t="s">
        <v>1973</v>
      </c>
      <c r="D298" s="14" t="s">
        <v>376</v>
      </c>
      <c r="E298" s="25">
        <v>43749</v>
      </c>
      <c r="F298" s="14">
        <v>4324762</v>
      </c>
      <c r="G298" s="27">
        <v>10286925</v>
      </c>
      <c r="H298" s="26">
        <v>724152</v>
      </c>
      <c r="I298" s="16" t="s">
        <v>2007</v>
      </c>
      <c r="J298" s="18">
        <f t="shared" si="4"/>
        <v>0.806519698545902</v>
      </c>
    </row>
    <row r="299" spans="1:10" hidden="1" x14ac:dyDescent="0.25">
      <c r="A299" s="15" t="s">
        <v>3</v>
      </c>
      <c r="B299" s="22" t="s">
        <v>2003</v>
      </c>
      <c r="C299" s="22" t="s">
        <v>1973</v>
      </c>
      <c r="D299" s="14" t="s">
        <v>377</v>
      </c>
      <c r="E299" s="25">
        <v>43348</v>
      </c>
      <c r="F299" s="14">
        <v>4262284</v>
      </c>
      <c r="G299" s="27">
        <v>10248741</v>
      </c>
      <c r="H299" s="26">
        <v>720756</v>
      </c>
      <c r="I299" s="16" t="s">
        <v>1999</v>
      </c>
      <c r="J299" s="18">
        <f t="shared" si="4"/>
        <v>0.80706059335790725</v>
      </c>
    </row>
    <row r="300" spans="1:10" hidden="1" x14ac:dyDescent="0.25">
      <c r="A300" s="15" t="s">
        <v>0</v>
      </c>
      <c r="B300" s="22" t="s">
        <v>2003</v>
      </c>
      <c r="C300" s="22" t="s">
        <v>1973</v>
      </c>
      <c r="D300" s="14" t="s">
        <v>378</v>
      </c>
      <c r="E300" s="25">
        <v>42201</v>
      </c>
      <c r="F300" s="14">
        <v>4125512</v>
      </c>
      <c r="G300" s="14" t="s">
        <v>2</v>
      </c>
      <c r="H300" s="26">
        <v>720000</v>
      </c>
      <c r="I300" s="16" t="s">
        <v>2005</v>
      </c>
      <c r="J300" s="18">
        <f t="shared" si="4"/>
        <v>0.80760092082607093</v>
      </c>
    </row>
    <row r="301" spans="1:10" hidden="1" x14ac:dyDescent="0.25">
      <c r="A301" s="15" t="s">
        <v>0</v>
      </c>
      <c r="B301" s="22" t="s">
        <v>2003</v>
      </c>
      <c r="C301" s="22" t="s">
        <v>1974</v>
      </c>
      <c r="D301" s="14" t="s">
        <v>379</v>
      </c>
      <c r="E301" s="25">
        <v>41690</v>
      </c>
      <c r="F301" s="14">
        <v>4081716</v>
      </c>
      <c r="G301" s="27">
        <v>10102110</v>
      </c>
      <c r="H301" s="26">
        <v>715187</v>
      </c>
      <c r="I301" s="16"/>
      <c r="J301" s="18">
        <f t="shared" si="4"/>
        <v>0.80813763635520097</v>
      </c>
    </row>
    <row r="302" spans="1:10" hidden="1" x14ac:dyDescent="0.25">
      <c r="A302" s="15" t="s">
        <v>3</v>
      </c>
      <c r="B302" s="22" t="s">
        <v>2003</v>
      </c>
      <c r="C302" s="22" t="s">
        <v>1973</v>
      </c>
      <c r="D302" s="14" t="s">
        <v>380</v>
      </c>
      <c r="E302" s="25">
        <v>41254</v>
      </c>
      <c r="F302" s="14">
        <v>4043758</v>
      </c>
      <c r="G302" s="27">
        <v>10064250</v>
      </c>
      <c r="H302" s="26">
        <v>707840</v>
      </c>
      <c r="I302" s="16"/>
      <c r="J302" s="18">
        <f t="shared" si="4"/>
        <v>0.80866883829279124</v>
      </c>
    </row>
    <row r="303" spans="1:10" hidden="1" x14ac:dyDescent="0.25">
      <c r="A303" s="15" t="s">
        <v>0</v>
      </c>
      <c r="B303" s="22" t="s">
        <v>2003</v>
      </c>
      <c r="C303" s="22" t="s">
        <v>1973</v>
      </c>
      <c r="D303" s="14" t="s">
        <v>381</v>
      </c>
      <c r="E303" s="25">
        <v>41271</v>
      </c>
      <c r="F303" s="14">
        <v>4045043</v>
      </c>
      <c r="G303" s="27">
        <v>10065451</v>
      </c>
      <c r="H303" s="26">
        <v>701674</v>
      </c>
      <c r="I303" s="16" t="s">
        <v>1997</v>
      </c>
      <c r="J303" s="18">
        <f t="shared" si="4"/>
        <v>0.80919541292598052</v>
      </c>
    </row>
    <row r="304" spans="1:10" hidden="1" x14ac:dyDescent="0.25">
      <c r="A304" s="15" t="s">
        <v>0</v>
      </c>
      <c r="B304" s="22" t="s">
        <v>2003</v>
      </c>
      <c r="C304" s="22" t="s">
        <v>1973</v>
      </c>
      <c r="D304" s="14" t="s">
        <v>382</v>
      </c>
      <c r="E304" s="25">
        <v>44647</v>
      </c>
      <c r="F304" s="14">
        <v>4464675</v>
      </c>
      <c r="G304" s="27">
        <v>10381703</v>
      </c>
      <c r="H304" s="26">
        <v>700753</v>
      </c>
      <c r="I304" s="16" t="s">
        <v>2005</v>
      </c>
      <c r="J304" s="18">
        <f t="shared" si="4"/>
        <v>0.80972129639028345</v>
      </c>
    </row>
    <row r="305" spans="1:10" hidden="1" x14ac:dyDescent="0.25">
      <c r="A305" s="15" t="s">
        <v>3</v>
      </c>
      <c r="B305" s="22" t="s">
        <v>2003</v>
      </c>
      <c r="C305" s="22" t="s">
        <v>1973</v>
      </c>
      <c r="D305" s="14" t="s">
        <v>384</v>
      </c>
      <c r="E305" s="25">
        <v>44255</v>
      </c>
      <c r="F305" s="14">
        <v>4402902</v>
      </c>
      <c r="G305" s="27">
        <v>10340346</v>
      </c>
      <c r="H305" s="26">
        <v>699280</v>
      </c>
      <c r="I305" s="16" t="s">
        <v>1999</v>
      </c>
      <c r="J305" s="18">
        <f t="shared" si="4"/>
        <v>0.81024607443464114</v>
      </c>
    </row>
    <row r="306" spans="1:10" hidden="1" x14ac:dyDescent="0.25">
      <c r="A306" s="15" t="s">
        <v>0</v>
      </c>
      <c r="B306" s="22" t="s">
        <v>2003</v>
      </c>
      <c r="C306" s="22" t="s">
        <v>1973</v>
      </c>
      <c r="D306" s="14" t="s">
        <v>385</v>
      </c>
      <c r="E306" s="25">
        <v>41884</v>
      </c>
      <c r="F306" s="14">
        <v>4098598</v>
      </c>
      <c r="G306" s="27">
        <v>10120424</v>
      </c>
      <c r="H306" s="26">
        <v>696188</v>
      </c>
      <c r="I306" s="16" t="s">
        <v>2006</v>
      </c>
      <c r="J306" s="18">
        <f t="shared" si="4"/>
        <v>0.81076853207270494</v>
      </c>
    </row>
    <row r="307" spans="1:10" hidden="1" x14ac:dyDescent="0.25">
      <c r="A307" s="15" t="s">
        <v>3</v>
      </c>
      <c r="B307" s="22" t="s">
        <v>2003</v>
      </c>
      <c r="C307" s="22" t="s">
        <v>1973</v>
      </c>
      <c r="D307" s="14" t="s">
        <v>386</v>
      </c>
      <c r="E307" s="25">
        <v>44044</v>
      </c>
      <c r="F307" s="14">
        <v>4370056</v>
      </c>
      <c r="G307" s="27">
        <v>10317755</v>
      </c>
      <c r="H307" s="26">
        <v>695884</v>
      </c>
      <c r="I307" s="16" t="s">
        <v>1999</v>
      </c>
      <c r="J307" s="18">
        <f t="shared" si="4"/>
        <v>0.81129076157250446</v>
      </c>
    </row>
    <row r="308" spans="1:10" hidden="1" x14ac:dyDescent="0.25">
      <c r="A308" s="15" t="s">
        <v>3</v>
      </c>
      <c r="B308" s="22" t="s">
        <v>2003</v>
      </c>
      <c r="C308" s="22" t="s">
        <v>1973</v>
      </c>
      <c r="D308" s="14" t="s">
        <v>387</v>
      </c>
      <c r="E308" s="25">
        <v>44329</v>
      </c>
      <c r="F308" s="14">
        <v>4414306</v>
      </c>
      <c r="G308" s="14" t="s">
        <v>2</v>
      </c>
      <c r="H308" s="26">
        <v>690824</v>
      </c>
      <c r="I308" s="16"/>
      <c r="J308" s="18">
        <f t="shared" si="4"/>
        <v>0.81180919377093053</v>
      </c>
    </row>
    <row r="309" spans="1:10" hidden="1" x14ac:dyDescent="0.25">
      <c r="A309" s="15" t="s">
        <v>0</v>
      </c>
      <c r="B309" s="22" t="s">
        <v>2003</v>
      </c>
      <c r="C309" s="22" t="s">
        <v>1973</v>
      </c>
      <c r="D309" s="14" t="s">
        <v>388</v>
      </c>
      <c r="E309" s="25">
        <v>41913</v>
      </c>
      <c r="F309" s="14">
        <v>4101054</v>
      </c>
      <c r="G309" s="27">
        <v>10123402</v>
      </c>
      <c r="H309" s="26">
        <v>687544</v>
      </c>
      <c r="I309" s="16" t="s">
        <v>2007</v>
      </c>
      <c r="J309" s="18">
        <f t="shared" si="4"/>
        <v>0.81232516447755709</v>
      </c>
    </row>
    <row r="310" spans="1:10" hidden="1" x14ac:dyDescent="0.25">
      <c r="A310" s="15" t="s">
        <v>3</v>
      </c>
      <c r="B310" s="22" t="s">
        <v>2003</v>
      </c>
      <c r="C310" s="22" t="s">
        <v>1973</v>
      </c>
      <c r="D310" s="14" t="s">
        <v>389</v>
      </c>
      <c r="E310" s="25">
        <v>42958</v>
      </c>
      <c r="F310" s="14">
        <v>4213730</v>
      </c>
      <c r="G310" s="27">
        <v>10213524</v>
      </c>
      <c r="H310" s="26">
        <v>687364</v>
      </c>
      <c r="I310" s="16" t="s">
        <v>1999</v>
      </c>
      <c r="J310" s="18">
        <f t="shared" si="4"/>
        <v>0.81284100010231664</v>
      </c>
    </row>
    <row r="311" spans="1:10" hidden="1" x14ac:dyDescent="0.25">
      <c r="A311" s="15" t="s">
        <v>3</v>
      </c>
      <c r="B311" s="22" t="s">
        <v>2003</v>
      </c>
      <c r="C311" s="22" t="s">
        <v>1973</v>
      </c>
      <c r="D311" s="14" t="s">
        <v>391</v>
      </c>
      <c r="E311" s="25">
        <v>43633</v>
      </c>
      <c r="F311" s="14">
        <v>4308205</v>
      </c>
      <c r="G311" s="27">
        <v>10274720</v>
      </c>
      <c r="H311" s="26">
        <v>682240</v>
      </c>
      <c r="I311" s="16" t="s">
        <v>2005</v>
      </c>
      <c r="J311" s="18">
        <f t="shared" si="4"/>
        <v>0.81335299039659448</v>
      </c>
    </row>
    <row r="312" spans="1:10" hidden="1" x14ac:dyDescent="0.25">
      <c r="A312" s="50" t="s">
        <v>0</v>
      </c>
      <c r="B312" s="22" t="s">
        <v>2003</v>
      </c>
      <c r="C312" s="22" t="s">
        <v>1974</v>
      </c>
      <c r="D312" s="27" t="s">
        <v>392</v>
      </c>
      <c r="E312" s="25">
        <v>44125</v>
      </c>
      <c r="F312" s="27">
        <v>4383486</v>
      </c>
      <c r="G312" s="27" t="s">
        <v>2</v>
      </c>
      <c r="H312" s="26">
        <v>680000</v>
      </c>
      <c r="I312" s="16"/>
      <c r="J312" s="18">
        <f t="shared" si="4"/>
        <v>0.81386329967208249</v>
      </c>
    </row>
    <row r="313" spans="1:10" hidden="1" x14ac:dyDescent="0.25">
      <c r="A313" s="15" t="s">
        <v>3</v>
      </c>
      <c r="B313" s="22" t="s">
        <v>2003</v>
      </c>
      <c r="C313" s="22" t="s">
        <v>1973</v>
      </c>
      <c r="D313" s="14" t="s">
        <v>393</v>
      </c>
      <c r="E313" s="25">
        <v>41602</v>
      </c>
      <c r="F313" s="14">
        <v>4073881</v>
      </c>
      <c r="G313" s="27">
        <v>10094635</v>
      </c>
      <c r="H313" s="26">
        <v>680000</v>
      </c>
      <c r="I313" s="16"/>
      <c r="J313" s="18">
        <f t="shared" si="4"/>
        <v>0.81437360894757049</v>
      </c>
    </row>
    <row r="314" spans="1:10" hidden="1" x14ac:dyDescent="0.25">
      <c r="A314" s="15" t="s">
        <v>0</v>
      </c>
      <c r="B314" s="22" t="s">
        <v>2003</v>
      </c>
      <c r="C314" s="22" t="s">
        <v>1973</v>
      </c>
      <c r="D314" s="14" t="s">
        <v>394</v>
      </c>
      <c r="E314" s="25">
        <v>42849</v>
      </c>
      <c r="F314" s="14">
        <v>4202464</v>
      </c>
      <c r="G314" s="27">
        <v>10204243</v>
      </c>
      <c r="H314" s="26">
        <v>676337</v>
      </c>
      <c r="I314" s="39" t="s">
        <v>2011</v>
      </c>
      <c r="J314" s="18">
        <f t="shared" si="4"/>
        <v>0.81488116930706411</v>
      </c>
    </row>
    <row r="315" spans="1:10" hidden="1" x14ac:dyDescent="0.25">
      <c r="A315" s="15" t="s">
        <v>3</v>
      </c>
      <c r="B315" s="22" t="s">
        <v>2003</v>
      </c>
      <c r="C315" s="22" t="s">
        <v>1973</v>
      </c>
      <c r="D315" s="14" t="s">
        <v>395</v>
      </c>
      <c r="E315" s="25">
        <v>41223</v>
      </c>
      <c r="F315" s="14">
        <v>4041505</v>
      </c>
      <c r="G315" s="27">
        <v>10061963</v>
      </c>
      <c r="H315" s="26">
        <v>670336</v>
      </c>
      <c r="I315" s="16" t="e">
        <v>#N/A</v>
      </c>
      <c r="J315" s="18">
        <f t="shared" si="4"/>
        <v>0.81538422618720163</v>
      </c>
    </row>
    <row r="316" spans="1:10" hidden="1" x14ac:dyDescent="0.25">
      <c r="A316" s="15" t="s">
        <v>0</v>
      </c>
      <c r="B316" s="22" t="s">
        <v>2003</v>
      </c>
      <c r="C316" s="22" t="s">
        <v>1973</v>
      </c>
      <c r="D316" s="14" t="s">
        <v>396</v>
      </c>
      <c r="E316" s="25">
        <v>43678</v>
      </c>
      <c r="F316" s="14">
        <v>4313966</v>
      </c>
      <c r="G316" s="27">
        <v>10278997</v>
      </c>
      <c r="H316" s="26">
        <v>669669</v>
      </c>
      <c r="I316" s="39" t="s">
        <v>2005</v>
      </c>
      <c r="J316" s="18">
        <f t="shared" si="4"/>
        <v>0.81588678251397628</v>
      </c>
    </row>
    <row r="317" spans="1:10" hidden="1" x14ac:dyDescent="0.25">
      <c r="A317" s="15" t="s">
        <v>0</v>
      </c>
      <c r="B317" s="22" t="s">
        <v>2003</v>
      </c>
      <c r="C317" s="22" t="s">
        <v>1973</v>
      </c>
      <c r="D317" s="14" t="s">
        <v>368</v>
      </c>
      <c r="E317" s="25">
        <v>41327</v>
      </c>
      <c r="F317" s="14">
        <v>4049247</v>
      </c>
      <c r="G317" s="27">
        <v>10069981</v>
      </c>
      <c r="H317" s="26">
        <v>667656</v>
      </c>
      <c r="I317" s="39" t="s">
        <v>2000</v>
      </c>
      <c r="J317" s="18">
        <f t="shared" si="4"/>
        <v>0.8163878281752045</v>
      </c>
    </row>
    <row r="318" spans="1:10" hidden="1" x14ac:dyDescent="0.25">
      <c r="A318" s="15" t="s">
        <v>0</v>
      </c>
      <c r="B318" s="22" t="s">
        <v>2003</v>
      </c>
      <c r="C318" s="22" t="s">
        <v>1973</v>
      </c>
      <c r="D318" s="14" t="s">
        <v>368</v>
      </c>
      <c r="E318" s="25">
        <v>41327</v>
      </c>
      <c r="F318" s="14">
        <v>4049246</v>
      </c>
      <c r="G318" s="27">
        <v>10069980</v>
      </c>
      <c r="H318" s="26">
        <v>667656</v>
      </c>
      <c r="I318" s="39" t="s">
        <v>2000</v>
      </c>
      <c r="J318" s="18">
        <f t="shared" si="4"/>
        <v>0.81688887383643272</v>
      </c>
    </row>
    <row r="319" spans="1:10" hidden="1" x14ac:dyDescent="0.25">
      <c r="A319" s="15" t="s">
        <v>0</v>
      </c>
      <c r="B319" s="22" t="s">
        <v>2003</v>
      </c>
      <c r="C319" s="22" t="s">
        <v>1973</v>
      </c>
      <c r="D319" s="14" t="s">
        <v>399</v>
      </c>
      <c r="E319" s="25">
        <v>43863</v>
      </c>
      <c r="F319" s="14">
        <v>4341146</v>
      </c>
      <c r="G319" s="27">
        <v>10297552</v>
      </c>
      <c r="H319" s="26">
        <v>665600</v>
      </c>
      <c r="I319" s="39" t="s">
        <v>2005</v>
      </c>
      <c r="J319" s="18">
        <f t="shared" si="4"/>
        <v>0.81738837656255736</v>
      </c>
    </row>
    <row r="320" spans="1:10" hidden="1" x14ac:dyDescent="0.25">
      <c r="A320" s="15" t="s">
        <v>3</v>
      </c>
      <c r="B320" s="22" t="s">
        <v>2003</v>
      </c>
      <c r="C320" s="22" t="s">
        <v>1973</v>
      </c>
      <c r="D320" s="14" t="s">
        <v>401</v>
      </c>
      <c r="E320" s="25">
        <v>43651</v>
      </c>
      <c r="F320" s="14">
        <v>4310353</v>
      </c>
      <c r="G320" s="27">
        <v>10276228</v>
      </c>
      <c r="H320" s="26">
        <v>665600</v>
      </c>
      <c r="I320" s="39" t="s">
        <v>2005</v>
      </c>
      <c r="J320" s="18">
        <f t="shared" si="4"/>
        <v>0.81788787928868201</v>
      </c>
    </row>
    <row r="321" spans="1:10" hidden="1" x14ac:dyDescent="0.25">
      <c r="A321" s="15" t="s">
        <v>0</v>
      </c>
      <c r="B321" s="22" t="s">
        <v>2003</v>
      </c>
      <c r="C321" s="22" t="s">
        <v>1973</v>
      </c>
      <c r="D321" s="14" t="s">
        <v>402</v>
      </c>
      <c r="E321" s="25">
        <v>41975</v>
      </c>
      <c r="F321" s="14">
        <v>4106308</v>
      </c>
      <c r="G321" s="27">
        <v>10129014</v>
      </c>
      <c r="H321" s="26">
        <v>664264</v>
      </c>
      <c r="I321" s="16" t="e">
        <v>#N/A</v>
      </c>
      <c r="J321" s="18">
        <f t="shared" si="4"/>
        <v>0.81838637940717129</v>
      </c>
    </row>
    <row r="322" spans="1:10" hidden="1" x14ac:dyDescent="0.25">
      <c r="A322" s="15" t="s">
        <v>0</v>
      </c>
      <c r="B322" s="22" t="s">
        <v>2003</v>
      </c>
      <c r="C322" s="22" t="s">
        <v>1973</v>
      </c>
      <c r="D322" s="14" t="s">
        <v>403</v>
      </c>
      <c r="E322" s="25">
        <v>42697</v>
      </c>
      <c r="F322" s="14">
        <v>4177968</v>
      </c>
      <c r="G322" s="27">
        <v>10189879</v>
      </c>
      <c r="H322" s="26">
        <v>661193</v>
      </c>
      <c r="I322" s="39" t="s">
        <v>1999</v>
      </c>
      <c r="J322" s="18">
        <f t="shared" si="4"/>
        <v>0.81888257487891791</v>
      </c>
    </row>
    <row r="323" spans="1:10" hidden="1" x14ac:dyDescent="0.25">
      <c r="A323" s="15" t="s">
        <v>0</v>
      </c>
      <c r="B323" s="22" t="s">
        <v>2003</v>
      </c>
      <c r="C323" s="22" t="s">
        <v>1973</v>
      </c>
      <c r="D323" s="14" t="s">
        <v>404</v>
      </c>
      <c r="E323" s="25">
        <v>41535</v>
      </c>
      <c r="F323" s="14">
        <v>4067506</v>
      </c>
      <c r="G323" s="14" t="s">
        <v>2</v>
      </c>
      <c r="H323" s="26">
        <v>658230</v>
      </c>
      <c r="I323" s="16" t="e">
        <v>#N/A</v>
      </c>
      <c r="J323" s="18">
        <f t="shared" si="4"/>
        <v>0.81937654675304206</v>
      </c>
    </row>
    <row r="324" spans="1:10" hidden="1" x14ac:dyDescent="0.25">
      <c r="A324" s="15" t="s">
        <v>3</v>
      </c>
      <c r="B324" s="22" t="s">
        <v>2003</v>
      </c>
      <c r="C324" s="22" t="s">
        <v>1973</v>
      </c>
      <c r="D324" s="14" t="s">
        <v>405</v>
      </c>
      <c r="E324" s="25">
        <v>44330</v>
      </c>
      <c r="F324" s="14">
        <v>4415504</v>
      </c>
      <c r="G324" s="14" t="s">
        <v>2</v>
      </c>
      <c r="H324" s="26">
        <v>654876</v>
      </c>
      <c r="I324" s="39" t="s">
        <v>2005</v>
      </c>
      <c r="J324" s="18">
        <f t="shared" ref="J324:J387" si="5">+H324/$H$1+J323</f>
        <v>0.81986800160171036</v>
      </c>
    </row>
    <row r="325" spans="1:10" hidden="1" x14ac:dyDescent="0.25">
      <c r="A325" s="15" t="s">
        <v>3</v>
      </c>
      <c r="B325" s="22" t="s">
        <v>2003</v>
      </c>
      <c r="C325" s="22" t="s">
        <v>1973</v>
      </c>
      <c r="D325" s="14" t="s">
        <v>406</v>
      </c>
      <c r="E325" s="25">
        <v>41688</v>
      </c>
      <c r="F325" s="14">
        <v>4081503</v>
      </c>
      <c r="G325" s="27">
        <v>10101901</v>
      </c>
      <c r="H325" s="26">
        <v>652693</v>
      </c>
      <c r="I325" s="39" t="s">
        <v>2005</v>
      </c>
      <c r="J325" s="18">
        <f t="shared" si="5"/>
        <v>0.82035781820751341</v>
      </c>
    </row>
    <row r="326" spans="1:10" hidden="1" x14ac:dyDescent="0.25">
      <c r="A326" s="15" t="s">
        <v>0</v>
      </c>
      <c r="B326" s="22" t="s">
        <v>2003</v>
      </c>
      <c r="C326" s="22" t="s">
        <v>1973</v>
      </c>
      <c r="D326" s="14" t="s">
        <v>409</v>
      </c>
      <c r="E326" s="25">
        <v>41589</v>
      </c>
      <c r="F326" s="14">
        <v>4072809</v>
      </c>
      <c r="G326" s="27">
        <v>10093412</v>
      </c>
      <c r="H326" s="26">
        <v>649482</v>
      </c>
      <c r="I326" s="16" t="e">
        <v>#N/A</v>
      </c>
      <c r="J326" s="18">
        <f t="shared" si="5"/>
        <v>0.82084522510289937</v>
      </c>
    </row>
    <row r="327" spans="1:10" hidden="1" x14ac:dyDescent="0.25">
      <c r="A327" s="15" t="s">
        <v>3</v>
      </c>
      <c r="B327" s="22" t="s">
        <v>2003</v>
      </c>
      <c r="C327" s="22" t="s">
        <v>1973</v>
      </c>
      <c r="D327" s="14" t="s">
        <v>410</v>
      </c>
      <c r="E327" s="25">
        <v>41449</v>
      </c>
      <c r="F327" s="14">
        <v>4060130</v>
      </c>
      <c r="G327" s="27">
        <v>10080536</v>
      </c>
      <c r="H327" s="26">
        <v>648409</v>
      </c>
      <c r="I327" s="39" t="s">
        <v>2015</v>
      </c>
      <c r="J327" s="18">
        <f t="shared" si="5"/>
        <v>0.82133182676026684</v>
      </c>
    </row>
    <row r="328" spans="1:10" hidden="1" x14ac:dyDescent="0.25">
      <c r="A328" s="15" t="s">
        <v>3</v>
      </c>
      <c r="B328" s="22" t="s">
        <v>2003</v>
      </c>
      <c r="C328" s="22" t="s">
        <v>1973</v>
      </c>
      <c r="D328" s="14" t="s">
        <v>411</v>
      </c>
      <c r="E328" s="25">
        <v>41738</v>
      </c>
      <c r="F328" s="14">
        <v>4085859</v>
      </c>
      <c r="G328" s="27">
        <v>10106617</v>
      </c>
      <c r="H328" s="26">
        <v>645629</v>
      </c>
      <c r="I328" s="39" t="s">
        <v>2005</v>
      </c>
      <c r="J328" s="18">
        <f t="shared" si="5"/>
        <v>0.82181634215324328</v>
      </c>
    </row>
    <row r="329" spans="1:10" hidden="1" x14ac:dyDescent="0.25">
      <c r="A329" s="15" t="s">
        <v>0</v>
      </c>
      <c r="B329" s="22" t="s">
        <v>2003</v>
      </c>
      <c r="C329" s="22" t="s">
        <v>1973</v>
      </c>
      <c r="D329" s="14" t="s">
        <v>412</v>
      </c>
      <c r="E329" s="25">
        <v>41720</v>
      </c>
      <c r="F329" s="14">
        <v>4084216</v>
      </c>
      <c r="G329" s="27">
        <v>10104840</v>
      </c>
      <c r="H329" s="26">
        <v>645050</v>
      </c>
      <c r="I329" s="16" t="e">
        <v>#N/A</v>
      </c>
      <c r="J329" s="18">
        <f t="shared" si="5"/>
        <v>0.82230042303288076</v>
      </c>
    </row>
    <row r="330" spans="1:10" hidden="1" x14ac:dyDescent="0.25">
      <c r="A330" s="15" t="s">
        <v>3</v>
      </c>
      <c r="B330" s="22" t="s">
        <v>2003</v>
      </c>
      <c r="C330" s="22" t="s">
        <v>1973</v>
      </c>
      <c r="D330" s="14" t="s">
        <v>417</v>
      </c>
      <c r="E330" s="25">
        <v>43255</v>
      </c>
      <c r="F330" s="14">
        <v>4251815</v>
      </c>
      <c r="G330" s="27">
        <v>10240780</v>
      </c>
      <c r="H330" s="26">
        <v>640000</v>
      </c>
      <c r="I330" s="39" t="s">
        <v>2005</v>
      </c>
      <c r="J330" s="18">
        <f t="shared" si="5"/>
        <v>0.82278071411569298</v>
      </c>
    </row>
    <row r="331" spans="1:10" hidden="1" x14ac:dyDescent="0.25">
      <c r="A331" s="15" t="s">
        <v>3</v>
      </c>
      <c r="B331" s="22" t="s">
        <v>2003</v>
      </c>
      <c r="C331" s="22" t="s">
        <v>1973</v>
      </c>
      <c r="D331" s="14" t="s">
        <v>418</v>
      </c>
      <c r="E331" s="25">
        <v>43357</v>
      </c>
      <c r="F331" s="14">
        <v>4263643</v>
      </c>
      <c r="G331" s="27">
        <v>10248576</v>
      </c>
      <c r="H331" s="26">
        <v>640000</v>
      </c>
      <c r="I331" s="16" t="e">
        <v>#N/A</v>
      </c>
      <c r="J331" s="18">
        <f t="shared" si="5"/>
        <v>0.8232610051985052</v>
      </c>
    </row>
    <row r="332" spans="1:10" hidden="1" x14ac:dyDescent="0.25">
      <c r="A332" s="15" t="s">
        <v>0</v>
      </c>
      <c r="B332" s="22" t="s">
        <v>2003</v>
      </c>
      <c r="C332" s="22" t="s">
        <v>1973</v>
      </c>
      <c r="D332" s="14" t="s">
        <v>366</v>
      </c>
      <c r="E332" s="25">
        <v>43305</v>
      </c>
      <c r="F332" s="14">
        <v>4256907</v>
      </c>
      <c r="G332" s="14" t="s">
        <v>2</v>
      </c>
      <c r="H332" s="26">
        <v>640000</v>
      </c>
      <c r="I332" s="16" t="e">
        <v>#N/A</v>
      </c>
      <c r="J332" s="18">
        <f t="shared" si="5"/>
        <v>0.82374129628131743</v>
      </c>
    </row>
    <row r="333" spans="1:10" hidden="1" x14ac:dyDescent="0.25">
      <c r="A333" s="15" t="s">
        <v>3</v>
      </c>
      <c r="B333" s="22" t="s">
        <v>2003</v>
      </c>
      <c r="C333" s="22" t="s">
        <v>1973</v>
      </c>
      <c r="D333" s="14" t="s">
        <v>142</v>
      </c>
      <c r="E333" s="25">
        <v>43303</v>
      </c>
      <c r="F333" s="14">
        <v>4256587</v>
      </c>
      <c r="G333" s="27">
        <v>10244353</v>
      </c>
      <c r="H333" s="26">
        <v>640000</v>
      </c>
      <c r="I333" s="16" t="e">
        <v>#N/A</v>
      </c>
      <c r="J333" s="18">
        <f t="shared" si="5"/>
        <v>0.82422158736412965</v>
      </c>
    </row>
    <row r="334" spans="1:10" hidden="1" x14ac:dyDescent="0.25">
      <c r="A334" s="15" t="s">
        <v>0</v>
      </c>
      <c r="B334" s="22" t="s">
        <v>2003</v>
      </c>
      <c r="C334" s="22" t="s">
        <v>1973</v>
      </c>
      <c r="D334" s="14" t="s">
        <v>423</v>
      </c>
      <c r="E334" s="25">
        <v>41862</v>
      </c>
      <c r="F334" s="14">
        <v>4096715</v>
      </c>
      <c r="G334" s="14" t="s">
        <v>2</v>
      </c>
      <c r="H334" s="26">
        <v>628370</v>
      </c>
      <c r="I334" s="39" t="s">
        <v>2010</v>
      </c>
      <c r="J334" s="18">
        <f t="shared" si="5"/>
        <v>0.82469315065742133</v>
      </c>
    </row>
    <row r="335" spans="1:10" hidden="1" x14ac:dyDescent="0.25">
      <c r="A335" s="15" t="s">
        <v>3</v>
      </c>
      <c r="B335" s="22" t="s">
        <v>2003</v>
      </c>
      <c r="C335" s="22" t="s">
        <v>1974</v>
      </c>
      <c r="D335" s="14" t="s">
        <v>424</v>
      </c>
      <c r="E335" s="25">
        <v>41831</v>
      </c>
      <c r="F335" s="14">
        <v>4093632</v>
      </c>
      <c r="G335" s="14" t="s">
        <v>2</v>
      </c>
      <c r="H335" s="26">
        <v>627540</v>
      </c>
      <c r="I335" s="16" t="e">
        <v>#N/A</v>
      </c>
      <c r="J335" s="18">
        <f t="shared" si="5"/>
        <v>0.82516409107321498</v>
      </c>
    </row>
    <row r="336" spans="1:10" hidden="1" x14ac:dyDescent="0.25">
      <c r="A336" s="15" t="s">
        <v>3</v>
      </c>
      <c r="B336" s="22" t="s">
        <v>2003</v>
      </c>
      <c r="C336" s="22" t="s">
        <v>1973</v>
      </c>
      <c r="D336" s="14" t="s">
        <v>425</v>
      </c>
      <c r="E336" s="25">
        <v>44895</v>
      </c>
      <c r="F336" s="14">
        <v>4501757</v>
      </c>
      <c r="G336" s="27">
        <v>10407345</v>
      </c>
      <c r="H336" s="26">
        <v>626453</v>
      </c>
      <c r="I336" s="39" t="s">
        <v>2015</v>
      </c>
      <c r="J336" s="18">
        <f t="shared" si="5"/>
        <v>0.8256342157446227</v>
      </c>
    </row>
    <row r="337" spans="1:10" hidden="1" x14ac:dyDescent="0.25">
      <c r="A337" s="15" t="s">
        <v>0</v>
      </c>
      <c r="B337" s="22" t="s">
        <v>2003</v>
      </c>
      <c r="C337" s="22" t="s">
        <v>1974</v>
      </c>
      <c r="D337" s="14" t="s">
        <v>190</v>
      </c>
      <c r="E337" s="25">
        <v>41502</v>
      </c>
      <c r="F337" s="14">
        <v>4064432</v>
      </c>
      <c r="G337" s="27">
        <v>10084926</v>
      </c>
      <c r="H337" s="26">
        <v>623768</v>
      </c>
      <c r="I337" s="16" t="e">
        <v>#N/A</v>
      </c>
      <c r="J337" s="18">
        <f t="shared" si="5"/>
        <v>0.82610232544484707</v>
      </c>
    </row>
    <row r="338" spans="1:10" hidden="1" x14ac:dyDescent="0.25">
      <c r="A338" s="15" t="s">
        <v>3</v>
      </c>
      <c r="B338" s="22" t="s">
        <v>2003</v>
      </c>
      <c r="C338" s="22" t="s">
        <v>1973</v>
      </c>
      <c r="D338" s="14" t="s">
        <v>52</v>
      </c>
      <c r="E338" s="25">
        <v>43172</v>
      </c>
      <c r="F338" s="14">
        <v>4239658</v>
      </c>
      <c r="G338" s="14" t="s">
        <v>2</v>
      </c>
      <c r="H338" s="26">
        <v>616800</v>
      </c>
      <c r="I338" s="16" t="e">
        <v>#N/A</v>
      </c>
      <c r="J338" s="18">
        <f t="shared" si="5"/>
        <v>0.82656520597590732</v>
      </c>
    </row>
    <row r="339" spans="1:10" hidden="1" x14ac:dyDescent="0.25">
      <c r="A339" s="15" t="s">
        <v>0</v>
      </c>
      <c r="B339" s="22" t="s">
        <v>2003</v>
      </c>
      <c r="C339" s="22" t="s">
        <v>1973</v>
      </c>
      <c r="D339" s="14" t="s">
        <v>429</v>
      </c>
      <c r="E339" s="25">
        <v>43654</v>
      </c>
      <c r="F339" s="14">
        <v>4310648</v>
      </c>
      <c r="G339" s="27">
        <v>10276200</v>
      </c>
      <c r="H339" s="26">
        <v>610816</v>
      </c>
      <c r="I339" s="16" t="e">
        <v>#N/A</v>
      </c>
      <c r="J339" s="18">
        <f t="shared" si="5"/>
        <v>0.82702359578534324</v>
      </c>
    </row>
    <row r="340" spans="1:10" hidden="1" x14ac:dyDescent="0.25">
      <c r="A340" s="15" t="s">
        <v>3</v>
      </c>
      <c r="B340" s="22" t="s">
        <v>2003</v>
      </c>
      <c r="C340" s="22" t="s">
        <v>1973</v>
      </c>
      <c r="D340" s="14" t="s">
        <v>175</v>
      </c>
      <c r="E340" s="25">
        <v>41289</v>
      </c>
      <c r="F340" s="14">
        <v>4045982</v>
      </c>
      <c r="G340" s="27">
        <v>10066562</v>
      </c>
      <c r="H340" s="26">
        <v>605972</v>
      </c>
      <c r="I340" s="16" t="e">
        <v>#N/A</v>
      </c>
      <c r="J340" s="18">
        <f t="shared" si="5"/>
        <v>0.82747835039164619</v>
      </c>
    </row>
    <row r="341" spans="1:10" hidden="1" x14ac:dyDescent="0.25">
      <c r="A341" s="15" t="s">
        <v>0</v>
      </c>
      <c r="B341" s="22" t="s">
        <v>2003</v>
      </c>
      <c r="C341" s="22" t="s">
        <v>1973</v>
      </c>
      <c r="D341" s="14" t="s">
        <v>1982</v>
      </c>
      <c r="E341" s="25">
        <v>45285</v>
      </c>
      <c r="F341" s="14">
        <v>4551006</v>
      </c>
      <c r="G341" s="14">
        <v>10450032</v>
      </c>
      <c r="H341" s="26">
        <v>605168</v>
      </c>
      <c r="I341" s="16" t="e">
        <v>#N/A</v>
      </c>
      <c r="J341" s="18">
        <f t="shared" si="5"/>
        <v>0.82793250163227627</v>
      </c>
    </row>
    <row r="342" spans="1:10" hidden="1" x14ac:dyDescent="0.25">
      <c r="A342" s="15" t="s">
        <v>0</v>
      </c>
      <c r="B342" s="22" t="s">
        <v>2003</v>
      </c>
      <c r="C342" s="22" t="s">
        <v>1973</v>
      </c>
      <c r="D342" s="14" t="s">
        <v>431</v>
      </c>
      <c r="E342" s="25">
        <v>42969</v>
      </c>
      <c r="F342" s="14">
        <v>4214977</v>
      </c>
      <c r="G342" s="27">
        <v>10214310</v>
      </c>
      <c r="H342" s="26">
        <v>601188</v>
      </c>
      <c r="I342" s="39" t="s">
        <v>2011</v>
      </c>
      <c r="J342" s="18">
        <f t="shared" si="5"/>
        <v>0.82838366606273517</v>
      </c>
    </row>
    <row r="343" spans="1:10" hidden="1" x14ac:dyDescent="0.25">
      <c r="A343" s="15" t="s">
        <v>0</v>
      </c>
      <c r="B343" s="22" t="s">
        <v>2003</v>
      </c>
      <c r="C343" s="22" t="s">
        <v>1973</v>
      </c>
      <c r="D343" s="14" t="s">
        <v>434</v>
      </c>
      <c r="E343" s="25">
        <v>45079</v>
      </c>
      <c r="F343" s="14">
        <v>4527597</v>
      </c>
      <c r="G343" s="27">
        <v>10426498</v>
      </c>
      <c r="H343" s="26">
        <v>600645</v>
      </c>
      <c r="I343" s="16" t="e">
        <v>#N/A</v>
      </c>
      <c r="J343" s="18">
        <f t="shared" si="5"/>
        <v>0.82883442299622845</v>
      </c>
    </row>
    <row r="344" spans="1:10" hidden="1" x14ac:dyDescent="0.25">
      <c r="A344" s="15" t="s">
        <v>0</v>
      </c>
      <c r="B344" s="22" t="s">
        <v>2003</v>
      </c>
      <c r="C344" s="22" t="s">
        <v>1973</v>
      </c>
      <c r="D344" s="14" t="s">
        <v>435</v>
      </c>
      <c r="E344" s="25">
        <v>45073</v>
      </c>
      <c r="F344" s="14">
        <v>4524036</v>
      </c>
      <c r="G344" s="27">
        <v>10425824</v>
      </c>
      <c r="H344" s="26">
        <v>600645</v>
      </c>
      <c r="I344" s="16" t="e">
        <v>#N/A</v>
      </c>
      <c r="J344" s="18">
        <f t="shared" si="5"/>
        <v>0.82928517992972173</v>
      </c>
    </row>
    <row r="345" spans="1:10" hidden="1" x14ac:dyDescent="0.25">
      <c r="A345" s="15" t="s">
        <v>0</v>
      </c>
      <c r="B345" s="22" t="s">
        <v>2003</v>
      </c>
      <c r="C345" s="22" t="s">
        <v>1974</v>
      </c>
      <c r="D345" s="14" t="s">
        <v>433</v>
      </c>
      <c r="E345" s="25">
        <v>45032</v>
      </c>
      <c r="F345" s="14">
        <v>4519659</v>
      </c>
      <c r="G345" s="27">
        <v>10421143</v>
      </c>
      <c r="H345" s="26">
        <v>600645</v>
      </c>
      <c r="I345" s="16" t="e">
        <v>#N/A</v>
      </c>
      <c r="J345" s="18">
        <f t="shared" si="5"/>
        <v>0.82973593686321501</v>
      </c>
    </row>
    <row r="346" spans="1:10" hidden="1" x14ac:dyDescent="0.25">
      <c r="A346" s="15" t="s">
        <v>0</v>
      </c>
      <c r="B346" s="22" t="s">
        <v>2003</v>
      </c>
      <c r="C346" s="22" t="s">
        <v>1974</v>
      </c>
      <c r="D346" s="14" t="s">
        <v>432</v>
      </c>
      <c r="E346" s="25">
        <v>44725</v>
      </c>
      <c r="F346" s="14">
        <v>4477448</v>
      </c>
      <c r="G346" s="27">
        <v>10390551</v>
      </c>
      <c r="H346" s="26">
        <v>600645</v>
      </c>
      <c r="I346" s="16" t="e">
        <v>#N/A</v>
      </c>
      <c r="J346" s="18">
        <f t="shared" si="5"/>
        <v>0.83018669379670829</v>
      </c>
    </row>
    <row r="347" spans="1:10" hidden="1" x14ac:dyDescent="0.25">
      <c r="A347" s="15" t="s">
        <v>3</v>
      </c>
      <c r="B347" s="22" t="s">
        <v>2003</v>
      </c>
      <c r="C347" s="22" t="s">
        <v>1973</v>
      </c>
      <c r="D347" s="14" t="s">
        <v>438</v>
      </c>
      <c r="E347" s="25">
        <v>44428</v>
      </c>
      <c r="F347" s="14">
        <v>4429844</v>
      </c>
      <c r="G347" s="27">
        <v>10358184</v>
      </c>
      <c r="H347" s="26">
        <v>594745</v>
      </c>
      <c r="I347" s="39" t="s">
        <v>2006</v>
      </c>
      <c r="J347" s="18">
        <f t="shared" si="5"/>
        <v>0.83063302304678199</v>
      </c>
    </row>
    <row r="348" spans="1:10" hidden="1" x14ac:dyDescent="0.25">
      <c r="A348" s="15" t="s">
        <v>3</v>
      </c>
      <c r="B348" s="22" t="s">
        <v>2003</v>
      </c>
      <c r="C348" s="22" t="s">
        <v>1973</v>
      </c>
      <c r="D348" s="14" t="s">
        <v>440</v>
      </c>
      <c r="E348" s="25">
        <v>43963</v>
      </c>
      <c r="F348" s="14">
        <v>4358977</v>
      </c>
      <c r="G348" s="14" t="s">
        <v>2</v>
      </c>
      <c r="H348" s="26">
        <v>594048</v>
      </c>
      <c r="I348" s="39" t="s">
        <v>2005</v>
      </c>
      <c r="J348" s="18">
        <f t="shared" si="5"/>
        <v>0.83107882922984833</v>
      </c>
    </row>
    <row r="349" spans="1:10" hidden="1" x14ac:dyDescent="0.25">
      <c r="A349" s="15" t="s">
        <v>3</v>
      </c>
      <c r="B349" s="22" t="s">
        <v>2003</v>
      </c>
      <c r="C349" s="22" t="s">
        <v>1973</v>
      </c>
      <c r="D349" s="14" t="s">
        <v>441</v>
      </c>
      <c r="E349" s="25">
        <v>45186</v>
      </c>
      <c r="F349" s="14">
        <v>4537445</v>
      </c>
      <c r="G349" s="27">
        <v>10438277</v>
      </c>
      <c r="H349" s="26">
        <v>593065</v>
      </c>
      <c r="I349" s="16" t="e">
        <v>#N/A</v>
      </c>
      <c r="J349" s="18">
        <f t="shared" si="5"/>
        <v>0.83152389771582957</v>
      </c>
    </row>
    <row r="350" spans="1:10" hidden="1" x14ac:dyDescent="0.25">
      <c r="A350" s="15" t="s">
        <v>0</v>
      </c>
      <c r="B350" s="22" t="s">
        <v>2003</v>
      </c>
      <c r="C350" s="22" t="s">
        <v>1974</v>
      </c>
      <c r="D350" s="14" t="s">
        <v>442</v>
      </c>
      <c r="E350" s="25">
        <v>43528</v>
      </c>
      <c r="F350" s="14">
        <v>4294425</v>
      </c>
      <c r="G350" s="27">
        <v>10265463</v>
      </c>
      <c r="H350" s="26">
        <v>582400</v>
      </c>
      <c r="I350" s="39" t="s">
        <v>2011</v>
      </c>
      <c r="J350" s="18">
        <f t="shared" si="5"/>
        <v>0.83196096260118868</v>
      </c>
    </row>
    <row r="351" spans="1:10" hidden="1" x14ac:dyDescent="0.25">
      <c r="A351" s="15" t="s">
        <v>3</v>
      </c>
      <c r="B351" s="22" t="s">
        <v>2003</v>
      </c>
      <c r="C351" s="22" t="s">
        <v>1973</v>
      </c>
      <c r="D351" s="14" t="s">
        <v>443</v>
      </c>
      <c r="E351" s="25">
        <v>42220</v>
      </c>
      <c r="F351" s="14">
        <v>4127078</v>
      </c>
      <c r="G351" s="27">
        <v>10152184</v>
      </c>
      <c r="H351" s="26">
        <v>581497</v>
      </c>
      <c r="I351" s="39" t="s">
        <v>2015</v>
      </c>
      <c r="J351" s="18">
        <f t="shared" si="5"/>
        <v>0.83239734982584812</v>
      </c>
    </row>
    <row r="352" spans="1:10" hidden="1" x14ac:dyDescent="0.25">
      <c r="A352" s="15" t="s">
        <v>0</v>
      </c>
      <c r="B352" s="22" t="s">
        <v>2003</v>
      </c>
      <c r="C352" s="22" t="s">
        <v>1973</v>
      </c>
      <c r="D352" s="14" t="s">
        <v>444</v>
      </c>
      <c r="E352" s="25">
        <v>41392</v>
      </c>
      <c r="F352" s="14">
        <v>4055014</v>
      </c>
      <c r="G352" s="27">
        <v>10075825</v>
      </c>
      <c r="H352" s="26">
        <v>580000</v>
      </c>
      <c r="I352" s="39" t="s">
        <v>2011</v>
      </c>
      <c r="J352" s="18">
        <f t="shared" si="5"/>
        <v>0.83283261361964667</v>
      </c>
    </row>
    <row r="353" spans="1:10" hidden="1" x14ac:dyDescent="0.25">
      <c r="A353" s="15" t="s">
        <v>3</v>
      </c>
      <c r="B353" s="22" t="s">
        <v>2003</v>
      </c>
      <c r="C353" s="22" t="s">
        <v>1973</v>
      </c>
      <c r="D353" s="14" t="s">
        <v>445</v>
      </c>
      <c r="E353" s="25">
        <v>41844</v>
      </c>
      <c r="F353" s="14">
        <v>4094784</v>
      </c>
      <c r="G353" s="14" t="s">
        <v>2</v>
      </c>
      <c r="H353" s="26">
        <v>577770</v>
      </c>
      <c r="I353" s="39" t="s">
        <v>2011</v>
      </c>
      <c r="J353" s="18">
        <f t="shared" si="5"/>
        <v>0.83326620389920358</v>
      </c>
    </row>
    <row r="354" spans="1:10" hidden="1" x14ac:dyDescent="0.25">
      <c r="A354" s="15" t="s">
        <v>3</v>
      </c>
      <c r="B354" s="22" t="s">
        <v>2003</v>
      </c>
      <c r="C354" s="22" t="s">
        <v>1973</v>
      </c>
      <c r="D354" s="14" t="s">
        <v>446</v>
      </c>
      <c r="E354" s="25">
        <v>43397</v>
      </c>
      <c r="F354" s="14">
        <v>4269049</v>
      </c>
      <c r="G354" s="27">
        <v>10253649</v>
      </c>
      <c r="H354" s="26">
        <v>574551</v>
      </c>
      <c r="I354" s="16" t="e">
        <v>#N/A</v>
      </c>
      <c r="J354" s="18">
        <f t="shared" si="5"/>
        <v>0.83369737846470493</v>
      </c>
    </row>
    <row r="355" spans="1:10" hidden="1" x14ac:dyDescent="0.25">
      <c r="A355" s="15" t="s">
        <v>0</v>
      </c>
      <c r="B355" s="22" t="s">
        <v>2003</v>
      </c>
      <c r="C355" s="22" t="s">
        <v>1973</v>
      </c>
      <c r="D355" s="14" t="s">
        <v>447</v>
      </c>
      <c r="E355" s="25">
        <v>42475</v>
      </c>
      <c r="F355" s="14">
        <v>4149563</v>
      </c>
      <c r="G355" s="27">
        <v>10176292</v>
      </c>
      <c r="H355" s="26">
        <v>572000</v>
      </c>
      <c r="I355" s="16" t="e">
        <v>#N/A</v>
      </c>
      <c r="J355" s="18">
        <f t="shared" si="5"/>
        <v>0.83412663861996827</v>
      </c>
    </row>
    <row r="356" spans="1:10" hidden="1" x14ac:dyDescent="0.25">
      <c r="A356" s="15" t="s">
        <v>0</v>
      </c>
      <c r="B356" s="22" t="s">
        <v>2003</v>
      </c>
      <c r="C356" s="22" t="s">
        <v>1973</v>
      </c>
      <c r="D356" s="14" t="s">
        <v>448</v>
      </c>
      <c r="E356" s="25">
        <v>43501</v>
      </c>
      <c r="F356" s="14">
        <v>4290112</v>
      </c>
      <c r="G356" s="27">
        <v>10262991</v>
      </c>
      <c r="H356" s="26">
        <v>569727</v>
      </c>
      <c r="I356" s="39" t="s">
        <v>2010</v>
      </c>
      <c r="J356" s="18">
        <f t="shared" si="5"/>
        <v>0.83455419299143285</v>
      </c>
    </row>
    <row r="357" spans="1:10" hidden="1" x14ac:dyDescent="0.25">
      <c r="A357" s="15" t="s">
        <v>3</v>
      </c>
      <c r="B357" s="22" t="s">
        <v>2003</v>
      </c>
      <c r="C357" s="22" t="s">
        <v>1973</v>
      </c>
      <c r="D357" s="14" t="s">
        <v>450</v>
      </c>
      <c r="E357" s="25">
        <v>42250</v>
      </c>
      <c r="F357" s="14">
        <v>4129828</v>
      </c>
      <c r="G357" s="27">
        <v>10155422</v>
      </c>
      <c r="H357" s="26">
        <v>565071</v>
      </c>
      <c r="I357" s="39" t="s">
        <v>2010</v>
      </c>
      <c r="J357" s="18">
        <f t="shared" si="5"/>
        <v>0.83497825324526997</v>
      </c>
    </row>
    <row r="358" spans="1:10" hidden="1" x14ac:dyDescent="0.25">
      <c r="A358" s="15" t="s">
        <v>0</v>
      </c>
      <c r="B358" s="22" t="s">
        <v>2003</v>
      </c>
      <c r="C358" s="22" t="s">
        <v>1974</v>
      </c>
      <c r="D358" s="14" t="s">
        <v>451</v>
      </c>
      <c r="E358" s="25">
        <v>42654</v>
      </c>
      <c r="F358" s="14">
        <v>4173607</v>
      </c>
      <c r="G358" s="14" t="s">
        <v>2</v>
      </c>
      <c r="H358" s="26">
        <v>562261</v>
      </c>
      <c r="I358" s="16" t="e">
        <v>#N/A</v>
      </c>
      <c r="J358" s="18">
        <f t="shared" si="5"/>
        <v>0.83540020472107168</v>
      </c>
    </row>
    <row r="359" spans="1:10" hidden="1" x14ac:dyDescent="0.25">
      <c r="A359" s="15" t="s">
        <v>3</v>
      </c>
      <c r="B359" s="22" t="s">
        <v>2003</v>
      </c>
      <c r="C359" s="22" t="s">
        <v>1973</v>
      </c>
      <c r="D359" s="14" t="s">
        <v>452</v>
      </c>
      <c r="E359" s="25">
        <v>43675</v>
      </c>
      <c r="F359" s="14">
        <v>4313522</v>
      </c>
      <c r="G359" s="14" t="s">
        <v>2</v>
      </c>
      <c r="H359" s="26">
        <v>560000</v>
      </c>
      <c r="I359" s="39" t="s">
        <v>2005</v>
      </c>
      <c r="J359" s="18">
        <f t="shared" si="5"/>
        <v>0.83582045941853234</v>
      </c>
    </row>
    <row r="360" spans="1:10" hidden="1" x14ac:dyDescent="0.25">
      <c r="A360" s="15" t="s">
        <v>3</v>
      </c>
      <c r="B360" s="22" t="s">
        <v>2003</v>
      </c>
      <c r="C360" s="22" t="s">
        <v>1973</v>
      </c>
      <c r="D360" s="14" t="s">
        <v>454</v>
      </c>
      <c r="E360" s="25">
        <v>43268</v>
      </c>
      <c r="F360" s="14">
        <v>4252988</v>
      </c>
      <c r="G360" s="27">
        <v>10241608</v>
      </c>
      <c r="H360" s="26">
        <v>560000</v>
      </c>
      <c r="I360" s="39" t="s">
        <v>2005</v>
      </c>
      <c r="J360" s="18">
        <f t="shared" si="5"/>
        <v>0.83624071411599299</v>
      </c>
    </row>
    <row r="361" spans="1:10" hidden="1" x14ac:dyDescent="0.25">
      <c r="A361" s="15" t="s">
        <v>3</v>
      </c>
      <c r="B361" s="22" t="s">
        <v>2003</v>
      </c>
      <c r="C361" s="22" t="s">
        <v>1973</v>
      </c>
      <c r="D361" s="14" t="s">
        <v>453</v>
      </c>
      <c r="E361" s="25">
        <v>41589</v>
      </c>
      <c r="F361" s="14">
        <v>4072811</v>
      </c>
      <c r="G361" s="27">
        <v>10093413</v>
      </c>
      <c r="H361" s="26">
        <v>560000</v>
      </c>
      <c r="I361" s="16" t="e">
        <v>#N/A</v>
      </c>
      <c r="J361" s="18">
        <f t="shared" si="5"/>
        <v>0.83666096881345364</v>
      </c>
    </row>
    <row r="362" spans="1:10" hidden="1" x14ac:dyDescent="0.25">
      <c r="A362" s="15" t="s">
        <v>0</v>
      </c>
      <c r="B362" s="22" t="s">
        <v>2003</v>
      </c>
      <c r="C362" s="22" t="s">
        <v>1973</v>
      </c>
      <c r="D362" s="14" t="s">
        <v>459</v>
      </c>
      <c r="E362" s="25">
        <v>41667</v>
      </c>
      <c r="F362" s="14">
        <v>4079458</v>
      </c>
      <c r="G362" s="27">
        <v>10100178</v>
      </c>
      <c r="H362" s="26">
        <v>550822</v>
      </c>
      <c r="I362" s="39" t="s">
        <v>2005</v>
      </c>
      <c r="J362" s="18">
        <f t="shared" si="5"/>
        <v>0.83707433583660484</v>
      </c>
    </row>
    <row r="363" spans="1:10" hidden="1" x14ac:dyDescent="0.25">
      <c r="A363" s="15" t="s">
        <v>3</v>
      </c>
      <c r="B363" s="22" t="s">
        <v>2003</v>
      </c>
      <c r="C363" s="22" t="s">
        <v>1973</v>
      </c>
      <c r="D363" s="14" t="s">
        <v>461</v>
      </c>
      <c r="E363" s="25">
        <v>41093</v>
      </c>
      <c r="F363" s="14">
        <v>4032624</v>
      </c>
      <c r="G363" s="27">
        <v>10050998</v>
      </c>
      <c r="H363" s="26">
        <v>549915</v>
      </c>
      <c r="I363" s="39" t="s">
        <v>2010</v>
      </c>
      <c r="J363" s="18">
        <f t="shared" si="5"/>
        <v>0.83748702219723714</v>
      </c>
    </row>
    <row r="364" spans="1:10" hidden="1" x14ac:dyDescent="0.25">
      <c r="A364" s="15" t="s">
        <v>0</v>
      </c>
      <c r="B364" s="22" t="s">
        <v>2003</v>
      </c>
      <c r="C364" s="22" t="s">
        <v>1973</v>
      </c>
      <c r="D364" s="14" t="s">
        <v>462</v>
      </c>
      <c r="E364" s="25">
        <v>41517</v>
      </c>
      <c r="F364" s="14">
        <v>4065955</v>
      </c>
      <c r="G364" s="27">
        <v>10086409</v>
      </c>
      <c r="H364" s="26">
        <v>549894</v>
      </c>
      <c r="I364" s="39" t="s">
        <v>2005</v>
      </c>
      <c r="J364" s="18">
        <f t="shared" si="5"/>
        <v>0.83789969279831833</v>
      </c>
    </row>
    <row r="365" spans="1:10" hidden="1" x14ac:dyDescent="0.25">
      <c r="A365" s="15" t="s">
        <v>3</v>
      </c>
      <c r="B365" s="22" t="s">
        <v>2003</v>
      </c>
      <c r="C365" s="22" t="s">
        <v>1973</v>
      </c>
      <c r="D365" s="14" t="s">
        <v>463</v>
      </c>
      <c r="E365" s="25">
        <v>44279</v>
      </c>
      <c r="F365" s="14">
        <v>4406029</v>
      </c>
      <c r="G365" s="27">
        <v>10343018</v>
      </c>
      <c r="H365" s="26">
        <v>548755</v>
      </c>
      <c r="I365" s="39" t="s">
        <v>2007</v>
      </c>
      <c r="J365" s="18">
        <f t="shared" si="5"/>
        <v>0.83831150863136306</v>
      </c>
    </row>
    <row r="366" spans="1:10" hidden="1" x14ac:dyDescent="0.25">
      <c r="A366" s="15" t="s">
        <v>3</v>
      </c>
      <c r="B366" s="22" t="s">
        <v>2003</v>
      </c>
      <c r="C366" s="22" t="s">
        <v>1973</v>
      </c>
      <c r="D366" s="14" t="s">
        <v>418</v>
      </c>
      <c r="E366" s="25">
        <v>43284</v>
      </c>
      <c r="F366" s="14">
        <v>4254646</v>
      </c>
      <c r="G366" s="27">
        <v>10240784</v>
      </c>
      <c r="H366" s="26">
        <v>544000</v>
      </c>
      <c r="I366" s="16" t="e">
        <v>#N/A</v>
      </c>
      <c r="J366" s="18">
        <f t="shared" si="5"/>
        <v>0.83871975605175342</v>
      </c>
    </row>
    <row r="367" spans="1:10" hidden="1" x14ac:dyDescent="0.25">
      <c r="A367" s="15" t="s">
        <v>3</v>
      </c>
      <c r="B367" s="22" t="s">
        <v>2003</v>
      </c>
      <c r="C367" s="22" t="s">
        <v>1973</v>
      </c>
      <c r="D367" s="14" t="s">
        <v>142</v>
      </c>
      <c r="E367" s="25">
        <v>45152</v>
      </c>
      <c r="F367" s="14">
        <v>4533939</v>
      </c>
      <c r="G367" s="27">
        <v>10433855</v>
      </c>
      <c r="H367" s="26">
        <v>543138</v>
      </c>
      <c r="I367" s="16" t="e">
        <v>#N/A</v>
      </c>
      <c r="J367" s="18">
        <f t="shared" si="5"/>
        <v>0.83912735658009163</v>
      </c>
    </row>
    <row r="368" spans="1:10" hidden="1" x14ac:dyDescent="0.25">
      <c r="A368" s="15" t="s">
        <v>0</v>
      </c>
      <c r="B368" s="22" t="s">
        <v>2003</v>
      </c>
      <c r="C368" s="22" t="s">
        <v>1973</v>
      </c>
      <c r="D368" s="14" t="s">
        <v>465</v>
      </c>
      <c r="E368" s="25">
        <v>45051</v>
      </c>
      <c r="F368" s="14">
        <v>4521656</v>
      </c>
      <c r="G368" s="14" t="s">
        <v>2</v>
      </c>
      <c r="H368" s="26">
        <v>541069</v>
      </c>
      <c r="I368" s="16" t="e">
        <v>#N/A</v>
      </c>
      <c r="J368" s="18">
        <f t="shared" si="5"/>
        <v>0.83953340441741364</v>
      </c>
    </row>
    <row r="369" spans="1:10" hidden="1" x14ac:dyDescent="0.25">
      <c r="A369" s="15" t="s">
        <v>0</v>
      </c>
      <c r="B369" s="22" t="s">
        <v>2003</v>
      </c>
      <c r="C369" s="22" t="s">
        <v>1974</v>
      </c>
      <c r="D369" s="14" t="s">
        <v>466</v>
      </c>
      <c r="E369" s="25">
        <v>43321</v>
      </c>
      <c r="F369" s="14">
        <v>4258915</v>
      </c>
      <c r="G369" s="27">
        <v>10245974</v>
      </c>
      <c r="H369" s="26">
        <v>537394</v>
      </c>
      <c r="I369" s="39" t="s">
        <v>2010</v>
      </c>
      <c r="J369" s="18">
        <f t="shared" si="5"/>
        <v>0.83993669433328355</v>
      </c>
    </row>
    <row r="370" spans="1:10" hidden="1" x14ac:dyDescent="0.25">
      <c r="A370" s="15" t="s">
        <v>3</v>
      </c>
      <c r="B370" s="22" t="s">
        <v>2003</v>
      </c>
      <c r="C370" s="22" t="s">
        <v>1973</v>
      </c>
      <c r="D370" s="14" t="s">
        <v>405</v>
      </c>
      <c r="E370" s="25">
        <v>44669</v>
      </c>
      <c r="F370" s="14">
        <v>4468052</v>
      </c>
      <c r="G370" s="14" t="s">
        <v>2</v>
      </c>
      <c r="H370" s="26">
        <v>533400</v>
      </c>
      <c r="I370" s="39" t="s">
        <v>2005</v>
      </c>
      <c r="J370" s="18">
        <f t="shared" si="5"/>
        <v>0.84033698693261483</v>
      </c>
    </row>
    <row r="371" spans="1:10" hidden="1" x14ac:dyDescent="0.25">
      <c r="A371" s="15" t="s">
        <v>3</v>
      </c>
      <c r="B371" s="22" t="s">
        <v>2003</v>
      </c>
      <c r="C371" s="22" t="s">
        <v>1973</v>
      </c>
      <c r="D371" s="14" t="s">
        <v>468</v>
      </c>
      <c r="E371" s="25">
        <v>43949</v>
      </c>
      <c r="F371" s="14">
        <v>4357468</v>
      </c>
      <c r="G371" s="27">
        <v>10307939</v>
      </c>
      <c r="H371" s="26">
        <v>532946</v>
      </c>
      <c r="I371" s="39" t="s">
        <v>2015</v>
      </c>
      <c r="J371" s="18">
        <f t="shared" si="5"/>
        <v>0.84073693882545919</v>
      </c>
    </row>
    <row r="372" spans="1:10" hidden="1" x14ac:dyDescent="0.25">
      <c r="A372" s="15" t="s">
        <v>3</v>
      </c>
      <c r="B372" s="22" t="s">
        <v>2003</v>
      </c>
      <c r="C372" s="22" t="s">
        <v>1973</v>
      </c>
      <c r="D372" s="14" t="s">
        <v>469</v>
      </c>
      <c r="E372" s="25">
        <v>41320</v>
      </c>
      <c r="F372" s="14">
        <v>4048552</v>
      </c>
      <c r="G372" s="27">
        <v>10069438</v>
      </c>
      <c r="H372" s="26">
        <v>532863</v>
      </c>
      <c r="I372" s="16" t="e">
        <v>#N/A</v>
      </c>
      <c r="J372" s="18">
        <f t="shared" si="5"/>
        <v>0.84113682843055382</v>
      </c>
    </row>
    <row r="373" spans="1:10" hidden="1" x14ac:dyDescent="0.25">
      <c r="A373" s="15" t="s">
        <v>3</v>
      </c>
      <c r="B373" s="22" t="s">
        <v>2003</v>
      </c>
      <c r="C373" s="22" t="s">
        <v>1973</v>
      </c>
      <c r="D373" s="14" t="s">
        <v>470</v>
      </c>
      <c r="E373" s="25">
        <v>41289</v>
      </c>
      <c r="F373" s="14">
        <v>4045978</v>
      </c>
      <c r="G373" s="27">
        <v>10066560</v>
      </c>
      <c r="H373" s="26">
        <v>530880</v>
      </c>
      <c r="I373" s="39" t="s">
        <v>2005</v>
      </c>
      <c r="J373" s="18">
        <f t="shared" si="5"/>
        <v>0.84153522988374652</v>
      </c>
    </row>
    <row r="374" spans="1:10" hidden="1" x14ac:dyDescent="0.25">
      <c r="A374" s="15" t="s">
        <v>3</v>
      </c>
      <c r="B374" s="22" t="s">
        <v>2003</v>
      </c>
      <c r="C374" s="22" t="s">
        <v>1973</v>
      </c>
      <c r="D374" s="14" t="s">
        <v>471</v>
      </c>
      <c r="E374" s="25">
        <v>41254</v>
      </c>
      <c r="F374" s="14">
        <v>4043761</v>
      </c>
      <c r="G374" s="27">
        <v>10064253</v>
      </c>
      <c r="H374" s="26">
        <v>530880</v>
      </c>
      <c r="I374" s="16" t="e">
        <v>#N/A</v>
      </c>
      <c r="J374" s="18">
        <f t="shared" si="5"/>
        <v>0.84193363133693921</v>
      </c>
    </row>
    <row r="375" spans="1:10" hidden="1" x14ac:dyDescent="0.25">
      <c r="A375" s="15" t="s">
        <v>0</v>
      </c>
      <c r="B375" s="22" t="s">
        <v>2003</v>
      </c>
      <c r="C375" s="22" t="s">
        <v>1973</v>
      </c>
      <c r="D375" s="14" t="s">
        <v>472</v>
      </c>
      <c r="E375" s="25">
        <v>43959</v>
      </c>
      <c r="F375" s="14">
        <v>4358652</v>
      </c>
      <c r="G375" s="14" t="s">
        <v>2</v>
      </c>
      <c r="H375" s="26">
        <v>530451</v>
      </c>
      <c r="I375" s="16" t="e">
        <v>#N/A</v>
      </c>
      <c r="J375" s="18">
        <f t="shared" si="5"/>
        <v>0.84233171084501546</v>
      </c>
    </row>
    <row r="376" spans="1:10" hidden="1" x14ac:dyDescent="0.25">
      <c r="A376" s="15" t="s">
        <v>0</v>
      </c>
      <c r="B376" s="22" t="s">
        <v>2003</v>
      </c>
      <c r="C376" s="22" t="s">
        <v>1973</v>
      </c>
      <c r="D376" s="14" t="s">
        <v>473</v>
      </c>
      <c r="E376" s="25">
        <v>45181</v>
      </c>
      <c r="F376" s="14">
        <v>4536902</v>
      </c>
      <c r="G376" s="27">
        <v>10436990</v>
      </c>
      <c r="H376" s="26">
        <v>529522</v>
      </c>
      <c r="I376" s="16" t="e">
        <v>#N/A</v>
      </c>
      <c r="J376" s="18">
        <f t="shared" si="5"/>
        <v>0.84272909318056688</v>
      </c>
    </row>
    <row r="377" spans="1:10" hidden="1" x14ac:dyDescent="0.25">
      <c r="A377" s="15" t="s">
        <v>3</v>
      </c>
      <c r="B377" s="22" t="s">
        <v>2003</v>
      </c>
      <c r="C377" s="22" t="s">
        <v>1973</v>
      </c>
      <c r="D377" s="14" t="s">
        <v>474</v>
      </c>
      <c r="E377" s="25">
        <v>41647</v>
      </c>
      <c r="F377" s="14">
        <v>4077348</v>
      </c>
      <c r="G377" s="27">
        <v>10098135</v>
      </c>
      <c r="H377" s="26">
        <v>527622</v>
      </c>
      <c r="I377" s="39" t="s">
        <v>2005</v>
      </c>
      <c r="J377" s="18">
        <f t="shared" si="5"/>
        <v>0.84312504965196611</v>
      </c>
    </row>
    <row r="378" spans="1:10" hidden="1" x14ac:dyDescent="0.25">
      <c r="A378" s="15" t="s">
        <v>3</v>
      </c>
      <c r="B378" s="22" t="s">
        <v>2003</v>
      </c>
      <c r="C378" s="22" t="s">
        <v>1973</v>
      </c>
      <c r="D378" s="14" t="s">
        <v>475</v>
      </c>
      <c r="E378" s="25">
        <v>43638</v>
      </c>
      <c r="F378" s="14">
        <v>4308886</v>
      </c>
      <c r="G378" s="27">
        <v>10275390</v>
      </c>
      <c r="H378" s="26">
        <v>527616</v>
      </c>
      <c r="I378" s="16" t="e">
        <v>#N/A</v>
      </c>
      <c r="J378" s="18">
        <f t="shared" si="5"/>
        <v>0.84352100162063648</v>
      </c>
    </row>
    <row r="379" spans="1:10" hidden="1" x14ac:dyDescent="0.25">
      <c r="A379" s="15" t="s">
        <v>3</v>
      </c>
      <c r="B379" s="22" t="s">
        <v>2003</v>
      </c>
      <c r="C379" s="22" t="s">
        <v>1974</v>
      </c>
      <c r="D379" s="14" t="s">
        <v>477</v>
      </c>
      <c r="E379" s="25">
        <v>41675</v>
      </c>
      <c r="F379" s="14">
        <v>4080263</v>
      </c>
      <c r="G379" s="27">
        <v>10100732</v>
      </c>
      <c r="H379" s="26">
        <v>522207</v>
      </c>
      <c r="I379" s="39" t="s">
        <v>2006</v>
      </c>
      <c r="J379" s="18">
        <f t="shared" si="5"/>
        <v>0.84391289437920225</v>
      </c>
    </row>
    <row r="380" spans="1:10" hidden="1" x14ac:dyDescent="0.25">
      <c r="A380" s="15" t="s">
        <v>0</v>
      </c>
      <c r="B380" s="22" t="s">
        <v>2003</v>
      </c>
      <c r="C380" s="22" t="s">
        <v>1974</v>
      </c>
      <c r="D380" s="14" t="s">
        <v>478</v>
      </c>
      <c r="E380" s="25">
        <v>45081</v>
      </c>
      <c r="F380" s="14">
        <v>4527670</v>
      </c>
      <c r="G380" s="27">
        <v>10426525</v>
      </c>
      <c r="H380" s="26">
        <v>520559</v>
      </c>
      <c r="I380" s="16" t="e">
        <v>#N/A</v>
      </c>
      <c r="J380" s="18">
        <f t="shared" si="5"/>
        <v>0.8443035503882298</v>
      </c>
    </row>
    <row r="381" spans="1:10" hidden="1" x14ac:dyDescent="0.25">
      <c r="A381" s="15" t="s">
        <v>0</v>
      </c>
      <c r="B381" s="22" t="s">
        <v>2003</v>
      </c>
      <c r="C381" s="22" t="s">
        <v>1974</v>
      </c>
      <c r="D381" s="14" t="s">
        <v>479</v>
      </c>
      <c r="E381" s="25">
        <v>42306</v>
      </c>
      <c r="F381" s="14">
        <v>4134959</v>
      </c>
      <c r="G381" s="14" t="s">
        <v>2</v>
      </c>
      <c r="H381" s="26">
        <v>519586</v>
      </c>
      <c r="I381" s="39" t="s">
        <v>2007</v>
      </c>
      <c r="J381" s="18">
        <f t="shared" si="5"/>
        <v>0.84469347620472046</v>
      </c>
    </row>
    <row r="382" spans="1:10" hidden="1" x14ac:dyDescent="0.25">
      <c r="A382" s="15" t="s">
        <v>0</v>
      </c>
      <c r="B382" s="22" t="s">
        <v>2003</v>
      </c>
      <c r="C382" s="22" t="s">
        <v>1973</v>
      </c>
      <c r="D382" s="14" t="s">
        <v>480</v>
      </c>
      <c r="E382" s="25">
        <v>44755</v>
      </c>
      <c r="F382" s="14">
        <v>4482334</v>
      </c>
      <c r="G382" s="27">
        <v>10393686</v>
      </c>
      <c r="H382" s="26">
        <v>516555</v>
      </c>
      <c r="I382" s="39" t="s">
        <v>2007</v>
      </c>
      <c r="J382" s="18">
        <f t="shared" si="5"/>
        <v>0.84508112739266117</v>
      </c>
    </row>
    <row r="383" spans="1:10" hidden="1" x14ac:dyDescent="0.25">
      <c r="A383" s="15" t="s">
        <v>3</v>
      </c>
      <c r="B383" s="22" t="s">
        <v>2003</v>
      </c>
      <c r="C383" s="22" t="s">
        <v>1973</v>
      </c>
      <c r="D383" s="14" t="s">
        <v>481</v>
      </c>
      <c r="E383" s="25">
        <v>42374</v>
      </c>
      <c r="F383" s="14">
        <v>4140339</v>
      </c>
      <c r="G383" s="14" t="s">
        <v>2</v>
      </c>
      <c r="H383" s="26">
        <v>516241</v>
      </c>
      <c r="I383" s="39" t="s">
        <v>2005</v>
      </c>
      <c r="J383" s="18">
        <f t="shared" si="5"/>
        <v>0.84546854293778939</v>
      </c>
    </row>
    <row r="384" spans="1:10" hidden="1" x14ac:dyDescent="0.25">
      <c r="A384" s="15" t="s">
        <v>0</v>
      </c>
      <c r="B384" s="22" t="s">
        <v>2003</v>
      </c>
      <c r="C384" s="22" t="s">
        <v>1973</v>
      </c>
      <c r="D384" s="14" t="s">
        <v>482</v>
      </c>
      <c r="E384" s="25">
        <v>41382</v>
      </c>
      <c r="F384" s="14">
        <v>4053968</v>
      </c>
      <c r="G384" s="27">
        <v>10074853</v>
      </c>
      <c r="H384" s="26">
        <v>516011</v>
      </c>
      <c r="I384" s="16" t="e">
        <v>#N/A</v>
      </c>
      <c r="J384" s="18">
        <f t="shared" si="5"/>
        <v>0.84585578587830967</v>
      </c>
    </row>
    <row r="385" spans="1:10" hidden="1" x14ac:dyDescent="0.25">
      <c r="A385" s="15" t="s">
        <v>0</v>
      </c>
      <c r="B385" s="22" t="s">
        <v>2003</v>
      </c>
      <c r="C385" s="22" t="s">
        <v>1974</v>
      </c>
      <c r="D385" s="14" t="s">
        <v>485</v>
      </c>
      <c r="E385" s="25">
        <v>41401</v>
      </c>
      <c r="F385" s="14">
        <v>4055853</v>
      </c>
      <c r="G385" s="27">
        <v>10076591</v>
      </c>
      <c r="H385" s="26">
        <v>513623</v>
      </c>
      <c r="I385" s="16" t="e">
        <v>#N/A</v>
      </c>
      <c r="J385" s="18">
        <f t="shared" si="5"/>
        <v>0.84624123673272722</v>
      </c>
    </row>
    <row r="386" spans="1:10" hidden="1" x14ac:dyDescent="0.25">
      <c r="A386" s="15" t="s">
        <v>0</v>
      </c>
      <c r="B386" s="22" t="s">
        <v>2003</v>
      </c>
      <c r="C386" s="22" t="s">
        <v>1973</v>
      </c>
      <c r="D386" s="14" t="s">
        <v>486</v>
      </c>
      <c r="E386" s="25">
        <v>43433</v>
      </c>
      <c r="F386" s="14">
        <v>4281333</v>
      </c>
      <c r="G386" s="27">
        <v>10256990</v>
      </c>
      <c r="H386" s="26">
        <v>511287</v>
      </c>
      <c r="I386" s="39" t="s">
        <v>2005</v>
      </c>
      <c r="J386" s="18">
        <f t="shared" si="5"/>
        <v>0.84662493452469256</v>
      </c>
    </row>
    <row r="387" spans="1:10" hidden="1" x14ac:dyDescent="0.25">
      <c r="A387" s="15" t="s">
        <v>3</v>
      </c>
      <c r="B387" s="22" t="s">
        <v>2003</v>
      </c>
      <c r="C387" s="22" t="s">
        <v>1973</v>
      </c>
      <c r="D387" s="14" t="s">
        <v>490</v>
      </c>
      <c r="E387" s="25">
        <v>44042</v>
      </c>
      <c r="F387" s="14">
        <v>4369715</v>
      </c>
      <c r="G387" s="27">
        <v>10317637</v>
      </c>
      <c r="H387" s="26">
        <v>509184</v>
      </c>
      <c r="I387" s="39" t="s">
        <v>2005</v>
      </c>
      <c r="J387" s="18">
        <f t="shared" si="5"/>
        <v>0.84700705411017796</v>
      </c>
    </row>
    <row r="388" spans="1:10" hidden="1" x14ac:dyDescent="0.25">
      <c r="A388" s="15" t="s">
        <v>3</v>
      </c>
      <c r="B388" s="22" t="s">
        <v>2003</v>
      </c>
      <c r="C388" s="22" t="s">
        <v>1973</v>
      </c>
      <c r="D388" s="14" t="s">
        <v>492</v>
      </c>
      <c r="E388" s="25">
        <v>44536</v>
      </c>
      <c r="F388" s="14">
        <v>4448818</v>
      </c>
      <c r="G388" s="27">
        <v>10370778</v>
      </c>
      <c r="H388" s="26">
        <v>500538</v>
      </c>
      <c r="I388" s="39" t="s">
        <v>2007</v>
      </c>
      <c r="J388" s="18">
        <f t="shared" ref="J388:J451" si="6">+H388/$H$1+J387</f>
        <v>0.8473826852633165</v>
      </c>
    </row>
    <row r="389" spans="1:10" hidden="1" x14ac:dyDescent="0.25">
      <c r="A389" s="15" t="s">
        <v>3</v>
      </c>
      <c r="B389" s="22" t="s">
        <v>2003</v>
      </c>
      <c r="C389" s="22" t="s">
        <v>1973</v>
      </c>
      <c r="D389" s="14" t="s">
        <v>142</v>
      </c>
      <c r="E389" s="25">
        <v>44959</v>
      </c>
      <c r="F389" s="14">
        <v>4509260</v>
      </c>
      <c r="G389" s="27">
        <v>10413121</v>
      </c>
      <c r="H389" s="26">
        <v>500538</v>
      </c>
      <c r="I389" s="16" t="e">
        <v>#N/A</v>
      </c>
      <c r="J389" s="18">
        <f t="shared" si="6"/>
        <v>0.84775831641645505</v>
      </c>
    </row>
    <row r="390" spans="1:10" hidden="1" x14ac:dyDescent="0.25">
      <c r="A390" s="15" t="s">
        <v>3</v>
      </c>
      <c r="B390" s="22" t="s">
        <v>2003</v>
      </c>
      <c r="C390" s="22" t="s">
        <v>1973</v>
      </c>
      <c r="D390" s="14" t="s">
        <v>491</v>
      </c>
      <c r="E390" s="25">
        <v>44812</v>
      </c>
      <c r="F390" s="14">
        <v>4489217</v>
      </c>
      <c r="G390" s="14" t="s">
        <v>2</v>
      </c>
      <c r="H390" s="26">
        <v>500538</v>
      </c>
      <c r="I390" s="16" t="e">
        <v>#N/A</v>
      </c>
      <c r="J390" s="18">
        <f t="shared" si="6"/>
        <v>0.84813394756959359</v>
      </c>
    </row>
    <row r="391" spans="1:10" hidden="1" x14ac:dyDescent="0.25">
      <c r="A391" s="15" t="s">
        <v>3</v>
      </c>
      <c r="B391" s="22" t="s">
        <v>2003</v>
      </c>
      <c r="C391" s="22" t="s">
        <v>1973</v>
      </c>
      <c r="D391" s="14" t="s">
        <v>494</v>
      </c>
      <c r="E391" s="25">
        <v>44799</v>
      </c>
      <c r="F391" s="14">
        <v>4487699</v>
      </c>
      <c r="G391" s="14" t="s">
        <v>2</v>
      </c>
      <c r="H391" s="26">
        <v>500538</v>
      </c>
      <c r="I391" s="16" t="e">
        <v>#N/A</v>
      </c>
      <c r="J391" s="18">
        <f t="shared" si="6"/>
        <v>0.84850957872273214</v>
      </c>
    </row>
    <row r="392" spans="1:10" hidden="1" x14ac:dyDescent="0.25">
      <c r="A392" s="15" t="s">
        <v>3</v>
      </c>
      <c r="B392" s="22" t="s">
        <v>2003</v>
      </c>
      <c r="C392" s="22" t="s">
        <v>1973</v>
      </c>
      <c r="D392" s="14" t="s">
        <v>493</v>
      </c>
      <c r="E392" s="25">
        <v>44655</v>
      </c>
      <c r="F392" s="14">
        <v>4466522</v>
      </c>
      <c r="G392" s="27">
        <v>10383223</v>
      </c>
      <c r="H392" s="26">
        <v>500538</v>
      </c>
      <c r="I392" s="16" t="e">
        <v>#N/A</v>
      </c>
      <c r="J392" s="18">
        <f t="shared" si="6"/>
        <v>0.84888520987587068</v>
      </c>
    </row>
    <row r="393" spans="1:10" hidden="1" x14ac:dyDescent="0.25">
      <c r="A393" s="15" t="s">
        <v>3</v>
      </c>
      <c r="B393" s="22" t="s">
        <v>2003</v>
      </c>
      <c r="C393" s="22" t="s">
        <v>1973</v>
      </c>
      <c r="D393" s="14" t="s">
        <v>499</v>
      </c>
      <c r="E393" s="25">
        <v>43776</v>
      </c>
      <c r="F393" s="14">
        <v>4329203</v>
      </c>
      <c r="G393" s="27">
        <v>10287864</v>
      </c>
      <c r="H393" s="26">
        <v>499200</v>
      </c>
      <c r="I393" s="39" t="s">
        <v>2011</v>
      </c>
      <c r="J393" s="18">
        <f t="shared" si="6"/>
        <v>0.84925983692046414</v>
      </c>
    </row>
    <row r="394" spans="1:10" hidden="1" x14ac:dyDescent="0.25">
      <c r="A394" s="15" t="s">
        <v>0</v>
      </c>
      <c r="B394" s="22" t="s">
        <v>2003</v>
      </c>
      <c r="C394" s="22" t="s">
        <v>1973</v>
      </c>
      <c r="D394" s="14" t="s">
        <v>495</v>
      </c>
      <c r="E394" s="25">
        <v>43616</v>
      </c>
      <c r="F394" s="14">
        <v>4306445</v>
      </c>
      <c r="G394" s="27">
        <v>10273052</v>
      </c>
      <c r="H394" s="26">
        <v>499200</v>
      </c>
      <c r="I394" s="39" t="s">
        <v>2005</v>
      </c>
      <c r="J394" s="18">
        <f t="shared" si="6"/>
        <v>0.8496344639650576</v>
      </c>
    </row>
    <row r="395" spans="1:10" hidden="1" x14ac:dyDescent="0.25">
      <c r="A395" s="15" t="s">
        <v>3</v>
      </c>
      <c r="B395" s="22" t="s">
        <v>2003</v>
      </c>
      <c r="C395" s="22" t="s">
        <v>1973</v>
      </c>
      <c r="D395" s="14" t="s">
        <v>496</v>
      </c>
      <c r="E395" s="25">
        <v>43761</v>
      </c>
      <c r="F395" s="14">
        <v>4326704</v>
      </c>
      <c r="G395" s="27">
        <v>10288019</v>
      </c>
      <c r="H395" s="26">
        <v>499200</v>
      </c>
      <c r="I395" s="16" t="e">
        <v>#N/A</v>
      </c>
      <c r="J395" s="18">
        <f t="shared" si="6"/>
        <v>0.85000909100965105</v>
      </c>
    </row>
    <row r="396" spans="1:10" hidden="1" x14ac:dyDescent="0.25">
      <c r="A396" s="15" t="s">
        <v>3</v>
      </c>
      <c r="B396" s="22" t="s">
        <v>2003</v>
      </c>
      <c r="C396" s="22" t="s">
        <v>1973</v>
      </c>
      <c r="D396" s="14" t="s">
        <v>498</v>
      </c>
      <c r="E396" s="25">
        <v>43583</v>
      </c>
      <c r="F396" s="14">
        <v>4302318</v>
      </c>
      <c r="G396" s="27">
        <v>10270494</v>
      </c>
      <c r="H396" s="26">
        <v>499200</v>
      </c>
      <c r="I396" s="16" t="e">
        <v>#N/A</v>
      </c>
      <c r="J396" s="18">
        <f t="shared" si="6"/>
        <v>0.85038371805424451</v>
      </c>
    </row>
    <row r="397" spans="1:10" hidden="1" x14ac:dyDescent="0.25">
      <c r="A397" s="15" t="s">
        <v>0</v>
      </c>
      <c r="B397" s="22" t="s">
        <v>2003</v>
      </c>
      <c r="C397" s="22" t="s">
        <v>1973</v>
      </c>
      <c r="D397" s="14" t="s">
        <v>500</v>
      </c>
      <c r="E397" s="25">
        <v>41090</v>
      </c>
      <c r="F397" s="14">
        <v>4032526</v>
      </c>
      <c r="G397" s="27">
        <v>10050327</v>
      </c>
      <c r="H397" s="26">
        <v>498480</v>
      </c>
      <c r="I397" s="39" t="s">
        <v>2011</v>
      </c>
      <c r="J397" s="18">
        <f t="shared" si="6"/>
        <v>0.85075780477136986</v>
      </c>
    </row>
    <row r="398" spans="1:10" hidden="1" x14ac:dyDescent="0.25">
      <c r="A398" s="15" t="s">
        <v>0</v>
      </c>
      <c r="B398" s="22" t="s">
        <v>2003</v>
      </c>
      <c r="C398" s="22" t="s">
        <v>1973</v>
      </c>
      <c r="D398" s="14" t="s">
        <v>501</v>
      </c>
      <c r="E398" s="25">
        <v>42285</v>
      </c>
      <c r="F398" s="14">
        <v>4133101</v>
      </c>
      <c r="G398" s="27">
        <v>10159104</v>
      </c>
      <c r="H398" s="26">
        <v>498426</v>
      </c>
      <c r="I398" s="39" t="s">
        <v>2006</v>
      </c>
      <c r="J398" s="18">
        <f t="shared" si="6"/>
        <v>0.85113185096393507</v>
      </c>
    </row>
    <row r="399" spans="1:10" hidden="1" x14ac:dyDescent="0.25">
      <c r="A399" s="15" t="s">
        <v>0</v>
      </c>
      <c r="B399" s="22" t="s">
        <v>2003</v>
      </c>
      <c r="C399" s="22" t="s">
        <v>1973</v>
      </c>
      <c r="D399" s="14" t="s">
        <v>504</v>
      </c>
      <c r="E399" s="25">
        <v>41277</v>
      </c>
      <c r="F399" s="14">
        <v>4045245</v>
      </c>
      <c r="G399" s="27">
        <v>10065580</v>
      </c>
      <c r="H399" s="26">
        <v>496601</v>
      </c>
      <c r="I399" s="39" t="s">
        <v>1999</v>
      </c>
      <c r="J399" s="18">
        <f t="shared" si="6"/>
        <v>0.85150452757645945</v>
      </c>
    </row>
    <row r="400" spans="1:10" hidden="1" x14ac:dyDescent="0.25">
      <c r="A400" s="15" t="s">
        <v>0</v>
      </c>
      <c r="B400" s="22" t="s">
        <v>2003</v>
      </c>
      <c r="C400" s="22" t="s">
        <v>1974</v>
      </c>
      <c r="D400" s="14" t="s">
        <v>506</v>
      </c>
      <c r="E400" s="25">
        <v>43472</v>
      </c>
      <c r="F400" s="14">
        <v>4285996</v>
      </c>
      <c r="G400" s="27">
        <v>10259816</v>
      </c>
      <c r="H400" s="26">
        <v>495000</v>
      </c>
      <c r="I400" s="39" t="s">
        <v>2006</v>
      </c>
      <c r="J400" s="18">
        <f t="shared" si="6"/>
        <v>0.85187600271082198</v>
      </c>
    </row>
    <row r="401" spans="1:10" hidden="1" x14ac:dyDescent="0.25">
      <c r="A401" s="15" t="s">
        <v>3</v>
      </c>
      <c r="B401" s="22" t="s">
        <v>2003</v>
      </c>
      <c r="C401" s="22" t="s">
        <v>1974</v>
      </c>
      <c r="D401" s="14" t="s">
        <v>507</v>
      </c>
      <c r="E401" s="25">
        <v>43895</v>
      </c>
      <c r="F401" s="14">
        <v>4349379</v>
      </c>
      <c r="G401" s="14" t="s">
        <v>2</v>
      </c>
      <c r="H401" s="26">
        <v>494555</v>
      </c>
      <c r="I401" s="39" t="s">
        <v>2011</v>
      </c>
      <c r="J401" s="18">
        <f t="shared" si="6"/>
        <v>0.85224714389279099</v>
      </c>
    </row>
    <row r="402" spans="1:10" hidden="1" x14ac:dyDescent="0.25">
      <c r="A402" s="15" t="s">
        <v>0</v>
      </c>
      <c r="B402" s="22" t="s">
        <v>2003</v>
      </c>
      <c r="C402" s="22" t="s">
        <v>1973</v>
      </c>
      <c r="D402" s="14" t="s">
        <v>375</v>
      </c>
      <c r="E402" s="25">
        <v>42706</v>
      </c>
      <c r="F402" s="14">
        <v>4178848</v>
      </c>
      <c r="G402" s="14" t="s">
        <v>2</v>
      </c>
      <c r="H402" s="26">
        <v>494104</v>
      </c>
      <c r="I402" s="16" t="e">
        <v>#N/A</v>
      </c>
      <c r="J402" s="18">
        <f t="shared" si="6"/>
        <v>0.85261794661963763</v>
      </c>
    </row>
    <row r="403" spans="1:10" hidden="1" x14ac:dyDescent="0.25">
      <c r="A403" s="15" t="s">
        <v>0</v>
      </c>
      <c r="B403" s="22" t="s">
        <v>2003</v>
      </c>
      <c r="C403" s="22" t="s">
        <v>1973</v>
      </c>
      <c r="D403" s="14" t="s">
        <v>508</v>
      </c>
      <c r="E403" s="25">
        <v>44178</v>
      </c>
      <c r="F403" s="14">
        <v>4391388</v>
      </c>
      <c r="G403" s="27">
        <v>10332859</v>
      </c>
      <c r="H403" s="26">
        <v>493056</v>
      </c>
      <c r="I403" s="16" t="e">
        <v>#N/A</v>
      </c>
      <c r="J403" s="18">
        <f t="shared" si="6"/>
        <v>0.85298796286983614</v>
      </c>
    </row>
    <row r="404" spans="1:10" hidden="1" x14ac:dyDescent="0.25">
      <c r="A404" s="15" t="s">
        <v>0</v>
      </c>
      <c r="B404" s="22" t="s">
        <v>2003</v>
      </c>
      <c r="C404" s="22" t="s">
        <v>1974</v>
      </c>
      <c r="D404" s="14" t="s">
        <v>509</v>
      </c>
      <c r="E404" s="25">
        <v>41718</v>
      </c>
      <c r="F404" s="14">
        <v>4084106</v>
      </c>
      <c r="G404" s="27">
        <v>10104629</v>
      </c>
      <c r="H404" s="26">
        <v>492016</v>
      </c>
      <c r="I404" s="39" t="s">
        <v>1999</v>
      </c>
      <c r="J404" s="18">
        <f t="shared" si="6"/>
        <v>0.85335719864702508</v>
      </c>
    </row>
    <row r="405" spans="1:10" hidden="1" x14ac:dyDescent="0.25">
      <c r="A405" s="15" t="s">
        <v>3</v>
      </c>
      <c r="B405" s="22" t="s">
        <v>2003</v>
      </c>
      <c r="C405" s="22" t="s">
        <v>1973</v>
      </c>
      <c r="D405" s="14" t="s">
        <v>511</v>
      </c>
      <c r="E405" s="25">
        <v>44063</v>
      </c>
      <c r="F405" s="14">
        <v>4372830</v>
      </c>
      <c r="G405" s="27">
        <v>10319918</v>
      </c>
      <c r="H405" s="26">
        <v>488296</v>
      </c>
      <c r="I405" s="39" t="s">
        <v>2005</v>
      </c>
      <c r="J405" s="18">
        <f t="shared" si="6"/>
        <v>0.85372364273229517</v>
      </c>
    </row>
    <row r="406" spans="1:10" hidden="1" x14ac:dyDescent="0.25">
      <c r="A406" s="15" t="s">
        <v>3</v>
      </c>
      <c r="B406" s="22" t="s">
        <v>2003</v>
      </c>
      <c r="C406" s="22" t="s">
        <v>1973</v>
      </c>
      <c r="D406" s="14" t="s">
        <v>513</v>
      </c>
      <c r="E406" s="25">
        <v>44425</v>
      </c>
      <c r="F406" s="14">
        <v>4429411</v>
      </c>
      <c r="G406" s="27">
        <v>10357749</v>
      </c>
      <c r="H406" s="26">
        <v>480755</v>
      </c>
      <c r="I406" s="39" t="s">
        <v>2005</v>
      </c>
      <c r="J406" s="18">
        <f t="shared" si="6"/>
        <v>0.85408442763779102</v>
      </c>
    </row>
    <row r="407" spans="1:10" hidden="1" x14ac:dyDescent="0.25">
      <c r="A407" s="15" t="s">
        <v>0</v>
      </c>
      <c r="B407" s="22" t="s">
        <v>2003</v>
      </c>
      <c r="C407" s="22" t="s">
        <v>1973</v>
      </c>
      <c r="D407" s="14" t="s">
        <v>514</v>
      </c>
      <c r="E407" s="25">
        <v>41729</v>
      </c>
      <c r="F407" s="14">
        <v>4085073</v>
      </c>
      <c r="G407" s="27">
        <v>10105631</v>
      </c>
      <c r="H407" s="26">
        <v>480524</v>
      </c>
      <c r="I407" s="39" t="s">
        <v>1999</v>
      </c>
      <c r="J407" s="18">
        <f t="shared" si="6"/>
        <v>0.85444503918822423</v>
      </c>
    </row>
    <row r="408" spans="1:10" hidden="1" x14ac:dyDescent="0.25">
      <c r="A408" s="15" t="s">
        <v>3</v>
      </c>
      <c r="B408" s="22" t="s">
        <v>2003</v>
      </c>
      <c r="C408" s="22" t="s">
        <v>1973</v>
      </c>
      <c r="D408" s="14" t="s">
        <v>518</v>
      </c>
      <c r="E408" s="25">
        <v>43282</v>
      </c>
      <c r="F408" s="14">
        <v>4254315</v>
      </c>
      <c r="G408" s="27">
        <v>10241957</v>
      </c>
      <c r="H408" s="26">
        <v>480000</v>
      </c>
      <c r="I408" s="39" t="s">
        <v>2005</v>
      </c>
      <c r="J408" s="18">
        <f t="shared" si="6"/>
        <v>0.85480525750033343</v>
      </c>
    </row>
    <row r="409" spans="1:10" hidden="1" x14ac:dyDescent="0.25">
      <c r="A409" s="15" t="s">
        <v>0</v>
      </c>
      <c r="B409" s="22" t="s">
        <v>2003</v>
      </c>
      <c r="C409" s="22" t="s">
        <v>1973</v>
      </c>
      <c r="D409" s="14" t="s">
        <v>518</v>
      </c>
      <c r="E409" s="25">
        <v>43282</v>
      </c>
      <c r="F409" s="14">
        <v>4254314</v>
      </c>
      <c r="G409" s="27">
        <v>10241955</v>
      </c>
      <c r="H409" s="26">
        <v>480000</v>
      </c>
      <c r="I409" s="39" t="s">
        <v>2005</v>
      </c>
      <c r="J409" s="18">
        <f t="shared" si="6"/>
        <v>0.85516547581244262</v>
      </c>
    </row>
    <row r="410" spans="1:10" hidden="1" x14ac:dyDescent="0.25">
      <c r="A410" s="15" t="s">
        <v>0</v>
      </c>
      <c r="B410" s="22" t="s">
        <v>2003</v>
      </c>
      <c r="C410" s="22" t="s">
        <v>1973</v>
      </c>
      <c r="D410" s="14" t="s">
        <v>517</v>
      </c>
      <c r="E410" s="25">
        <v>44475</v>
      </c>
      <c r="F410" s="14">
        <v>4438513</v>
      </c>
      <c r="G410" s="14" t="s">
        <v>2</v>
      </c>
      <c r="H410" s="26">
        <v>480000</v>
      </c>
      <c r="I410" s="39" t="s">
        <v>2005</v>
      </c>
      <c r="J410" s="18">
        <f t="shared" si="6"/>
        <v>0.85552569412455182</v>
      </c>
    </row>
    <row r="411" spans="1:10" hidden="1" x14ac:dyDescent="0.25">
      <c r="A411" s="15" t="s">
        <v>3</v>
      </c>
      <c r="B411" s="22" t="s">
        <v>2003</v>
      </c>
      <c r="C411" s="22" t="s">
        <v>1973</v>
      </c>
      <c r="D411" s="14" t="s">
        <v>207</v>
      </c>
      <c r="E411" s="25">
        <v>43359</v>
      </c>
      <c r="F411" s="14">
        <v>4263734</v>
      </c>
      <c r="G411" s="27">
        <v>10248732</v>
      </c>
      <c r="H411" s="26">
        <v>480000</v>
      </c>
      <c r="I411" s="39" t="s">
        <v>2005</v>
      </c>
      <c r="J411" s="18">
        <f t="shared" si="6"/>
        <v>0.85588591243666101</v>
      </c>
    </row>
    <row r="412" spans="1:10" hidden="1" x14ac:dyDescent="0.25">
      <c r="A412" s="15" t="s">
        <v>0</v>
      </c>
      <c r="B412" s="22" t="s">
        <v>2003</v>
      </c>
      <c r="C412" s="22" t="s">
        <v>1973</v>
      </c>
      <c r="D412" s="14" t="s">
        <v>519</v>
      </c>
      <c r="E412" s="25">
        <v>43340</v>
      </c>
      <c r="F412" s="14">
        <v>4261231</v>
      </c>
      <c r="G412" s="14" t="s">
        <v>2</v>
      </c>
      <c r="H412" s="26">
        <v>480000</v>
      </c>
      <c r="I412" s="16" t="e">
        <v>#N/A</v>
      </c>
      <c r="J412" s="18">
        <f t="shared" si="6"/>
        <v>0.85624613074877021</v>
      </c>
    </row>
    <row r="413" spans="1:10" hidden="1" x14ac:dyDescent="0.25">
      <c r="A413" s="15" t="s">
        <v>0</v>
      </c>
      <c r="B413" s="22" t="s">
        <v>2003</v>
      </c>
      <c r="C413" s="22" t="s">
        <v>1973</v>
      </c>
      <c r="D413" s="14" t="s">
        <v>520</v>
      </c>
      <c r="E413" s="25">
        <v>41516</v>
      </c>
      <c r="F413" s="14">
        <v>4065900</v>
      </c>
      <c r="G413" s="27">
        <v>10086261</v>
      </c>
      <c r="H413" s="26">
        <v>480000</v>
      </c>
      <c r="I413" s="16" t="e">
        <v>#N/A</v>
      </c>
      <c r="J413" s="18">
        <f t="shared" si="6"/>
        <v>0.8566063490608794</v>
      </c>
    </row>
    <row r="414" spans="1:10" hidden="1" x14ac:dyDescent="0.25">
      <c r="A414" s="15" t="s">
        <v>0</v>
      </c>
      <c r="B414" s="22" t="s">
        <v>2003</v>
      </c>
      <c r="C414" s="22" t="s">
        <v>1973</v>
      </c>
      <c r="D414" s="14" t="s">
        <v>524</v>
      </c>
      <c r="E414" s="25">
        <v>43003</v>
      </c>
      <c r="F414" s="14">
        <v>4219076</v>
      </c>
      <c r="G414" s="27">
        <v>10217767</v>
      </c>
      <c r="H414" s="26">
        <v>477944</v>
      </c>
      <c r="I414" s="16" t="e">
        <v>#N/A</v>
      </c>
      <c r="J414" s="18">
        <f t="shared" si="6"/>
        <v>0.85696502443788503</v>
      </c>
    </row>
    <row r="415" spans="1:10" hidden="1" x14ac:dyDescent="0.25">
      <c r="A415" s="15" t="s">
        <v>3</v>
      </c>
      <c r="B415" s="22" t="s">
        <v>2003</v>
      </c>
      <c r="C415" s="22" t="s">
        <v>1973</v>
      </c>
      <c r="D415" s="14" t="s">
        <v>525</v>
      </c>
      <c r="E415" s="25">
        <v>43959</v>
      </c>
      <c r="F415" s="14">
        <v>4358651</v>
      </c>
      <c r="G415" s="14" t="s">
        <v>2</v>
      </c>
      <c r="H415" s="26">
        <v>475238</v>
      </c>
      <c r="I415" s="16" t="e">
        <v>#N/A</v>
      </c>
      <c r="J415" s="18">
        <f t="shared" si="6"/>
        <v>0.85732166908415608</v>
      </c>
    </row>
    <row r="416" spans="1:10" hidden="1" x14ac:dyDescent="0.25">
      <c r="A416" s="15" t="s">
        <v>0</v>
      </c>
      <c r="B416" s="22" t="s">
        <v>2003</v>
      </c>
      <c r="C416" s="22" t="s">
        <v>1973</v>
      </c>
      <c r="D416" s="14" t="s">
        <v>526</v>
      </c>
      <c r="E416" s="25">
        <v>43402</v>
      </c>
      <c r="F416" s="14">
        <v>4269625</v>
      </c>
      <c r="G416" s="27">
        <v>10254113</v>
      </c>
      <c r="H416" s="26">
        <v>475185</v>
      </c>
      <c r="I416" s="39" t="s">
        <v>2007</v>
      </c>
      <c r="J416" s="18">
        <f t="shared" si="6"/>
        <v>0.8576782739563219</v>
      </c>
    </row>
    <row r="417" spans="1:10" hidden="1" x14ac:dyDescent="0.25">
      <c r="A417" s="15" t="s">
        <v>3</v>
      </c>
      <c r="B417" s="22" t="s">
        <v>2003</v>
      </c>
      <c r="C417" s="22" t="s">
        <v>1973</v>
      </c>
      <c r="D417" s="14" t="s">
        <v>527</v>
      </c>
      <c r="E417" s="25">
        <v>41533</v>
      </c>
      <c r="F417" s="14">
        <v>4067431</v>
      </c>
      <c r="G417" s="27">
        <v>10087940</v>
      </c>
      <c r="H417" s="26">
        <v>474406</v>
      </c>
      <c r="I417" s="39" t="s">
        <v>1999</v>
      </c>
      <c r="J417" s="18">
        <f t="shared" si="6"/>
        <v>0.85803429422418531</v>
      </c>
    </row>
    <row r="418" spans="1:10" hidden="1" x14ac:dyDescent="0.25">
      <c r="A418" s="15" t="s">
        <v>0</v>
      </c>
      <c r="B418" s="22" t="s">
        <v>2003</v>
      </c>
      <c r="C418" s="22" t="s">
        <v>1974</v>
      </c>
      <c r="D418" s="14" t="s">
        <v>528</v>
      </c>
      <c r="E418" s="25">
        <v>43941</v>
      </c>
      <c r="F418" s="14">
        <v>4356644</v>
      </c>
      <c r="G418" s="27">
        <v>10307187</v>
      </c>
      <c r="H418" s="26">
        <v>474216</v>
      </c>
      <c r="I418" s="39" t="s">
        <v>2007</v>
      </c>
      <c r="J418" s="18">
        <f t="shared" si="6"/>
        <v>0.85839017190563349</v>
      </c>
    </row>
    <row r="419" spans="1:10" hidden="1" x14ac:dyDescent="0.25">
      <c r="A419" s="15" t="s">
        <v>3</v>
      </c>
      <c r="B419" s="22" t="s">
        <v>2003</v>
      </c>
      <c r="C419" s="22" t="s">
        <v>1974</v>
      </c>
      <c r="D419" s="14" t="s">
        <v>237</v>
      </c>
      <c r="E419" s="25">
        <v>41701</v>
      </c>
      <c r="F419" s="14">
        <v>4082608</v>
      </c>
      <c r="G419" s="27">
        <v>10103122</v>
      </c>
      <c r="H419" s="26">
        <v>472959</v>
      </c>
      <c r="I419" s="16" t="e">
        <v>#N/A</v>
      </c>
      <c r="J419" s="18">
        <f t="shared" si="6"/>
        <v>0.85874510626537692</v>
      </c>
    </row>
    <row r="420" spans="1:10" hidden="1" x14ac:dyDescent="0.25">
      <c r="A420" s="15" t="s">
        <v>3</v>
      </c>
      <c r="B420" s="22" t="s">
        <v>2003</v>
      </c>
      <c r="C420" s="22" t="s">
        <v>1973</v>
      </c>
      <c r="D420" s="14" t="s">
        <v>531</v>
      </c>
      <c r="E420" s="25">
        <v>44624</v>
      </c>
      <c r="F420" s="14">
        <v>4461344</v>
      </c>
      <c r="G420" s="27">
        <v>10379726</v>
      </c>
      <c r="H420" s="26">
        <v>466501</v>
      </c>
      <c r="I420" s="39" t="s">
        <v>2010</v>
      </c>
      <c r="J420" s="18">
        <f t="shared" si="6"/>
        <v>0.8590951941879128</v>
      </c>
    </row>
    <row r="421" spans="1:10" hidden="1" x14ac:dyDescent="0.25">
      <c r="A421" s="15" t="s">
        <v>0</v>
      </c>
      <c r="B421" s="22" t="s">
        <v>2003</v>
      </c>
      <c r="C421" s="22" t="s">
        <v>1973</v>
      </c>
      <c r="D421" s="14" t="s">
        <v>533</v>
      </c>
      <c r="E421" s="25">
        <v>41953</v>
      </c>
      <c r="F421" s="14">
        <v>4104502</v>
      </c>
      <c r="G421" s="27">
        <v>10127088</v>
      </c>
      <c r="H421" s="26">
        <v>466307</v>
      </c>
      <c r="I421" s="39" t="s">
        <v>2005</v>
      </c>
      <c r="J421" s="18">
        <f t="shared" si="6"/>
        <v>0.85944513652221421</v>
      </c>
    </row>
    <row r="422" spans="1:10" hidden="1" x14ac:dyDescent="0.25">
      <c r="A422" s="15" t="s">
        <v>0</v>
      </c>
      <c r="B422" s="22" t="s">
        <v>2003</v>
      </c>
      <c r="C422" s="22" t="s">
        <v>1973</v>
      </c>
      <c r="D422" s="14" t="s">
        <v>534</v>
      </c>
      <c r="E422" s="25">
        <v>42390</v>
      </c>
      <c r="F422" s="14">
        <v>4141544</v>
      </c>
      <c r="G422" s="27">
        <v>10168456</v>
      </c>
      <c r="H422" s="26">
        <v>462745</v>
      </c>
      <c r="I422" s="39" t="s">
        <v>2010</v>
      </c>
      <c r="J422" s="18">
        <f t="shared" si="6"/>
        <v>0.85979240573645788</v>
      </c>
    </row>
    <row r="423" spans="1:10" hidden="1" x14ac:dyDescent="0.25">
      <c r="A423" s="15" t="s">
        <v>3</v>
      </c>
      <c r="B423" s="22" t="s">
        <v>2003</v>
      </c>
      <c r="C423" s="22" t="s">
        <v>1973</v>
      </c>
      <c r="D423" s="14" t="s">
        <v>535</v>
      </c>
      <c r="E423" s="25">
        <v>44779</v>
      </c>
      <c r="F423" s="14">
        <v>4485103</v>
      </c>
      <c r="G423" s="27">
        <v>10395932</v>
      </c>
      <c r="H423" s="26">
        <v>460495</v>
      </c>
      <c r="I423" s="16" t="e">
        <v>#N/A</v>
      </c>
      <c r="J423" s="18">
        <f t="shared" si="6"/>
        <v>0.8601379864273635</v>
      </c>
    </row>
    <row r="424" spans="1:10" hidden="1" x14ac:dyDescent="0.25">
      <c r="A424" s="15" t="s">
        <v>3</v>
      </c>
      <c r="B424" s="22" t="s">
        <v>2003</v>
      </c>
      <c r="C424" s="22" t="s">
        <v>1973</v>
      </c>
      <c r="D424" s="14" t="s">
        <v>536</v>
      </c>
      <c r="E424" s="25">
        <v>42245</v>
      </c>
      <c r="F424" s="14">
        <v>4129353</v>
      </c>
      <c r="G424" s="27">
        <v>10154910</v>
      </c>
      <c r="H424" s="26">
        <v>456891</v>
      </c>
      <c r="I424" s="39" t="s">
        <v>2005</v>
      </c>
      <c r="J424" s="18">
        <f t="shared" si="6"/>
        <v>0.86048086247910904</v>
      </c>
    </row>
    <row r="425" spans="1:10" hidden="1" x14ac:dyDescent="0.25">
      <c r="A425" s="15" t="s">
        <v>3</v>
      </c>
      <c r="B425" s="22" t="s">
        <v>2003</v>
      </c>
      <c r="C425" s="22" t="s">
        <v>1973</v>
      </c>
      <c r="D425" s="14" t="s">
        <v>537</v>
      </c>
      <c r="E425" s="25">
        <v>43990</v>
      </c>
      <c r="F425" s="14">
        <v>4363432</v>
      </c>
      <c r="G425" s="27">
        <v>10312148</v>
      </c>
      <c r="H425" s="26">
        <v>454073</v>
      </c>
      <c r="I425" s="39" t="s">
        <v>2015</v>
      </c>
      <c r="J425" s="18">
        <f t="shared" si="6"/>
        <v>0.86082162374918059</v>
      </c>
    </row>
    <row r="426" spans="1:10" hidden="1" x14ac:dyDescent="0.25">
      <c r="A426" s="15" t="s">
        <v>3</v>
      </c>
      <c r="B426" s="22" t="s">
        <v>2003</v>
      </c>
      <c r="C426" s="22" t="s">
        <v>1973</v>
      </c>
      <c r="D426" s="14" t="s">
        <v>405</v>
      </c>
      <c r="E426" s="25">
        <v>44305</v>
      </c>
      <c r="F426" s="14">
        <v>4410988</v>
      </c>
      <c r="G426" s="14" t="s">
        <v>2</v>
      </c>
      <c r="H426" s="26">
        <v>453921</v>
      </c>
      <c r="I426" s="39" t="s">
        <v>2005</v>
      </c>
      <c r="J426" s="18">
        <f t="shared" si="6"/>
        <v>0.86116227095011999</v>
      </c>
    </row>
    <row r="427" spans="1:10" hidden="1" x14ac:dyDescent="0.25">
      <c r="A427" s="15" t="s">
        <v>3</v>
      </c>
      <c r="B427" s="22" t="s">
        <v>2003</v>
      </c>
      <c r="C427" s="22" t="s">
        <v>1973</v>
      </c>
      <c r="D427" s="14" t="s">
        <v>538</v>
      </c>
      <c r="E427" s="25">
        <v>44681</v>
      </c>
      <c r="F427" s="14">
        <v>4470488</v>
      </c>
      <c r="G427" s="27">
        <v>10386294</v>
      </c>
      <c r="H427" s="26">
        <v>453887</v>
      </c>
      <c r="I427" s="39" t="s">
        <v>2005</v>
      </c>
      <c r="J427" s="18">
        <f t="shared" si="6"/>
        <v>0.86150289263559554</v>
      </c>
    </row>
    <row r="428" spans="1:10" hidden="1" x14ac:dyDescent="0.25">
      <c r="A428" s="15" t="s">
        <v>3</v>
      </c>
      <c r="B428" s="22" t="s">
        <v>2003</v>
      </c>
      <c r="C428" s="22" t="s">
        <v>1974</v>
      </c>
      <c r="D428" s="14" t="s">
        <v>541</v>
      </c>
      <c r="E428" s="25">
        <v>42100</v>
      </c>
      <c r="F428" s="14">
        <v>4117380</v>
      </c>
      <c r="G428" s="27">
        <v>10141710</v>
      </c>
      <c r="H428" s="26">
        <v>451502</v>
      </c>
      <c r="I428" s="39" t="s">
        <v>2007</v>
      </c>
      <c r="J428" s="18">
        <f t="shared" si="6"/>
        <v>0.86184172448633289</v>
      </c>
    </row>
    <row r="429" spans="1:10" hidden="1" x14ac:dyDescent="0.25">
      <c r="A429" s="15" t="s">
        <v>3</v>
      </c>
      <c r="B429" s="22" t="s">
        <v>2003</v>
      </c>
      <c r="C429" s="22" t="s">
        <v>1974</v>
      </c>
      <c r="D429" s="14" t="s">
        <v>542</v>
      </c>
      <c r="E429" s="25">
        <v>42887</v>
      </c>
      <c r="F429" s="14">
        <v>4206563</v>
      </c>
      <c r="G429" s="14" t="s">
        <v>2</v>
      </c>
      <c r="H429" s="26">
        <v>450891</v>
      </c>
      <c r="I429" s="39" t="s">
        <v>2006</v>
      </c>
      <c r="J429" s="18">
        <f t="shared" si="6"/>
        <v>0.86218009780917704</v>
      </c>
    </row>
    <row r="430" spans="1:10" hidden="1" x14ac:dyDescent="0.25">
      <c r="A430" s="15" t="s">
        <v>0</v>
      </c>
      <c r="B430" s="22" t="s">
        <v>2003</v>
      </c>
      <c r="C430" s="22" t="s">
        <v>1973</v>
      </c>
      <c r="D430" s="14" t="s">
        <v>545</v>
      </c>
      <c r="E430" s="25">
        <v>43931</v>
      </c>
      <c r="F430" s="14">
        <v>4354040</v>
      </c>
      <c r="G430" s="27">
        <v>10306191</v>
      </c>
      <c r="H430" s="26">
        <v>447747</v>
      </c>
      <c r="I430" s="16" t="e">
        <v>#N/A</v>
      </c>
      <c r="J430" s="18">
        <f t="shared" si="6"/>
        <v>0.86251611170207687</v>
      </c>
    </row>
    <row r="431" spans="1:10" hidden="1" x14ac:dyDescent="0.25">
      <c r="A431" s="15" t="s">
        <v>0</v>
      </c>
      <c r="B431" s="22" t="s">
        <v>2003</v>
      </c>
      <c r="C431" s="22" t="s">
        <v>1974</v>
      </c>
      <c r="D431" s="14" t="s">
        <v>546</v>
      </c>
      <c r="E431" s="25">
        <v>41341</v>
      </c>
      <c r="F431" s="14">
        <v>4050556</v>
      </c>
      <c r="G431" s="27">
        <v>10071276</v>
      </c>
      <c r="H431" s="26">
        <v>447654</v>
      </c>
      <c r="I431" s="39" t="s">
        <v>2000</v>
      </c>
      <c r="J431" s="18">
        <f t="shared" si="6"/>
        <v>0.86285205580267876</v>
      </c>
    </row>
    <row r="432" spans="1:10" hidden="1" x14ac:dyDescent="0.25">
      <c r="A432" s="15" t="s">
        <v>0</v>
      </c>
      <c r="B432" s="22" t="s">
        <v>2003</v>
      </c>
      <c r="C432" s="22" t="s">
        <v>1973</v>
      </c>
      <c r="D432" s="14" t="s">
        <v>52</v>
      </c>
      <c r="E432" s="25">
        <v>43172</v>
      </c>
      <c r="F432" s="14">
        <v>4239656</v>
      </c>
      <c r="G432" s="14" t="s">
        <v>2</v>
      </c>
      <c r="H432" s="26">
        <v>447634</v>
      </c>
      <c r="I432" s="16" t="e">
        <v>#N/A</v>
      </c>
      <c r="J432" s="18">
        <f t="shared" si="6"/>
        <v>0.86318798489418436</v>
      </c>
    </row>
    <row r="433" spans="1:10" hidden="1" x14ac:dyDescent="0.25">
      <c r="A433" s="15" t="s">
        <v>0</v>
      </c>
      <c r="B433" s="22" t="s">
        <v>2003</v>
      </c>
      <c r="C433" s="22" t="s">
        <v>1974</v>
      </c>
      <c r="D433" s="14" t="s">
        <v>547</v>
      </c>
      <c r="E433" s="25">
        <v>43313</v>
      </c>
      <c r="F433" s="14">
        <v>4258006</v>
      </c>
      <c r="G433" s="27">
        <v>10245300</v>
      </c>
      <c r="H433" s="26">
        <v>447316</v>
      </c>
      <c r="I433" s="16" t="e">
        <v>#N/A</v>
      </c>
      <c r="J433" s="18">
        <f t="shared" si="6"/>
        <v>0.86352367534105812</v>
      </c>
    </row>
    <row r="434" spans="1:10" hidden="1" x14ac:dyDescent="0.25">
      <c r="A434" s="15" t="s">
        <v>0</v>
      </c>
      <c r="B434" s="22" t="s">
        <v>2003</v>
      </c>
      <c r="C434" s="22" t="s">
        <v>1974</v>
      </c>
      <c r="D434" s="14" t="s">
        <v>548</v>
      </c>
      <c r="E434" s="25">
        <v>41341</v>
      </c>
      <c r="F434" s="14">
        <v>4050557</v>
      </c>
      <c r="G434" s="27">
        <v>10071278</v>
      </c>
      <c r="H434" s="26">
        <v>445104</v>
      </c>
      <c r="I434" s="39" t="s">
        <v>2000</v>
      </c>
      <c r="J434" s="18">
        <f t="shared" si="6"/>
        <v>0.86385770578187693</v>
      </c>
    </row>
    <row r="435" spans="1:10" hidden="1" x14ac:dyDescent="0.25">
      <c r="A435" s="15" t="s">
        <v>0</v>
      </c>
      <c r="B435" s="22" t="s">
        <v>2003</v>
      </c>
      <c r="C435" s="22" t="s">
        <v>1973</v>
      </c>
      <c r="D435" s="14" t="s">
        <v>368</v>
      </c>
      <c r="E435" s="25">
        <v>41327</v>
      </c>
      <c r="F435" s="14">
        <v>4049248</v>
      </c>
      <c r="G435" s="27">
        <v>10069982</v>
      </c>
      <c r="H435" s="26">
        <v>445104</v>
      </c>
      <c r="I435" s="39" t="s">
        <v>2000</v>
      </c>
      <c r="J435" s="18">
        <f t="shared" si="6"/>
        <v>0.86419173622269574</v>
      </c>
    </row>
    <row r="436" spans="1:10" hidden="1" x14ac:dyDescent="0.25">
      <c r="A436" s="15" t="s">
        <v>0</v>
      </c>
      <c r="B436" s="22" t="s">
        <v>2003</v>
      </c>
      <c r="C436" s="22" t="s">
        <v>1973</v>
      </c>
      <c r="D436" s="14" t="s">
        <v>514</v>
      </c>
      <c r="E436" s="25">
        <v>41750</v>
      </c>
      <c r="F436" s="14">
        <v>4086782</v>
      </c>
      <c r="G436" s="27">
        <v>10107552</v>
      </c>
      <c r="H436" s="26">
        <v>442571</v>
      </c>
      <c r="I436" s="39" t="s">
        <v>1999</v>
      </c>
      <c r="J436" s="18">
        <f t="shared" si="6"/>
        <v>0.86452386576146334</v>
      </c>
    </row>
    <row r="437" spans="1:10" hidden="1" x14ac:dyDescent="0.25">
      <c r="A437" s="15" t="s">
        <v>0</v>
      </c>
      <c r="B437" s="22" t="s">
        <v>2003</v>
      </c>
      <c r="C437" s="22" t="s">
        <v>1973</v>
      </c>
      <c r="D437" s="14" t="s">
        <v>514</v>
      </c>
      <c r="E437" s="25">
        <v>41216</v>
      </c>
      <c r="F437" s="14">
        <v>4041162</v>
      </c>
      <c r="G437" s="27">
        <v>10061529</v>
      </c>
      <c r="H437" s="26">
        <v>441899</v>
      </c>
      <c r="I437" s="39" t="s">
        <v>1999</v>
      </c>
      <c r="J437" s="18">
        <f t="shared" si="6"/>
        <v>0.86485549099459402</v>
      </c>
    </row>
    <row r="438" spans="1:10" hidden="1" x14ac:dyDescent="0.25">
      <c r="A438" s="15" t="s">
        <v>0</v>
      </c>
      <c r="B438" s="22" t="s">
        <v>2003</v>
      </c>
      <c r="C438" s="22" t="s">
        <v>1973</v>
      </c>
      <c r="D438" s="14" t="s">
        <v>550</v>
      </c>
      <c r="E438" s="25">
        <v>41653</v>
      </c>
      <c r="F438" s="14">
        <v>4077763</v>
      </c>
      <c r="G438" s="27">
        <v>10098782</v>
      </c>
      <c r="H438" s="26">
        <v>439200</v>
      </c>
      <c r="I438" s="16" t="e">
        <v>#N/A</v>
      </c>
      <c r="J438" s="18">
        <f t="shared" si="6"/>
        <v>0.86518509075017391</v>
      </c>
    </row>
    <row r="439" spans="1:10" hidden="1" x14ac:dyDescent="0.25">
      <c r="A439" s="15" t="s">
        <v>0</v>
      </c>
      <c r="B439" s="22" t="s">
        <v>2003</v>
      </c>
      <c r="C439" s="22" t="s">
        <v>1973</v>
      </c>
      <c r="D439" s="14" t="s">
        <v>551</v>
      </c>
      <c r="E439" s="25">
        <v>41743</v>
      </c>
      <c r="F439" s="14">
        <v>4086226</v>
      </c>
      <c r="G439" s="14" t="s">
        <v>2</v>
      </c>
      <c r="H439" s="26">
        <v>437593</v>
      </c>
      <c r="I439" s="39" t="s">
        <v>1999</v>
      </c>
      <c r="J439" s="18">
        <f t="shared" si="6"/>
        <v>0.86551348452486299</v>
      </c>
    </row>
    <row r="440" spans="1:10" hidden="1" x14ac:dyDescent="0.25">
      <c r="A440" s="15" t="s">
        <v>3</v>
      </c>
      <c r="B440" s="22" t="s">
        <v>2003</v>
      </c>
      <c r="C440" s="22" t="s">
        <v>1973</v>
      </c>
      <c r="D440" s="14" t="s">
        <v>553</v>
      </c>
      <c r="E440" s="25">
        <v>42342</v>
      </c>
      <c r="F440" s="14">
        <v>4138017</v>
      </c>
      <c r="G440" s="27">
        <v>10164819</v>
      </c>
      <c r="H440" s="26">
        <v>434607</v>
      </c>
      <c r="I440" s="39" t="s">
        <v>2007</v>
      </c>
      <c r="J440" s="18">
        <f t="shared" si="6"/>
        <v>0.86583963744146886</v>
      </c>
    </row>
    <row r="441" spans="1:10" hidden="1" x14ac:dyDescent="0.25">
      <c r="A441" s="15" t="s">
        <v>0</v>
      </c>
      <c r="B441" s="22" t="s">
        <v>2003</v>
      </c>
      <c r="C441" s="22" t="s">
        <v>1973</v>
      </c>
      <c r="D441" s="14" t="s">
        <v>555</v>
      </c>
      <c r="E441" s="25">
        <v>41837</v>
      </c>
      <c r="F441" s="14">
        <v>4094223</v>
      </c>
      <c r="G441" s="14" t="s">
        <v>2</v>
      </c>
      <c r="H441" s="26">
        <v>431942</v>
      </c>
      <c r="I441" s="16" t="e">
        <v>#N/A</v>
      </c>
      <c r="J441" s="18">
        <f t="shared" si="6"/>
        <v>0.86616379039598768</v>
      </c>
    </row>
    <row r="442" spans="1:10" hidden="1" x14ac:dyDescent="0.25">
      <c r="A442" s="15" t="s">
        <v>3</v>
      </c>
      <c r="B442" s="22" t="s">
        <v>2003</v>
      </c>
      <c r="C442" s="22" t="s">
        <v>1973</v>
      </c>
      <c r="D442" s="14" t="s">
        <v>556</v>
      </c>
      <c r="E442" s="25">
        <v>44747</v>
      </c>
      <c r="F442" s="14">
        <v>4479873</v>
      </c>
      <c r="G442" s="27">
        <v>10392534</v>
      </c>
      <c r="H442" s="26">
        <v>431424</v>
      </c>
      <c r="I442" s="39" t="s">
        <v>2006</v>
      </c>
      <c r="J442" s="18">
        <f t="shared" si="6"/>
        <v>0.86648755461491134</v>
      </c>
    </row>
    <row r="443" spans="1:10" hidden="1" x14ac:dyDescent="0.25">
      <c r="A443" s="15" t="s">
        <v>3</v>
      </c>
      <c r="B443" s="22" t="s">
        <v>2003</v>
      </c>
      <c r="C443" s="22" t="s">
        <v>1973</v>
      </c>
      <c r="D443" s="14" t="s">
        <v>557</v>
      </c>
      <c r="E443" s="25">
        <v>41207</v>
      </c>
      <c r="F443" s="14">
        <v>4040269</v>
      </c>
      <c r="G443" s="27">
        <v>10060649</v>
      </c>
      <c r="H443" s="26">
        <v>430907</v>
      </c>
      <c r="I443" s="39" t="s">
        <v>2007</v>
      </c>
      <c r="J443" s="18">
        <f t="shared" si="6"/>
        <v>0.86681093084869465</v>
      </c>
    </row>
    <row r="444" spans="1:10" hidden="1" x14ac:dyDescent="0.25">
      <c r="A444" s="15" t="s">
        <v>0</v>
      </c>
      <c r="B444" s="22" t="s">
        <v>2003</v>
      </c>
      <c r="C444" s="22" t="s">
        <v>1973</v>
      </c>
      <c r="D444" s="14" t="s">
        <v>558</v>
      </c>
      <c r="E444" s="25">
        <v>42193</v>
      </c>
      <c r="F444" s="14">
        <v>4124865</v>
      </c>
      <c r="G444" s="27">
        <v>10150116</v>
      </c>
      <c r="H444" s="26">
        <v>429348</v>
      </c>
      <c r="I444" s="39" t="s">
        <v>2005</v>
      </c>
      <c r="J444" s="18">
        <f t="shared" si="6"/>
        <v>0.86713313712341844</v>
      </c>
    </row>
    <row r="445" spans="1:10" hidden="1" x14ac:dyDescent="0.25">
      <c r="A445" s="15" t="s">
        <v>3</v>
      </c>
      <c r="B445" s="22" t="s">
        <v>2003</v>
      </c>
      <c r="C445" s="22" t="s">
        <v>1973</v>
      </c>
      <c r="D445" s="14" t="s">
        <v>559</v>
      </c>
      <c r="E445" s="25">
        <v>45150</v>
      </c>
      <c r="F445" s="14">
        <v>4533902</v>
      </c>
      <c r="G445" s="27">
        <v>10433615</v>
      </c>
      <c r="H445" s="26">
        <v>428156</v>
      </c>
      <c r="I445" s="39" t="s">
        <v>2011</v>
      </c>
      <c r="J445" s="18">
        <f t="shared" si="6"/>
        <v>0.86745444885600054</v>
      </c>
    </row>
    <row r="446" spans="1:10" hidden="1" x14ac:dyDescent="0.25">
      <c r="A446" s="15" t="s">
        <v>3</v>
      </c>
      <c r="B446" s="22" t="s">
        <v>2003</v>
      </c>
      <c r="C446" s="22" t="s">
        <v>1973</v>
      </c>
      <c r="D446" s="14" t="s">
        <v>560</v>
      </c>
      <c r="E446" s="25">
        <v>43866</v>
      </c>
      <c r="F446" s="14">
        <v>4341640</v>
      </c>
      <c r="G446" s="14" t="s">
        <v>2</v>
      </c>
      <c r="H446" s="26">
        <v>425000</v>
      </c>
      <c r="I446" s="16" t="e">
        <v>#N/A</v>
      </c>
      <c r="J446" s="18">
        <f t="shared" si="6"/>
        <v>0.8677733921531805</v>
      </c>
    </row>
    <row r="447" spans="1:10" hidden="1" x14ac:dyDescent="0.25">
      <c r="A447" s="15" t="s">
        <v>3</v>
      </c>
      <c r="B447" s="22" t="s">
        <v>2003</v>
      </c>
      <c r="C447" s="22" t="s">
        <v>1973</v>
      </c>
      <c r="D447" s="14" t="s">
        <v>561</v>
      </c>
      <c r="E447" s="25">
        <v>43948</v>
      </c>
      <c r="F447" s="14">
        <v>4357436</v>
      </c>
      <c r="G447" s="27">
        <v>10307859</v>
      </c>
      <c r="H447" s="26">
        <v>424320</v>
      </c>
      <c r="I447" s="39" t="s">
        <v>2007</v>
      </c>
      <c r="J447" s="18">
        <f t="shared" si="6"/>
        <v>0.86809182514108496</v>
      </c>
    </row>
    <row r="448" spans="1:10" hidden="1" x14ac:dyDescent="0.25">
      <c r="A448" s="15" t="s">
        <v>0</v>
      </c>
      <c r="B448" s="22" t="s">
        <v>2003</v>
      </c>
      <c r="C448" s="22" t="s">
        <v>1973</v>
      </c>
      <c r="D448" s="14" t="s">
        <v>562</v>
      </c>
      <c r="E448" s="25">
        <v>41612</v>
      </c>
      <c r="F448" s="14">
        <v>4074689</v>
      </c>
      <c r="G448" s="27">
        <v>10095413</v>
      </c>
      <c r="H448" s="26">
        <v>423837</v>
      </c>
      <c r="I448" s="16" t="e">
        <v>#N/A</v>
      </c>
      <c r="J448" s="18">
        <f t="shared" si="6"/>
        <v>0.86840989565931292</v>
      </c>
    </row>
    <row r="449" spans="1:10" hidden="1" x14ac:dyDescent="0.25">
      <c r="A449" s="15" t="s">
        <v>0</v>
      </c>
      <c r="B449" s="22" t="s">
        <v>2003</v>
      </c>
      <c r="C449" s="22" t="s">
        <v>1973</v>
      </c>
      <c r="D449" s="14" t="s">
        <v>563</v>
      </c>
      <c r="E449" s="25">
        <v>42283</v>
      </c>
      <c r="F449" s="14">
        <v>4132931</v>
      </c>
      <c r="G449" s="14" t="s">
        <v>2</v>
      </c>
      <c r="H449" s="26">
        <v>420846</v>
      </c>
      <c r="I449" s="39" t="s">
        <v>2005</v>
      </c>
      <c r="J449" s="18">
        <f t="shared" si="6"/>
        <v>0.86872572156718353</v>
      </c>
    </row>
    <row r="450" spans="1:10" hidden="1" x14ac:dyDescent="0.25">
      <c r="A450" s="15" t="s">
        <v>0</v>
      </c>
      <c r="B450" s="22" t="s">
        <v>2003</v>
      </c>
      <c r="C450" s="22" t="s">
        <v>1973</v>
      </c>
      <c r="D450" s="14" t="s">
        <v>1205</v>
      </c>
      <c r="E450" s="25">
        <v>45198</v>
      </c>
      <c r="F450" s="14">
        <v>4540106</v>
      </c>
      <c r="G450" s="27">
        <v>10440070</v>
      </c>
      <c r="H450" s="17">
        <v>415516</v>
      </c>
      <c r="I450" s="16" t="e">
        <v>#N/A</v>
      </c>
      <c r="J450" s="18">
        <f t="shared" si="6"/>
        <v>0.86903754755088003</v>
      </c>
    </row>
    <row r="451" spans="1:10" hidden="1" x14ac:dyDescent="0.25">
      <c r="A451" s="15" t="s">
        <v>0</v>
      </c>
      <c r="B451" s="22" t="s">
        <v>2003</v>
      </c>
      <c r="C451" s="22" t="s">
        <v>1973</v>
      </c>
      <c r="D451" s="14" t="s">
        <v>566</v>
      </c>
      <c r="E451" s="25">
        <v>42787</v>
      </c>
      <c r="F451" s="14">
        <v>4186997</v>
      </c>
      <c r="G451" s="27">
        <v>10198307</v>
      </c>
      <c r="H451" s="26">
        <v>414304</v>
      </c>
      <c r="I451" s="39" t="s">
        <v>2005</v>
      </c>
      <c r="J451" s="18">
        <f t="shared" si="6"/>
        <v>0.86934846398333854</v>
      </c>
    </row>
    <row r="452" spans="1:10" hidden="1" x14ac:dyDescent="0.25">
      <c r="A452" s="15" t="s">
        <v>0</v>
      </c>
      <c r="B452" s="22" t="s">
        <v>2003</v>
      </c>
      <c r="C452" s="22" t="s">
        <v>1973</v>
      </c>
      <c r="D452" s="14" t="s">
        <v>567</v>
      </c>
      <c r="E452" s="25">
        <v>41908</v>
      </c>
      <c r="F452" s="14">
        <v>4100622</v>
      </c>
      <c r="G452" s="27">
        <v>10122979</v>
      </c>
      <c r="H452" s="26">
        <v>412815</v>
      </c>
      <c r="I452" s="39" t="s">
        <v>2005</v>
      </c>
      <c r="J452" s="18">
        <f t="shared" ref="J452:J515" si="7">+H452/$H$1+J451</f>
        <v>0.86965826298857463</v>
      </c>
    </row>
    <row r="453" spans="1:10" hidden="1" x14ac:dyDescent="0.25">
      <c r="A453" s="15" t="s">
        <v>0</v>
      </c>
      <c r="B453" s="22" t="s">
        <v>2003</v>
      </c>
      <c r="C453" s="22" t="s">
        <v>1973</v>
      </c>
      <c r="D453" s="14" t="s">
        <v>568</v>
      </c>
      <c r="E453" s="25">
        <v>43853</v>
      </c>
      <c r="F453" s="14">
        <v>4339643</v>
      </c>
      <c r="G453" s="14" t="s">
        <v>2</v>
      </c>
      <c r="H453" s="26">
        <v>411648</v>
      </c>
      <c r="I453" s="39" t="s">
        <v>2011</v>
      </c>
      <c r="J453" s="18">
        <f t="shared" si="7"/>
        <v>0.86996718621303948</v>
      </c>
    </row>
    <row r="454" spans="1:10" hidden="1" x14ac:dyDescent="0.25">
      <c r="A454" s="15" t="s">
        <v>0</v>
      </c>
      <c r="B454" s="22" t="s">
        <v>2003</v>
      </c>
      <c r="C454" s="22" t="s">
        <v>1973</v>
      </c>
      <c r="D454" s="14" t="s">
        <v>571</v>
      </c>
      <c r="E454" s="25">
        <v>42574</v>
      </c>
      <c r="F454" s="14">
        <v>4166781</v>
      </c>
      <c r="G454" s="27">
        <v>10183379</v>
      </c>
      <c r="H454" s="26">
        <v>410800</v>
      </c>
      <c r="I454" s="16" t="e">
        <v>#N/A</v>
      </c>
      <c r="J454" s="18">
        <f t="shared" si="7"/>
        <v>0.87027547305181951</v>
      </c>
    </row>
    <row r="455" spans="1:10" hidden="1" x14ac:dyDescent="0.25">
      <c r="A455" s="15" t="s">
        <v>0</v>
      </c>
      <c r="B455" s="22" t="s">
        <v>2003</v>
      </c>
      <c r="C455" s="22" t="s">
        <v>1973</v>
      </c>
      <c r="D455" s="14" t="s">
        <v>572</v>
      </c>
      <c r="E455" s="25">
        <v>43299</v>
      </c>
      <c r="F455" s="14">
        <v>4256308</v>
      </c>
      <c r="G455" s="27">
        <v>10244131</v>
      </c>
      <c r="H455" s="26">
        <v>410533</v>
      </c>
      <c r="I455" s="16" t="e">
        <v>#N/A</v>
      </c>
      <c r="J455" s="18">
        <f t="shared" si="7"/>
        <v>0.87058355951916344</v>
      </c>
    </row>
    <row r="456" spans="1:10" hidden="1" x14ac:dyDescent="0.25">
      <c r="A456" s="15" t="s">
        <v>3</v>
      </c>
      <c r="B456" s="22" t="s">
        <v>2003</v>
      </c>
      <c r="C456" s="22" t="s">
        <v>1973</v>
      </c>
      <c r="D456" s="14" t="s">
        <v>573</v>
      </c>
      <c r="E456" s="25">
        <v>45057</v>
      </c>
      <c r="F456" s="14">
        <v>4522621</v>
      </c>
      <c r="G456" s="27">
        <v>10423975</v>
      </c>
      <c r="H456" s="26">
        <v>407363</v>
      </c>
      <c r="I456" s="16" t="e">
        <v>#N/A</v>
      </c>
      <c r="J456" s="18">
        <f t="shared" si="7"/>
        <v>0.8708892670447379</v>
      </c>
    </row>
    <row r="457" spans="1:10" hidden="1" x14ac:dyDescent="0.25">
      <c r="A457" s="15" t="s">
        <v>0</v>
      </c>
      <c r="B457" s="22" t="s">
        <v>2003</v>
      </c>
      <c r="C457" s="22" t="s">
        <v>1973</v>
      </c>
      <c r="D457" s="14" t="s">
        <v>574</v>
      </c>
      <c r="E457" s="25">
        <v>42799</v>
      </c>
      <c r="F457" s="14">
        <v>4197260</v>
      </c>
      <c r="G457" s="27">
        <v>10199023</v>
      </c>
      <c r="H457" s="26">
        <v>405802</v>
      </c>
      <c r="I457" s="39" t="s">
        <v>2011</v>
      </c>
      <c r="J457" s="18">
        <f t="shared" si="7"/>
        <v>0.87119380311034311</v>
      </c>
    </row>
    <row r="458" spans="1:10" hidden="1" x14ac:dyDescent="0.25">
      <c r="A458" s="15" t="s">
        <v>3</v>
      </c>
      <c r="B458" s="22" t="s">
        <v>2003</v>
      </c>
      <c r="C458" s="22" t="s">
        <v>1973</v>
      </c>
      <c r="D458" s="14" t="s">
        <v>441</v>
      </c>
      <c r="E458" s="25">
        <v>45164</v>
      </c>
      <c r="F458" s="14">
        <v>4535304</v>
      </c>
      <c r="G458" s="27">
        <v>10435241</v>
      </c>
      <c r="H458" s="26">
        <v>405463</v>
      </c>
      <c r="I458" s="16" t="e">
        <v>#N/A</v>
      </c>
      <c r="J458" s="18">
        <f t="shared" si="7"/>
        <v>0.87149808477176538</v>
      </c>
    </row>
    <row r="459" spans="1:10" hidden="1" x14ac:dyDescent="0.25">
      <c r="A459" s="15" t="s">
        <v>3</v>
      </c>
      <c r="B459" s="22" t="s">
        <v>2003</v>
      </c>
      <c r="C459" s="22" t="s">
        <v>1973</v>
      </c>
      <c r="D459" s="14" t="s">
        <v>575</v>
      </c>
      <c r="E459" s="25">
        <v>41080</v>
      </c>
      <c r="F459" s="14">
        <v>4031698</v>
      </c>
      <c r="G459" s="27">
        <v>10049862</v>
      </c>
      <c r="H459" s="26">
        <v>404100</v>
      </c>
      <c r="I459" s="39" t="s">
        <v>2005</v>
      </c>
      <c r="J459" s="18">
        <f t="shared" si="7"/>
        <v>0.87180134356327221</v>
      </c>
    </row>
    <row r="460" spans="1:10" hidden="1" x14ac:dyDescent="0.25">
      <c r="A460" s="15" t="s">
        <v>0</v>
      </c>
      <c r="B460" s="22" t="s">
        <v>2003</v>
      </c>
      <c r="C460" s="22" t="s">
        <v>1973</v>
      </c>
      <c r="D460" s="14" t="s">
        <v>576</v>
      </c>
      <c r="E460" s="25">
        <v>41726</v>
      </c>
      <c r="F460" s="14">
        <v>4084711</v>
      </c>
      <c r="G460" s="27">
        <v>10105347</v>
      </c>
      <c r="H460" s="26">
        <v>402650</v>
      </c>
      <c r="I460" s="39" t="s">
        <v>2005</v>
      </c>
      <c r="J460" s="18">
        <f t="shared" si="7"/>
        <v>0.87210351419529464</v>
      </c>
    </row>
    <row r="461" spans="1:10" hidden="1" x14ac:dyDescent="0.25">
      <c r="A461" s="15" t="s">
        <v>3</v>
      </c>
      <c r="B461" s="22" t="s">
        <v>2003</v>
      </c>
      <c r="C461" s="22" t="s">
        <v>1973</v>
      </c>
      <c r="D461" s="14" t="s">
        <v>577</v>
      </c>
      <c r="E461" s="25">
        <v>44951</v>
      </c>
      <c r="F461" s="14">
        <v>4508162</v>
      </c>
      <c r="G461" s="27">
        <v>10412193</v>
      </c>
      <c r="H461" s="26">
        <v>400431</v>
      </c>
      <c r="I461" s="16" t="e">
        <v>#N/A</v>
      </c>
      <c r="J461" s="18">
        <f t="shared" si="7"/>
        <v>0.87240401956807834</v>
      </c>
    </row>
    <row r="462" spans="1:10" hidden="1" x14ac:dyDescent="0.25">
      <c r="A462" s="15" t="s">
        <v>3</v>
      </c>
      <c r="B462" s="22" t="s">
        <v>2003</v>
      </c>
      <c r="C462" s="22" t="s">
        <v>1973</v>
      </c>
      <c r="D462" s="14" t="s">
        <v>593</v>
      </c>
      <c r="E462" s="25">
        <v>44515</v>
      </c>
      <c r="F462" s="14">
        <v>4446109</v>
      </c>
      <c r="G462" s="27">
        <v>10368315</v>
      </c>
      <c r="H462" s="26">
        <v>400430</v>
      </c>
      <c r="I462" s="39" t="s">
        <v>2007</v>
      </c>
      <c r="J462" s="18">
        <f t="shared" si="7"/>
        <v>0.87270452419040723</v>
      </c>
    </row>
    <row r="463" spans="1:10" hidden="1" x14ac:dyDescent="0.25">
      <c r="A463" s="15" t="s">
        <v>3</v>
      </c>
      <c r="B463" s="22" t="s">
        <v>2003</v>
      </c>
      <c r="C463" s="22" t="s">
        <v>1973</v>
      </c>
      <c r="D463" s="14" t="s">
        <v>591</v>
      </c>
      <c r="E463" s="25">
        <v>44882</v>
      </c>
      <c r="F463" s="14">
        <v>4498445</v>
      </c>
      <c r="G463" s="27">
        <v>10406270</v>
      </c>
      <c r="H463" s="26">
        <v>400430</v>
      </c>
      <c r="I463" s="39" t="s">
        <v>2011</v>
      </c>
      <c r="J463" s="18">
        <f t="shared" si="7"/>
        <v>0.87300502881273612</v>
      </c>
    </row>
    <row r="464" spans="1:10" hidden="1" x14ac:dyDescent="0.25">
      <c r="A464" s="15" t="s">
        <v>3</v>
      </c>
      <c r="B464" s="22" t="s">
        <v>2003</v>
      </c>
      <c r="C464" s="22" t="s">
        <v>1973</v>
      </c>
      <c r="D464" s="14" t="s">
        <v>201</v>
      </c>
      <c r="E464" s="25">
        <v>44627</v>
      </c>
      <c r="F464" s="14">
        <v>4462217</v>
      </c>
      <c r="G464" s="27">
        <v>10378800</v>
      </c>
      <c r="H464" s="26">
        <v>400430</v>
      </c>
      <c r="I464" s="39" t="s">
        <v>2011</v>
      </c>
      <c r="J464" s="18">
        <f t="shared" si="7"/>
        <v>0.87330553343506501</v>
      </c>
    </row>
    <row r="465" spans="1:10" hidden="1" x14ac:dyDescent="0.25">
      <c r="A465" s="15" t="s">
        <v>3</v>
      </c>
      <c r="B465" s="22" t="s">
        <v>2003</v>
      </c>
      <c r="C465" s="22" t="s">
        <v>1973</v>
      </c>
      <c r="D465" s="14" t="s">
        <v>590</v>
      </c>
      <c r="E465" s="25">
        <v>44884</v>
      </c>
      <c r="F465" s="14">
        <v>4500718</v>
      </c>
      <c r="G465" s="27">
        <v>10406566</v>
      </c>
      <c r="H465" s="26">
        <v>400430</v>
      </c>
      <c r="I465" s="39" t="s">
        <v>2005</v>
      </c>
      <c r="J465" s="18">
        <f t="shared" si="7"/>
        <v>0.8736060380573939</v>
      </c>
    </row>
    <row r="466" spans="1:10" hidden="1" x14ac:dyDescent="0.25">
      <c r="A466" s="15" t="s">
        <v>3</v>
      </c>
      <c r="B466" s="22" t="s">
        <v>2003</v>
      </c>
      <c r="C466" s="22" t="s">
        <v>1973</v>
      </c>
      <c r="D466" s="14" t="s">
        <v>592</v>
      </c>
      <c r="E466" s="25">
        <v>44717</v>
      </c>
      <c r="F466" s="14">
        <v>4476639</v>
      </c>
      <c r="G466" s="27">
        <v>10389679</v>
      </c>
      <c r="H466" s="26">
        <v>400430</v>
      </c>
      <c r="I466" s="39" t="s">
        <v>2015</v>
      </c>
      <c r="J466" s="18">
        <f t="shared" si="7"/>
        <v>0.87390654267972279</v>
      </c>
    </row>
    <row r="467" spans="1:10" hidden="1" x14ac:dyDescent="0.25">
      <c r="A467" s="15" t="s">
        <v>3</v>
      </c>
      <c r="B467" s="22" t="s">
        <v>2003</v>
      </c>
      <c r="C467" s="22" t="s">
        <v>1973</v>
      </c>
      <c r="D467" s="14" t="s">
        <v>589</v>
      </c>
      <c r="E467" s="25">
        <v>44987</v>
      </c>
      <c r="F467" s="14">
        <v>4513325</v>
      </c>
      <c r="G467" s="27">
        <v>10416383</v>
      </c>
      <c r="H467" s="26">
        <v>400430</v>
      </c>
      <c r="I467" s="16" t="e">
        <v>#N/A</v>
      </c>
      <c r="J467" s="18">
        <f t="shared" si="7"/>
        <v>0.87420704730205168</v>
      </c>
    </row>
    <row r="468" spans="1:10" hidden="1" x14ac:dyDescent="0.25">
      <c r="A468" s="15" t="s">
        <v>3</v>
      </c>
      <c r="B468" s="22" t="s">
        <v>2003</v>
      </c>
      <c r="C468" s="22" t="s">
        <v>1973</v>
      </c>
      <c r="D468" s="14" t="s">
        <v>582</v>
      </c>
      <c r="E468" s="25">
        <v>44878</v>
      </c>
      <c r="F468" s="14">
        <v>4498006</v>
      </c>
      <c r="G468" s="27">
        <v>10405859</v>
      </c>
      <c r="H468" s="26">
        <v>400430</v>
      </c>
      <c r="I468" s="16" t="e">
        <v>#N/A</v>
      </c>
      <c r="J468" s="18">
        <f t="shared" si="7"/>
        <v>0.87450755192438057</v>
      </c>
    </row>
    <row r="469" spans="1:10" hidden="1" x14ac:dyDescent="0.25">
      <c r="A469" s="15" t="s">
        <v>3</v>
      </c>
      <c r="B469" s="22" t="s">
        <v>2003</v>
      </c>
      <c r="C469" s="22" t="s">
        <v>1973</v>
      </c>
      <c r="D469" s="14" t="s">
        <v>595</v>
      </c>
      <c r="E469" s="25">
        <v>41601</v>
      </c>
      <c r="F469" s="14">
        <v>4073811</v>
      </c>
      <c r="G469" s="27">
        <v>10094597</v>
      </c>
      <c r="H469" s="26">
        <v>400000</v>
      </c>
      <c r="I469" s="16" t="e">
        <v>#N/A</v>
      </c>
      <c r="J469" s="18">
        <f t="shared" si="7"/>
        <v>0.87480773385113819</v>
      </c>
    </row>
    <row r="470" spans="1:10" hidden="1" x14ac:dyDescent="0.25">
      <c r="A470" s="15" t="s">
        <v>3</v>
      </c>
      <c r="B470" s="22" t="s">
        <v>2003</v>
      </c>
      <c r="C470" s="22" t="s">
        <v>1973</v>
      </c>
      <c r="D470" s="14" t="s">
        <v>598</v>
      </c>
      <c r="E470" s="25">
        <v>42322</v>
      </c>
      <c r="F470" s="14">
        <v>4136371</v>
      </c>
      <c r="G470" s="27">
        <v>10162963</v>
      </c>
      <c r="H470" s="26">
        <v>395418</v>
      </c>
      <c r="I470" s="39" t="s">
        <v>2005</v>
      </c>
      <c r="J470" s="18">
        <f t="shared" si="7"/>
        <v>0.87510447719392481</v>
      </c>
    </row>
    <row r="471" spans="1:10" hidden="1" x14ac:dyDescent="0.25">
      <c r="A471" s="15" t="s">
        <v>3</v>
      </c>
      <c r="B471" s="22" t="s">
        <v>2003</v>
      </c>
      <c r="C471" s="22" t="s">
        <v>1973</v>
      </c>
      <c r="D471" s="14" t="s">
        <v>599</v>
      </c>
      <c r="E471" s="25">
        <v>44317</v>
      </c>
      <c r="F471" s="14">
        <v>4412744</v>
      </c>
      <c r="G471" s="27">
        <v>10347511</v>
      </c>
      <c r="H471" s="26">
        <v>395093</v>
      </c>
      <c r="I471" s="39" t="s">
        <v>2005</v>
      </c>
      <c r="J471" s="18">
        <f t="shared" si="7"/>
        <v>0.87540097663889593</v>
      </c>
    </row>
    <row r="472" spans="1:10" hidden="1" x14ac:dyDescent="0.25">
      <c r="A472" s="15" t="s">
        <v>3</v>
      </c>
      <c r="B472" s="22" t="s">
        <v>2003</v>
      </c>
      <c r="C472" s="22" t="s">
        <v>1973</v>
      </c>
      <c r="D472" s="14" t="s">
        <v>601</v>
      </c>
      <c r="E472" s="25">
        <v>44254</v>
      </c>
      <c r="F472" s="14">
        <v>4402852</v>
      </c>
      <c r="G472" s="27">
        <v>10340269</v>
      </c>
      <c r="H472" s="26">
        <v>393345</v>
      </c>
      <c r="I472" s="16" t="e">
        <v>#N/A</v>
      </c>
      <c r="J472" s="18">
        <f t="shared" si="7"/>
        <v>0.87569616428884711</v>
      </c>
    </row>
    <row r="473" spans="1:10" hidden="1" x14ac:dyDescent="0.25">
      <c r="A473" s="15" t="s">
        <v>3</v>
      </c>
      <c r="B473" s="22" t="s">
        <v>2003</v>
      </c>
      <c r="C473" s="22" t="s">
        <v>1973</v>
      </c>
      <c r="D473" s="14" t="s">
        <v>602</v>
      </c>
      <c r="E473" s="25">
        <v>41248</v>
      </c>
      <c r="F473" s="14">
        <v>4043336</v>
      </c>
      <c r="G473" s="27">
        <v>10063879</v>
      </c>
      <c r="H473" s="26">
        <v>391507</v>
      </c>
      <c r="I473" s="39" t="s">
        <v>2005</v>
      </c>
      <c r="J473" s="18">
        <f t="shared" si="7"/>
        <v>0.87598997260284484</v>
      </c>
    </row>
    <row r="474" spans="1:10" hidden="1" x14ac:dyDescent="0.25">
      <c r="A474" s="15" t="s">
        <v>0</v>
      </c>
      <c r="B474" s="22" t="s">
        <v>2003</v>
      </c>
      <c r="C474" s="22" t="s">
        <v>1973</v>
      </c>
      <c r="D474" s="14" t="s">
        <v>473</v>
      </c>
      <c r="E474" s="25">
        <v>44130</v>
      </c>
      <c r="F474" s="14">
        <v>4383954</v>
      </c>
      <c r="G474" s="27">
        <v>10327866</v>
      </c>
      <c r="H474" s="26">
        <v>388677</v>
      </c>
      <c r="I474" s="16" t="e">
        <v>#N/A</v>
      </c>
      <c r="J474" s="18">
        <f t="shared" si="7"/>
        <v>0.87628165712971073</v>
      </c>
    </row>
    <row r="475" spans="1:10" hidden="1" x14ac:dyDescent="0.25">
      <c r="A475" s="15" t="s">
        <v>0</v>
      </c>
      <c r="B475" s="22" t="s">
        <v>2003</v>
      </c>
      <c r="C475" s="22" t="s">
        <v>1973</v>
      </c>
      <c r="D475" s="14" t="s">
        <v>254</v>
      </c>
      <c r="E475" s="25">
        <v>43230</v>
      </c>
      <c r="F475" s="14">
        <v>4248868</v>
      </c>
      <c r="G475" s="27">
        <v>10238886</v>
      </c>
      <c r="H475" s="26">
        <v>387674</v>
      </c>
      <c r="I475" s="16" t="e">
        <v>#N/A</v>
      </c>
      <c r="J475" s="18">
        <f t="shared" si="7"/>
        <v>0.87657258895039536</v>
      </c>
    </row>
    <row r="476" spans="1:10" hidden="1" x14ac:dyDescent="0.25">
      <c r="A476" s="15" t="s">
        <v>3</v>
      </c>
      <c r="B476" s="22" t="s">
        <v>2003</v>
      </c>
      <c r="C476" s="22" t="s">
        <v>1973</v>
      </c>
      <c r="D476" s="14" t="s">
        <v>609</v>
      </c>
      <c r="E476" s="25">
        <v>42654</v>
      </c>
      <c r="F476" s="14">
        <v>4173590</v>
      </c>
      <c r="G476" s="14" t="s">
        <v>2</v>
      </c>
      <c r="H476" s="26">
        <v>381179</v>
      </c>
      <c r="I476" s="16" t="e">
        <v>#N/A</v>
      </c>
      <c r="J476" s="18">
        <f t="shared" si="7"/>
        <v>0.87685864656704426</v>
      </c>
    </row>
    <row r="477" spans="1:10" hidden="1" x14ac:dyDescent="0.25">
      <c r="A477" s="15" t="s">
        <v>0</v>
      </c>
      <c r="B477" s="22" t="s">
        <v>2003</v>
      </c>
      <c r="C477" s="22" t="s">
        <v>1973</v>
      </c>
      <c r="D477" s="14" t="s">
        <v>610</v>
      </c>
      <c r="E477" s="25">
        <v>41105</v>
      </c>
      <c r="F477" s="14">
        <v>4033302</v>
      </c>
      <c r="G477" s="27">
        <v>10051941</v>
      </c>
      <c r="H477" s="26">
        <v>380560</v>
      </c>
      <c r="I477" s="39" t="s">
        <v>2005</v>
      </c>
      <c r="J477" s="18">
        <f t="shared" si="7"/>
        <v>0.87714423965216148</v>
      </c>
    </row>
    <row r="478" spans="1:10" hidden="1" x14ac:dyDescent="0.25">
      <c r="A478" s="15" t="s">
        <v>3</v>
      </c>
      <c r="B478" s="22" t="s">
        <v>2003</v>
      </c>
      <c r="C478" s="22" t="s">
        <v>1973</v>
      </c>
      <c r="D478" s="14" t="s">
        <v>611</v>
      </c>
      <c r="E478" s="25">
        <v>41197</v>
      </c>
      <c r="F478" s="14">
        <v>4039720</v>
      </c>
      <c r="G478" s="27">
        <v>10059825</v>
      </c>
      <c r="H478" s="26">
        <v>380560</v>
      </c>
      <c r="I478" s="16" t="e">
        <v>#N/A</v>
      </c>
      <c r="J478" s="18">
        <f t="shared" si="7"/>
        <v>0.8774298327372787</v>
      </c>
    </row>
    <row r="479" spans="1:10" hidden="1" x14ac:dyDescent="0.25">
      <c r="A479" s="15" t="s">
        <v>0</v>
      </c>
      <c r="B479" s="22" t="s">
        <v>2003</v>
      </c>
      <c r="C479" s="22" t="s">
        <v>1973</v>
      </c>
      <c r="D479" s="14" t="s">
        <v>612</v>
      </c>
      <c r="E479" s="25">
        <v>42443</v>
      </c>
      <c r="F479" s="14">
        <v>4146787</v>
      </c>
      <c r="G479" s="27">
        <v>10173699</v>
      </c>
      <c r="H479" s="26">
        <v>379926</v>
      </c>
      <c r="I479" s="16" t="e">
        <v>#N/A</v>
      </c>
      <c r="J479" s="18">
        <f t="shared" si="7"/>
        <v>0.87771495003404199</v>
      </c>
    </row>
    <row r="480" spans="1:10" hidden="1" x14ac:dyDescent="0.25">
      <c r="A480" s="15" t="s">
        <v>3</v>
      </c>
      <c r="B480" s="22" t="s">
        <v>2003</v>
      </c>
      <c r="C480" s="22" t="s">
        <v>1974</v>
      </c>
      <c r="D480" s="14" t="s">
        <v>613</v>
      </c>
      <c r="E480" s="25">
        <v>42878</v>
      </c>
      <c r="F480" s="14">
        <v>4205752</v>
      </c>
      <c r="G480" s="27">
        <v>10207045</v>
      </c>
      <c r="H480" s="26">
        <v>379343</v>
      </c>
      <c r="I480" s="16" t="e">
        <v>#N/A</v>
      </c>
      <c r="J480" s="18">
        <f t="shared" si="7"/>
        <v>0.87799962981564705</v>
      </c>
    </row>
    <row r="481" spans="1:10" hidden="1" x14ac:dyDescent="0.25">
      <c r="A481" s="15" t="s">
        <v>3</v>
      </c>
      <c r="B481" s="22" t="s">
        <v>2003</v>
      </c>
      <c r="C481" s="22" t="s">
        <v>1973</v>
      </c>
      <c r="D481" s="14" t="s">
        <v>614</v>
      </c>
      <c r="E481" s="25">
        <v>42971</v>
      </c>
      <c r="F481" s="14">
        <v>4215117</v>
      </c>
      <c r="G481" s="27">
        <v>10214783</v>
      </c>
      <c r="H481" s="26">
        <v>378963</v>
      </c>
      <c r="I481" s="39" t="s">
        <v>2005</v>
      </c>
      <c r="J481" s="18">
        <f t="shared" si="7"/>
        <v>0.87828402442442166</v>
      </c>
    </row>
    <row r="482" spans="1:10" hidden="1" x14ac:dyDescent="0.25">
      <c r="A482" s="15" t="s">
        <v>0</v>
      </c>
      <c r="B482" s="22" t="s">
        <v>2003</v>
      </c>
      <c r="C482" s="22" t="s">
        <v>1974</v>
      </c>
      <c r="D482" s="14" t="s">
        <v>615</v>
      </c>
      <c r="E482" s="25">
        <v>41402</v>
      </c>
      <c r="F482" s="14">
        <v>4055936</v>
      </c>
      <c r="G482" s="27">
        <v>10076738</v>
      </c>
      <c r="H482" s="26">
        <v>378908</v>
      </c>
      <c r="I482" s="39" t="s">
        <v>2007</v>
      </c>
      <c r="J482" s="18">
        <f t="shared" si="7"/>
        <v>0.87856837775818131</v>
      </c>
    </row>
    <row r="483" spans="1:10" hidden="1" x14ac:dyDescent="0.25">
      <c r="A483" s="15" t="s">
        <v>3</v>
      </c>
      <c r="B483" s="22" t="s">
        <v>2003</v>
      </c>
      <c r="C483" s="22" t="s">
        <v>1974</v>
      </c>
      <c r="D483" s="14" t="s">
        <v>617</v>
      </c>
      <c r="E483" s="25">
        <v>41827</v>
      </c>
      <c r="F483" s="14">
        <v>4093350</v>
      </c>
      <c r="G483" s="27">
        <v>10115013</v>
      </c>
      <c r="H483" s="26">
        <v>376341</v>
      </c>
      <c r="I483" s="16" t="e">
        <v>#N/A</v>
      </c>
      <c r="J483" s="18">
        <f t="shared" si="7"/>
        <v>0.878850804674426</v>
      </c>
    </row>
    <row r="484" spans="1:10" hidden="1" x14ac:dyDescent="0.25">
      <c r="A484" s="15" t="s">
        <v>3</v>
      </c>
      <c r="B484" s="22" t="s">
        <v>2003</v>
      </c>
      <c r="C484" s="22" t="s">
        <v>1973</v>
      </c>
      <c r="D484" s="14" t="s">
        <v>619</v>
      </c>
      <c r="E484" s="25">
        <v>42976</v>
      </c>
      <c r="F484" s="14">
        <v>4215774</v>
      </c>
      <c r="G484" s="14" t="s">
        <v>2</v>
      </c>
      <c r="H484" s="26">
        <v>375743</v>
      </c>
      <c r="I484" s="16" t="e">
        <v>#N/A</v>
      </c>
      <c r="J484" s="18">
        <f t="shared" si="7"/>
        <v>0.87913278281869023</v>
      </c>
    </row>
    <row r="485" spans="1:10" hidden="1" x14ac:dyDescent="0.25">
      <c r="A485" s="15" t="s">
        <v>3</v>
      </c>
      <c r="B485" s="22" t="s">
        <v>2003</v>
      </c>
      <c r="C485" s="22" t="s">
        <v>1973</v>
      </c>
      <c r="D485" s="14" t="s">
        <v>622</v>
      </c>
      <c r="E485" s="25">
        <v>41965</v>
      </c>
      <c r="F485" s="14">
        <v>4105303</v>
      </c>
      <c r="G485" s="27">
        <v>10128183</v>
      </c>
      <c r="H485" s="26">
        <v>374040</v>
      </c>
      <c r="I485" s="39" t="s">
        <v>2007</v>
      </c>
      <c r="J485" s="18">
        <f t="shared" si="7"/>
        <v>0.87941348293840127</v>
      </c>
    </row>
    <row r="486" spans="1:10" hidden="1" x14ac:dyDescent="0.25">
      <c r="A486" s="15" t="s">
        <v>0</v>
      </c>
      <c r="B486" s="22" t="s">
        <v>2003</v>
      </c>
      <c r="C486" s="22" t="s">
        <v>1973</v>
      </c>
      <c r="D486" s="14" t="s">
        <v>508</v>
      </c>
      <c r="E486" s="25">
        <v>44128</v>
      </c>
      <c r="F486" s="14">
        <v>4383832</v>
      </c>
      <c r="G486" s="27">
        <v>10327865</v>
      </c>
      <c r="H486" s="26">
        <v>373402</v>
      </c>
      <c r="I486" s="16" t="e">
        <v>#N/A</v>
      </c>
      <c r="J486" s="18">
        <f t="shared" si="7"/>
        <v>0.87969370426793914</v>
      </c>
    </row>
    <row r="487" spans="1:10" hidden="1" x14ac:dyDescent="0.25">
      <c r="A487" s="15" t="s">
        <v>3</v>
      </c>
      <c r="B487" s="22" t="s">
        <v>2003</v>
      </c>
      <c r="C487" s="22" t="s">
        <v>1973</v>
      </c>
      <c r="D487" s="14" t="s">
        <v>623</v>
      </c>
      <c r="E487" s="25">
        <v>44020</v>
      </c>
      <c r="F487" s="14">
        <v>4367089</v>
      </c>
      <c r="G487" s="27">
        <v>10315238</v>
      </c>
      <c r="H487" s="26">
        <v>372852</v>
      </c>
      <c r="I487" s="39" t="s">
        <v>2015</v>
      </c>
      <c r="J487" s="18">
        <f t="shared" si="7"/>
        <v>0.87997351284732772</v>
      </c>
    </row>
    <row r="488" spans="1:10" hidden="1" x14ac:dyDescent="0.25">
      <c r="A488" s="15" t="s">
        <v>3</v>
      </c>
      <c r="B488" s="22" t="s">
        <v>2003</v>
      </c>
      <c r="C488" s="22" t="s">
        <v>1974</v>
      </c>
      <c r="D488" s="14" t="s">
        <v>624</v>
      </c>
      <c r="E488" s="25">
        <v>41268</v>
      </c>
      <c r="F488" s="14">
        <v>4044863</v>
      </c>
      <c r="G488" s="27">
        <v>10065257</v>
      </c>
      <c r="H488" s="26">
        <v>372303</v>
      </c>
      <c r="I488" s="16" t="e">
        <v>#N/A</v>
      </c>
      <c r="J488" s="18">
        <f t="shared" si="7"/>
        <v>0.88025290942702183</v>
      </c>
    </row>
    <row r="489" spans="1:10" hidden="1" x14ac:dyDescent="0.25">
      <c r="A489" s="15" t="s">
        <v>0</v>
      </c>
      <c r="B489" s="22" t="s">
        <v>2003</v>
      </c>
      <c r="C489" s="22" t="s">
        <v>1973</v>
      </c>
      <c r="D489" s="14" t="s">
        <v>625</v>
      </c>
      <c r="E489" s="25">
        <v>42895</v>
      </c>
      <c r="F489" s="14">
        <v>4207362</v>
      </c>
      <c r="G489" s="27">
        <v>10208240</v>
      </c>
      <c r="H489" s="26">
        <v>371234</v>
      </c>
      <c r="I489" s="39" t="s">
        <v>2005</v>
      </c>
      <c r="J489" s="18">
        <f t="shared" si="7"/>
        <v>0.8805315037705167</v>
      </c>
    </row>
    <row r="490" spans="1:10" hidden="1" x14ac:dyDescent="0.25">
      <c r="A490" s="15" t="s">
        <v>3</v>
      </c>
      <c r="B490" s="22" t="s">
        <v>2003</v>
      </c>
      <c r="C490" s="22" t="s">
        <v>1973</v>
      </c>
      <c r="D490" s="14" t="s">
        <v>626</v>
      </c>
      <c r="E490" s="25">
        <v>43048</v>
      </c>
      <c r="F490" s="14">
        <v>4225145</v>
      </c>
      <c r="G490" s="14" t="s">
        <v>2</v>
      </c>
      <c r="H490" s="26">
        <v>369446</v>
      </c>
      <c r="I490" s="16" t="e">
        <v>#N/A</v>
      </c>
      <c r="J490" s="18">
        <f t="shared" si="7"/>
        <v>0.88080875630079891</v>
      </c>
    </row>
    <row r="491" spans="1:10" hidden="1" x14ac:dyDescent="0.25">
      <c r="A491" s="15" t="s">
        <v>3</v>
      </c>
      <c r="B491" s="22" t="s">
        <v>2003</v>
      </c>
      <c r="C491" s="22" t="s">
        <v>1973</v>
      </c>
      <c r="D491" s="14" t="s">
        <v>627</v>
      </c>
      <c r="E491" s="25">
        <v>41239</v>
      </c>
      <c r="F491" s="14">
        <v>4042813</v>
      </c>
      <c r="G491" s="27">
        <v>10063147</v>
      </c>
      <c r="H491" s="26">
        <v>368392</v>
      </c>
      <c r="I491" s="16" t="e">
        <v>#N/A</v>
      </c>
      <c r="J491" s="18">
        <f t="shared" si="7"/>
        <v>0.88108521785170413</v>
      </c>
    </row>
    <row r="492" spans="1:10" hidden="1" x14ac:dyDescent="0.25">
      <c r="A492" s="15" t="s">
        <v>3</v>
      </c>
      <c r="B492" s="22" t="s">
        <v>2003</v>
      </c>
      <c r="C492" s="22" t="s">
        <v>1973</v>
      </c>
      <c r="D492" s="14" t="s">
        <v>628</v>
      </c>
      <c r="E492" s="25">
        <v>42495</v>
      </c>
      <c r="F492" s="14">
        <v>4151520</v>
      </c>
      <c r="G492" s="14" t="s">
        <v>2</v>
      </c>
      <c r="H492" s="26">
        <v>368000</v>
      </c>
      <c r="I492" s="39" t="s">
        <v>2015</v>
      </c>
      <c r="J492" s="18">
        <f t="shared" si="7"/>
        <v>0.88136138522432117</v>
      </c>
    </row>
    <row r="493" spans="1:10" hidden="1" x14ac:dyDescent="0.25">
      <c r="A493" s="15" t="s">
        <v>3</v>
      </c>
      <c r="B493" s="22" t="s">
        <v>2003</v>
      </c>
      <c r="C493" s="22" t="s">
        <v>1973</v>
      </c>
      <c r="D493" s="14" t="s">
        <v>629</v>
      </c>
      <c r="E493" s="25">
        <v>41309</v>
      </c>
      <c r="F493" s="14">
        <v>4047590</v>
      </c>
      <c r="G493" s="27">
        <v>10068333</v>
      </c>
      <c r="H493" s="26">
        <v>367476</v>
      </c>
      <c r="I493" s="39" t="s">
        <v>1999</v>
      </c>
      <c r="J493" s="18">
        <f t="shared" si="7"/>
        <v>0.88163715935861409</v>
      </c>
    </row>
    <row r="494" spans="1:10" hidden="1" x14ac:dyDescent="0.25">
      <c r="A494" s="15" t="s">
        <v>3</v>
      </c>
      <c r="B494" s="22" t="s">
        <v>2003</v>
      </c>
      <c r="C494" s="22" t="s">
        <v>1973</v>
      </c>
      <c r="D494" s="14" t="s">
        <v>630</v>
      </c>
      <c r="E494" s="25">
        <v>43670</v>
      </c>
      <c r="F494" s="14">
        <v>4312881</v>
      </c>
      <c r="G494" s="27">
        <v>10277130</v>
      </c>
      <c r="H494" s="26">
        <v>366080</v>
      </c>
      <c r="I494" s="16" t="e">
        <v>#N/A</v>
      </c>
      <c r="J494" s="18">
        <f t="shared" si="7"/>
        <v>0.88191188585798264</v>
      </c>
    </row>
    <row r="495" spans="1:10" hidden="1" x14ac:dyDescent="0.25">
      <c r="A495" s="15" t="s">
        <v>0</v>
      </c>
      <c r="B495" s="22" t="s">
        <v>2003</v>
      </c>
      <c r="C495" s="22" t="s">
        <v>1973</v>
      </c>
      <c r="D495" s="14" t="s">
        <v>631</v>
      </c>
      <c r="E495" s="25">
        <v>41348</v>
      </c>
      <c r="F495" s="14">
        <v>4051072</v>
      </c>
      <c r="G495" s="27">
        <v>10071898</v>
      </c>
      <c r="H495" s="26">
        <v>362254</v>
      </c>
      <c r="I495" s="16" t="e">
        <v>#N/A</v>
      </c>
      <c r="J495" s="18">
        <f t="shared" si="7"/>
        <v>0.88218374111722175</v>
      </c>
    </row>
    <row r="496" spans="1:10" hidden="1" x14ac:dyDescent="0.25">
      <c r="A496" s="15" t="s">
        <v>3</v>
      </c>
      <c r="B496" s="22" t="s">
        <v>2003</v>
      </c>
      <c r="C496" s="22" t="s">
        <v>1973</v>
      </c>
      <c r="D496" s="14" t="s">
        <v>632</v>
      </c>
      <c r="E496" s="25">
        <v>43288</v>
      </c>
      <c r="F496" s="14">
        <v>4255040</v>
      </c>
      <c r="G496" s="27">
        <v>10243114</v>
      </c>
      <c r="H496" s="26">
        <v>360594</v>
      </c>
      <c r="I496" s="39" t="s">
        <v>2007</v>
      </c>
      <c r="J496" s="18">
        <f t="shared" si="7"/>
        <v>0.88245435062146482</v>
      </c>
    </row>
    <row r="497" spans="1:10" hidden="1" x14ac:dyDescent="0.25">
      <c r="A497" s="15" t="s">
        <v>3</v>
      </c>
      <c r="B497" s="22" t="s">
        <v>2003</v>
      </c>
      <c r="C497" s="22" t="s">
        <v>1973</v>
      </c>
      <c r="D497" s="14" t="s">
        <v>634</v>
      </c>
      <c r="E497" s="25">
        <v>44419</v>
      </c>
      <c r="F497" s="14">
        <v>4428773</v>
      </c>
      <c r="G497" s="14" t="s">
        <v>2</v>
      </c>
      <c r="H497" s="26">
        <v>360000</v>
      </c>
      <c r="I497" s="39" t="s">
        <v>2006</v>
      </c>
      <c r="J497" s="18">
        <f t="shared" si="7"/>
        <v>0.88272451435554666</v>
      </c>
    </row>
    <row r="498" spans="1:10" hidden="1" x14ac:dyDescent="0.25">
      <c r="A498" s="15" t="s">
        <v>3</v>
      </c>
      <c r="B498" s="22" t="s">
        <v>2003</v>
      </c>
      <c r="C498" s="22" t="s">
        <v>1973</v>
      </c>
      <c r="D498" s="14" t="s">
        <v>633</v>
      </c>
      <c r="E498" s="25">
        <v>43113</v>
      </c>
      <c r="F498" s="14">
        <v>4232324</v>
      </c>
      <c r="G498" s="27">
        <v>10227066</v>
      </c>
      <c r="H498" s="26">
        <v>360000</v>
      </c>
      <c r="I498" s="39" t="s">
        <v>2007</v>
      </c>
      <c r="J498" s="18">
        <f t="shared" si="7"/>
        <v>0.8829946780896285</v>
      </c>
    </row>
    <row r="499" spans="1:10" hidden="1" x14ac:dyDescent="0.25">
      <c r="A499" s="15" t="s">
        <v>3</v>
      </c>
      <c r="B499" s="22" t="s">
        <v>2003</v>
      </c>
      <c r="C499" s="22" t="s">
        <v>1974</v>
      </c>
      <c r="D499" s="14" t="s">
        <v>636</v>
      </c>
      <c r="E499" s="25">
        <v>44510</v>
      </c>
      <c r="F499" s="14">
        <v>4445567</v>
      </c>
      <c r="G499" s="14" t="s">
        <v>2</v>
      </c>
      <c r="H499" s="26">
        <v>360000</v>
      </c>
      <c r="I499" s="16" t="e">
        <v>#N/A</v>
      </c>
      <c r="J499" s="18">
        <f t="shared" si="7"/>
        <v>0.88326484182371034</v>
      </c>
    </row>
    <row r="500" spans="1:10" hidden="1" x14ac:dyDescent="0.25">
      <c r="A500" s="15" t="s">
        <v>0</v>
      </c>
      <c r="B500" s="22" t="s">
        <v>2003</v>
      </c>
      <c r="C500" s="22" t="s">
        <v>1973</v>
      </c>
      <c r="D500" s="14" t="s">
        <v>518</v>
      </c>
      <c r="E500" s="25">
        <v>43396</v>
      </c>
      <c r="F500" s="14">
        <v>4268900</v>
      </c>
      <c r="G500" s="27">
        <v>10253588</v>
      </c>
      <c r="H500" s="26">
        <v>358865</v>
      </c>
      <c r="I500" s="39" t="s">
        <v>2005</v>
      </c>
      <c r="J500" s="18">
        <f t="shared" si="7"/>
        <v>0.88353415379157507</v>
      </c>
    </row>
    <row r="501" spans="1:10" hidden="1" x14ac:dyDescent="0.25">
      <c r="A501" s="15" t="s">
        <v>0</v>
      </c>
      <c r="B501" s="22" t="s">
        <v>2003</v>
      </c>
      <c r="C501" s="22" t="s">
        <v>1973</v>
      </c>
      <c r="D501" s="14" t="s">
        <v>638</v>
      </c>
      <c r="E501" s="25">
        <v>41222</v>
      </c>
      <c r="F501" s="14">
        <v>4041445</v>
      </c>
      <c r="G501" s="27">
        <v>10061891</v>
      </c>
      <c r="H501" s="26">
        <v>354854</v>
      </c>
      <c r="I501" s="16" t="e">
        <v>#N/A</v>
      </c>
      <c r="J501" s="18">
        <f t="shared" si="7"/>
        <v>0.88380045568516918</v>
      </c>
    </row>
    <row r="502" spans="1:10" hidden="1" x14ac:dyDescent="0.25">
      <c r="A502" s="15" t="s">
        <v>3</v>
      </c>
      <c r="B502" s="22" t="s">
        <v>2003</v>
      </c>
      <c r="C502" s="22" t="s">
        <v>1973</v>
      </c>
      <c r="D502" s="14" t="s">
        <v>639</v>
      </c>
      <c r="E502" s="25">
        <v>41276</v>
      </c>
      <c r="F502" s="14">
        <v>4045243</v>
      </c>
      <c r="G502" s="27">
        <v>10065060</v>
      </c>
      <c r="H502" s="26">
        <v>354304</v>
      </c>
      <c r="I502" s="16" t="e">
        <v>#N/A</v>
      </c>
      <c r="J502" s="18">
        <f t="shared" si="7"/>
        <v>0.88406634482861401</v>
      </c>
    </row>
    <row r="503" spans="1:10" hidden="1" x14ac:dyDescent="0.25">
      <c r="A503" s="15" t="s">
        <v>3</v>
      </c>
      <c r="B503" s="22" t="s">
        <v>2003</v>
      </c>
      <c r="C503" s="22" t="s">
        <v>1973</v>
      </c>
      <c r="D503" s="14" t="s">
        <v>641</v>
      </c>
      <c r="E503" s="25">
        <v>41243</v>
      </c>
      <c r="F503" s="14">
        <v>4043065</v>
      </c>
      <c r="G503" s="27">
        <v>10063570</v>
      </c>
      <c r="H503" s="26">
        <v>353920</v>
      </c>
      <c r="I503" s="16" t="e">
        <v>#N/A</v>
      </c>
      <c r="J503" s="18">
        <f t="shared" si="7"/>
        <v>0.88433194579740915</v>
      </c>
    </row>
    <row r="504" spans="1:10" hidden="1" x14ac:dyDescent="0.25">
      <c r="A504" s="15" t="s">
        <v>3</v>
      </c>
      <c r="B504" s="22" t="s">
        <v>2003</v>
      </c>
      <c r="C504" s="22" t="s">
        <v>1973</v>
      </c>
      <c r="D504" s="14" t="s">
        <v>642</v>
      </c>
      <c r="E504" s="25">
        <v>43745</v>
      </c>
      <c r="F504" s="14">
        <v>4324056</v>
      </c>
      <c r="G504" s="27">
        <v>10286284</v>
      </c>
      <c r="H504" s="26">
        <v>352954</v>
      </c>
      <c r="I504" s="39" t="s">
        <v>2005</v>
      </c>
      <c r="J504" s="18">
        <f t="shared" si="7"/>
        <v>0.88459682182685118</v>
      </c>
    </row>
    <row r="505" spans="1:10" hidden="1" x14ac:dyDescent="0.25">
      <c r="A505" s="15" t="s">
        <v>3</v>
      </c>
      <c r="B505" s="22" t="s">
        <v>2003</v>
      </c>
      <c r="C505" s="22" t="s">
        <v>1973</v>
      </c>
      <c r="D505" s="14" t="s">
        <v>643</v>
      </c>
      <c r="E505" s="25">
        <v>42619</v>
      </c>
      <c r="F505" s="14">
        <v>4170503</v>
      </c>
      <c r="G505" s="27">
        <v>10185688</v>
      </c>
      <c r="H505" s="26">
        <v>352720</v>
      </c>
      <c r="I505" s="16" t="e">
        <v>#N/A</v>
      </c>
      <c r="J505" s="18">
        <f t="shared" si="7"/>
        <v>0.88486152224986603</v>
      </c>
    </row>
    <row r="506" spans="1:10" hidden="1" x14ac:dyDescent="0.25">
      <c r="A506" s="15" t="s">
        <v>0</v>
      </c>
      <c r="B506" s="22" t="s">
        <v>2003</v>
      </c>
      <c r="C506" s="22" t="s">
        <v>1973</v>
      </c>
      <c r="D506" s="14" t="s">
        <v>644</v>
      </c>
      <c r="E506" s="25">
        <v>44057</v>
      </c>
      <c r="F506" s="14">
        <v>4372107</v>
      </c>
      <c r="G506" s="27">
        <v>10317458</v>
      </c>
      <c r="H506" s="26">
        <v>352599</v>
      </c>
      <c r="I506" s="16" t="e">
        <v>#N/A</v>
      </c>
      <c r="J506" s="18">
        <f t="shared" si="7"/>
        <v>0.88512613186784805</v>
      </c>
    </row>
    <row r="507" spans="1:10" hidden="1" x14ac:dyDescent="0.25">
      <c r="A507" s="15" t="s">
        <v>0</v>
      </c>
      <c r="B507" s="22" t="s">
        <v>2003</v>
      </c>
      <c r="C507" s="22" t="s">
        <v>1973</v>
      </c>
      <c r="D507" s="14" t="s">
        <v>645</v>
      </c>
      <c r="E507" s="25">
        <v>42432</v>
      </c>
      <c r="F507" s="14">
        <v>4145597</v>
      </c>
      <c r="G507" s="27">
        <v>10172592</v>
      </c>
      <c r="H507" s="26">
        <v>352000</v>
      </c>
      <c r="I507" s="39" t="s">
        <v>2005</v>
      </c>
      <c r="J507" s="18">
        <f t="shared" si="7"/>
        <v>0.8853902919633948</v>
      </c>
    </row>
    <row r="508" spans="1:10" hidden="1" x14ac:dyDescent="0.25">
      <c r="A508" s="15" t="s">
        <v>0</v>
      </c>
      <c r="B508" s="22" t="s">
        <v>2003</v>
      </c>
      <c r="C508" s="22" t="s">
        <v>1973</v>
      </c>
      <c r="D508" s="14" t="s">
        <v>646</v>
      </c>
      <c r="E508" s="25">
        <v>42392</v>
      </c>
      <c r="F508" s="14">
        <v>4141688</v>
      </c>
      <c r="G508" s="27">
        <v>10168459</v>
      </c>
      <c r="H508" s="26">
        <v>352000</v>
      </c>
      <c r="I508" s="39" t="s">
        <v>2005</v>
      </c>
      <c r="J508" s="18">
        <f t="shared" si="7"/>
        <v>0.88565445205894155</v>
      </c>
    </row>
    <row r="509" spans="1:10" hidden="1" x14ac:dyDescent="0.25">
      <c r="A509" s="15" t="s">
        <v>3</v>
      </c>
      <c r="B509" s="22" t="s">
        <v>2003</v>
      </c>
      <c r="C509" s="22" t="s">
        <v>1973</v>
      </c>
      <c r="D509" s="14" t="s">
        <v>647</v>
      </c>
      <c r="E509" s="25">
        <v>42491</v>
      </c>
      <c r="F509" s="14">
        <v>4151005</v>
      </c>
      <c r="G509" s="27">
        <v>10177157</v>
      </c>
      <c r="H509" s="26">
        <v>352000</v>
      </c>
      <c r="I509" s="16" t="e">
        <v>#N/A</v>
      </c>
      <c r="J509" s="18">
        <f t="shared" si="7"/>
        <v>0.88591861215448831</v>
      </c>
    </row>
    <row r="510" spans="1:10" hidden="1" x14ac:dyDescent="0.25">
      <c r="A510" s="15" t="s">
        <v>3</v>
      </c>
      <c r="B510" s="22" t="s">
        <v>2003</v>
      </c>
      <c r="C510" s="22" t="s">
        <v>1973</v>
      </c>
      <c r="D510" s="14" t="s">
        <v>648</v>
      </c>
      <c r="E510" s="25">
        <v>41060</v>
      </c>
      <c r="F510" s="14">
        <v>4030386</v>
      </c>
      <c r="G510" s="27">
        <v>10048264</v>
      </c>
      <c r="H510" s="26">
        <v>350458</v>
      </c>
      <c r="I510" s="16" t="e">
        <v>#N/A</v>
      </c>
      <c r="J510" s="18">
        <f t="shared" si="7"/>
        <v>0.88618161504870741</v>
      </c>
    </row>
    <row r="511" spans="1:10" hidden="1" x14ac:dyDescent="0.25">
      <c r="A511" s="15" t="s">
        <v>3</v>
      </c>
      <c r="B511" s="22" t="s">
        <v>2003</v>
      </c>
      <c r="C511" s="22" t="s">
        <v>1974</v>
      </c>
      <c r="D511" s="14" t="s">
        <v>649</v>
      </c>
      <c r="E511" s="25">
        <v>41335</v>
      </c>
      <c r="F511" s="14">
        <v>4050001</v>
      </c>
      <c r="G511" s="27">
        <v>10070722</v>
      </c>
      <c r="H511" s="26">
        <v>350455</v>
      </c>
      <c r="I511" s="39" t="s">
        <v>2011</v>
      </c>
      <c r="J511" s="18">
        <f t="shared" si="7"/>
        <v>0.88644461569156197</v>
      </c>
    </row>
    <row r="512" spans="1:10" hidden="1" x14ac:dyDescent="0.25">
      <c r="A512" s="15" t="s">
        <v>0</v>
      </c>
      <c r="B512" s="22" t="s">
        <v>2003</v>
      </c>
      <c r="C512" s="22" t="s">
        <v>1974</v>
      </c>
      <c r="D512" s="14" t="s">
        <v>651</v>
      </c>
      <c r="E512" s="25">
        <v>45025</v>
      </c>
      <c r="F512" s="14">
        <v>4518262</v>
      </c>
      <c r="G512" s="27">
        <v>10420390</v>
      </c>
      <c r="H512" s="26">
        <v>350376</v>
      </c>
      <c r="I512" s="39" t="s">
        <v>2007</v>
      </c>
      <c r="J512" s="18">
        <f t="shared" si="7"/>
        <v>0.88670755704848603</v>
      </c>
    </row>
    <row r="513" spans="1:10" hidden="1" x14ac:dyDescent="0.25">
      <c r="A513" s="15" t="s">
        <v>3</v>
      </c>
      <c r="B513" s="22" t="s">
        <v>2003</v>
      </c>
      <c r="C513" s="22" t="s">
        <v>1973</v>
      </c>
      <c r="D513" s="14" t="s">
        <v>654</v>
      </c>
      <c r="E513" s="25">
        <v>44600</v>
      </c>
      <c r="F513" s="14">
        <v>4457869</v>
      </c>
      <c r="G513" s="27">
        <v>10377014</v>
      </c>
      <c r="H513" s="26">
        <v>350376</v>
      </c>
      <c r="I513" s="39" t="s">
        <v>2015</v>
      </c>
      <c r="J513" s="18">
        <f t="shared" si="7"/>
        <v>0.88697049840541009</v>
      </c>
    </row>
    <row r="514" spans="1:10" hidden="1" x14ac:dyDescent="0.25">
      <c r="A514" s="15" t="s">
        <v>3</v>
      </c>
      <c r="B514" s="22" t="s">
        <v>2003</v>
      </c>
      <c r="C514" s="22" t="s">
        <v>1973</v>
      </c>
      <c r="D514" s="14" t="s">
        <v>653</v>
      </c>
      <c r="E514" s="25">
        <v>44887</v>
      </c>
      <c r="F514" s="14">
        <v>4500832</v>
      </c>
      <c r="G514" s="27">
        <v>10406653</v>
      </c>
      <c r="H514" s="26">
        <v>350376</v>
      </c>
      <c r="I514" s="16" t="e">
        <v>#N/A</v>
      </c>
      <c r="J514" s="18">
        <f t="shared" si="7"/>
        <v>0.88723343976233415</v>
      </c>
    </row>
    <row r="515" spans="1:10" hidden="1" x14ac:dyDescent="0.25">
      <c r="A515" s="15" t="s">
        <v>0</v>
      </c>
      <c r="B515" s="22" t="s">
        <v>2003</v>
      </c>
      <c r="C515" s="22" t="s">
        <v>1974</v>
      </c>
      <c r="D515" s="14" t="s">
        <v>655</v>
      </c>
      <c r="E515" s="25">
        <v>44092</v>
      </c>
      <c r="F515" s="14">
        <v>4377364</v>
      </c>
      <c r="G515" s="27">
        <v>10323203</v>
      </c>
      <c r="H515" s="26">
        <v>349805</v>
      </c>
      <c r="I515" s="39" t="s">
        <v>2006</v>
      </c>
      <c r="J515" s="18">
        <f t="shared" si="7"/>
        <v>0.88749595260955783</v>
      </c>
    </row>
    <row r="516" spans="1:10" hidden="1" x14ac:dyDescent="0.25">
      <c r="A516" s="15" t="s">
        <v>0</v>
      </c>
      <c r="B516" s="22" t="s">
        <v>2003</v>
      </c>
      <c r="C516" s="22" t="s">
        <v>1973</v>
      </c>
      <c r="D516" s="14" t="s">
        <v>656</v>
      </c>
      <c r="E516" s="25">
        <v>43284</v>
      </c>
      <c r="F516" s="14">
        <v>4254732</v>
      </c>
      <c r="G516" s="27">
        <v>10242708</v>
      </c>
      <c r="H516" s="26">
        <v>349673</v>
      </c>
      <c r="I516" s="39" t="s">
        <v>2005</v>
      </c>
      <c r="J516" s="18">
        <f t="shared" ref="J516:J579" si="8">+H516/$H$1+J515</f>
        <v>0.88775836639674566</v>
      </c>
    </row>
    <row r="517" spans="1:10" hidden="1" x14ac:dyDescent="0.25">
      <c r="A517" s="15" t="s">
        <v>3</v>
      </c>
      <c r="B517" s="22" t="s">
        <v>2003</v>
      </c>
      <c r="C517" s="22" t="s">
        <v>1973</v>
      </c>
      <c r="D517" s="14" t="s">
        <v>658</v>
      </c>
      <c r="E517" s="25">
        <v>41977</v>
      </c>
      <c r="F517" s="14">
        <v>4106407</v>
      </c>
      <c r="G517" s="27">
        <v>10129322</v>
      </c>
      <c r="H517" s="26">
        <v>346620</v>
      </c>
      <c r="I517" s="39" t="s">
        <v>2005</v>
      </c>
      <c r="J517" s="18">
        <f t="shared" si="8"/>
        <v>0.8880184890453775</v>
      </c>
    </row>
    <row r="518" spans="1:10" hidden="1" x14ac:dyDescent="0.25">
      <c r="A518" s="15" t="s">
        <v>3</v>
      </c>
      <c r="B518" s="22" t="s">
        <v>2003</v>
      </c>
      <c r="C518" s="22" t="s">
        <v>1973</v>
      </c>
      <c r="D518" s="14" t="s">
        <v>659</v>
      </c>
      <c r="E518" s="25">
        <v>43841</v>
      </c>
      <c r="F518" s="14">
        <v>4337912</v>
      </c>
      <c r="G518" s="27">
        <v>10295899</v>
      </c>
      <c r="H518" s="26">
        <v>346112</v>
      </c>
      <c r="I518" s="39" t="s">
        <v>2007</v>
      </c>
      <c r="J518" s="18">
        <f t="shared" si="8"/>
        <v>0.88827823046296228</v>
      </c>
    </row>
    <row r="519" spans="1:10" hidden="1" x14ac:dyDescent="0.25">
      <c r="A519" s="15" t="s">
        <v>0</v>
      </c>
      <c r="B519" s="22" t="s">
        <v>2003</v>
      </c>
      <c r="C519" s="22" t="s">
        <v>1973</v>
      </c>
      <c r="D519" s="14" t="s">
        <v>660</v>
      </c>
      <c r="E519" s="25">
        <v>42809</v>
      </c>
      <c r="F519" s="14">
        <v>4198516</v>
      </c>
      <c r="G519" s="27">
        <v>10200334</v>
      </c>
      <c r="H519" s="26">
        <v>345683</v>
      </c>
      <c r="I519" s="16" t="e">
        <v>#N/A</v>
      </c>
      <c r="J519" s="18">
        <f t="shared" si="8"/>
        <v>0.88853764993543072</v>
      </c>
    </row>
    <row r="520" spans="1:10" hidden="1" x14ac:dyDescent="0.25">
      <c r="A520" s="15" t="s">
        <v>3</v>
      </c>
      <c r="B520" s="22" t="s">
        <v>2003</v>
      </c>
      <c r="C520" s="22" t="s">
        <v>1973</v>
      </c>
      <c r="D520" s="14" t="s">
        <v>661</v>
      </c>
      <c r="E520" s="25">
        <v>41540</v>
      </c>
      <c r="F520" s="14">
        <v>4068160</v>
      </c>
      <c r="G520" s="14" t="s">
        <v>2</v>
      </c>
      <c r="H520" s="26">
        <v>345030</v>
      </c>
      <c r="I520" s="39" t="s">
        <v>2010</v>
      </c>
      <c r="J520" s="18">
        <f t="shared" si="8"/>
        <v>0.88879657936090373</v>
      </c>
    </row>
    <row r="521" spans="1:10" hidden="1" x14ac:dyDescent="0.25">
      <c r="A521" s="15" t="s">
        <v>3</v>
      </c>
      <c r="B521" s="22" t="s">
        <v>2003</v>
      </c>
      <c r="C521" s="22" t="s">
        <v>1973</v>
      </c>
      <c r="D521" s="14" t="s">
        <v>662</v>
      </c>
      <c r="E521" s="25">
        <v>43834</v>
      </c>
      <c r="F521" s="14">
        <v>4337005</v>
      </c>
      <c r="G521" s="14" t="s">
        <v>2</v>
      </c>
      <c r="H521" s="26">
        <v>342616</v>
      </c>
      <c r="I521" s="39" t="s">
        <v>2005</v>
      </c>
      <c r="J521" s="18">
        <f t="shared" si="8"/>
        <v>0.88905369718844873</v>
      </c>
    </row>
    <row r="522" spans="1:10" hidden="1" x14ac:dyDescent="0.25">
      <c r="A522" s="15" t="s">
        <v>0</v>
      </c>
      <c r="B522" s="22" t="s">
        <v>2003</v>
      </c>
      <c r="C522" s="22" t="s">
        <v>1974</v>
      </c>
      <c r="D522" s="14" t="s">
        <v>663</v>
      </c>
      <c r="E522" s="25">
        <v>41227</v>
      </c>
      <c r="F522" s="14">
        <v>4041805</v>
      </c>
      <c r="G522" s="27">
        <v>10062189</v>
      </c>
      <c r="H522" s="26">
        <v>341074</v>
      </c>
      <c r="I522" s="39" t="s">
        <v>2010</v>
      </c>
      <c r="J522" s="18">
        <f t="shared" si="8"/>
        <v>0.88930965781466609</v>
      </c>
    </row>
    <row r="523" spans="1:10" hidden="1" x14ac:dyDescent="0.25">
      <c r="A523" s="15" t="s">
        <v>3</v>
      </c>
      <c r="B523" s="22" t="s">
        <v>2003</v>
      </c>
      <c r="C523" s="22" t="s">
        <v>1974</v>
      </c>
      <c r="D523" s="14" t="s">
        <v>664</v>
      </c>
      <c r="E523" s="25">
        <v>44497</v>
      </c>
      <c r="F523" s="14">
        <v>4443947</v>
      </c>
      <c r="G523" s="14" t="s">
        <v>2</v>
      </c>
      <c r="H523" s="26">
        <v>340000</v>
      </c>
      <c r="I523" s="16" t="e">
        <v>#N/A</v>
      </c>
      <c r="J523" s="18">
        <f t="shared" si="8"/>
        <v>0.88956481245241004</v>
      </c>
    </row>
    <row r="524" spans="1:10" hidden="1" x14ac:dyDescent="0.25">
      <c r="A524" s="15" t="s">
        <v>0</v>
      </c>
      <c r="B524" s="22" t="s">
        <v>2003</v>
      </c>
      <c r="C524" s="22" t="s">
        <v>1974</v>
      </c>
      <c r="D524" s="14" t="s">
        <v>666</v>
      </c>
      <c r="E524" s="25">
        <v>44010</v>
      </c>
      <c r="F524" s="14">
        <v>4365750</v>
      </c>
      <c r="G524" s="27">
        <v>10313387</v>
      </c>
      <c r="H524" s="26">
        <v>339456</v>
      </c>
      <c r="I524" s="39" t="s">
        <v>2006</v>
      </c>
      <c r="J524" s="18">
        <f t="shared" si="8"/>
        <v>0.88981955884273367</v>
      </c>
    </row>
    <row r="525" spans="1:10" hidden="1" x14ac:dyDescent="0.25">
      <c r="A525" s="15" t="s">
        <v>3</v>
      </c>
      <c r="B525" s="22" t="s">
        <v>2003</v>
      </c>
      <c r="C525" s="22" t="s">
        <v>1973</v>
      </c>
      <c r="D525" s="14" t="s">
        <v>671</v>
      </c>
      <c r="E525" s="25">
        <v>43961</v>
      </c>
      <c r="F525" s="14">
        <v>4358771</v>
      </c>
      <c r="G525" s="27">
        <v>10307848</v>
      </c>
      <c r="H525" s="26">
        <v>339456</v>
      </c>
      <c r="I525" s="39" t="s">
        <v>2011</v>
      </c>
      <c r="J525" s="18">
        <f t="shared" si="8"/>
        <v>0.89007430523305731</v>
      </c>
    </row>
    <row r="526" spans="1:10" hidden="1" x14ac:dyDescent="0.25">
      <c r="A526" s="15" t="s">
        <v>3</v>
      </c>
      <c r="B526" s="22" t="s">
        <v>2003</v>
      </c>
      <c r="C526" s="22" t="s">
        <v>1973</v>
      </c>
      <c r="D526" s="14" t="s">
        <v>674</v>
      </c>
      <c r="E526" s="25">
        <v>44101</v>
      </c>
      <c r="F526" s="14">
        <v>4379489</v>
      </c>
      <c r="G526" s="27">
        <v>10323686</v>
      </c>
      <c r="H526" s="26">
        <v>339456</v>
      </c>
      <c r="I526" s="39" t="s">
        <v>2005</v>
      </c>
      <c r="J526" s="18">
        <f t="shared" si="8"/>
        <v>0.89032905162338094</v>
      </c>
    </row>
    <row r="527" spans="1:10" hidden="1" x14ac:dyDescent="0.25">
      <c r="A527" s="15" t="s">
        <v>0</v>
      </c>
      <c r="B527" s="22" t="s">
        <v>2003</v>
      </c>
      <c r="C527" s="22" t="s">
        <v>1973</v>
      </c>
      <c r="D527" s="14" t="s">
        <v>667</v>
      </c>
      <c r="E527" s="25">
        <v>44097</v>
      </c>
      <c r="F527" s="14">
        <v>4377866</v>
      </c>
      <c r="G527" s="27">
        <v>10323204</v>
      </c>
      <c r="H527" s="26">
        <v>339456</v>
      </c>
      <c r="I527" s="39" t="s">
        <v>2005</v>
      </c>
      <c r="J527" s="18">
        <f t="shared" si="8"/>
        <v>0.89058379801370458</v>
      </c>
    </row>
    <row r="528" spans="1:10" hidden="1" x14ac:dyDescent="0.25">
      <c r="A528" s="15" t="s">
        <v>3</v>
      </c>
      <c r="B528" s="22" t="s">
        <v>2003</v>
      </c>
      <c r="C528" s="22" t="s">
        <v>1973</v>
      </c>
      <c r="D528" s="14" t="s">
        <v>669</v>
      </c>
      <c r="E528" s="25">
        <v>43975</v>
      </c>
      <c r="F528" s="14">
        <v>4361453</v>
      </c>
      <c r="G528" s="27">
        <v>10310397</v>
      </c>
      <c r="H528" s="26">
        <v>339456</v>
      </c>
      <c r="I528" s="39" t="s">
        <v>2015</v>
      </c>
      <c r="J528" s="18">
        <f t="shared" si="8"/>
        <v>0.89083854440402821</v>
      </c>
    </row>
    <row r="529" spans="1:10" hidden="1" x14ac:dyDescent="0.25">
      <c r="A529" s="15" t="s">
        <v>3</v>
      </c>
      <c r="B529" s="22" t="s">
        <v>2003</v>
      </c>
      <c r="C529" s="22" t="s">
        <v>1973</v>
      </c>
      <c r="D529" s="14" t="s">
        <v>670</v>
      </c>
      <c r="E529" s="25">
        <v>43965</v>
      </c>
      <c r="F529" s="14">
        <v>4359204</v>
      </c>
      <c r="G529" s="27">
        <v>10309022</v>
      </c>
      <c r="H529" s="26">
        <v>339456</v>
      </c>
      <c r="I529" s="39" t="s">
        <v>2015</v>
      </c>
      <c r="J529" s="18">
        <f t="shared" si="8"/>
        <v>0.89109329079435184</v>
      </c>
    </row>
    <row r="530" spans="1:10" hidden="1" x14ac:dyDescent="0.25">
      <c r="A530" s="15" t="s">
        <v>3</v>
      </c>
      <c r="B530" s="22" t="s">
        <v>2003</v>
      </c>
      <c r="C530" s="22" t="s">
        <v>1973</v>
      </c>
      <c r="D530" s="14" t="s">
        <v>673</v>
      </c>
      <c r="E530" s="25">
        <v>44208</v>
      </c>
      <c r="F530" s="14">
        <v>4395482</v>
      </c>
      <c r="G530" s="27">
        <v>10333752</v>
      </c>
      <c r="H530" s="26">
        <v>339456</v>
      </c>
      <c r="I530" s="16" t="e">
        <v>#N/A</v>
      </c>
      <c r="J530" s="18">
        <f t="shared" si="8"/>
        <v>0.89134803718467548</v>
      </c>
    </row>
    <row r="531" spans="1:10" hidden="1" x14ac:dyDescent="0.25">
      <c r="A531" s="15" t="s">
        <v>3</v>
      </c>
      <c r="B531" s="22" t="s">
        <v>2003</v>
      </c>
      <c r="C531" s="22" t="s">
        <v>1973</v>
      </c>
      <c r="D531" s="14" t="s">
        <v>675</v>
      </c>
      <c r="E531" s="25">
        <v>44048</v>
      </c>
      <c r="F531" s="14">
        <v>4370446</v>
      </c>
      <c r="G531" s="27">
        <v>10318290</v>
      </c>
      <c r="H531" s="26">
        <v>339456</v>
      </c>
      <c r="I531" s="16" t="e">
        <v>#N/A</v>
      </c>
      <c r="J531" s="18">
        <f t="shared" si="8"/>
        <v>0.89160278357499911</v>
      </c>
    </row>
    <row r="532" spans="1:10" hidden="1" x14ac:dyDescent="0.25">
      <c r="A532" s="15" t="s">
        <v>3</v>
      </c>
      <c r="B532" s="22" t="s">
        <v>2003</v>
      </c>
      <c r="C532" s="22" t="s">
        <v>1973</v>
      </c>
      <c r="D532" s="14" t="s">
        <v>672</v>
      </c>
      <c r="E532" s="25">
        <v>43940</v>
      </c>
      <c r="F532" s="14">
        <v>4356448</v>
      </c>
      <c r="G532" s="27">
        <v>10306318</v>
      </c>
      <c r="H532" s="26">
        <v>339456</v>
      </c>
      <c r="I532" s="16" t="e">
        <v>#N/A</v>
      </c>
      <c r="J532" s="18">
        <f t="shared" si="8"/>
        <v>0.89185752996532275</v>
      </c>
    </row>
    <row r="533" spans="1:10" hidden="1" x14ac:dyDescent="0.25">
      <c r="A533" s="15" t="s">
        <v>3</v>
      </c>
      <c r="B533" s="22" t="s">
        <v>2003</v>
      </c>
      <c r="C533" s="22" t="s">
        <v>1973</v>
      </c>
      <c r="D533" s="14" t="s">
        <v>676</v>
      </c>
      <c r="E533" s="25">
        <v>42645</v>
      </c>
      <c r="F533" s="14">
        <v>4172699</v>
      </c>
      <c r="G533" s="27">
        <v>10187058</v>
      </c>
      <c r="H533" s="26">
        <v>338800</v>
      </c>
      <c r="I533" s="16" t="e">
        <v>#N/A</v>
      </c>
      <c r="J533" s="18">
        <f t="shared" si="8"/>
        <v>0.89211178405728642</v>
      </c>
    </row>
    <row r="534" spans="1:10" hidden="1" x14ac:dyDescent="0.25">
      <c r="A534" s="15" t="s">
        <v>3</v>
      </c>
      <c r="B534" s="22" t="s">
        <v>2003</v>
      </c>
      <c r="C534" s="22" t="s">
        <v>1973</v>
      </c>
      <c r="D534" s="14" t="s">
        <v>678</v>
      </c>
      <c r="E534" s="25">
        <v>44389</v>
      </c>
      <c r="F534" s="14">
        <v>4423978</v>
      </c>
      <c r="G534" s="27">
        <v>10352054</v>
      </c>
      <c r="H534" s="26">
        <v>333906</v>
      </c>
      <c r="I534" s="16" t="e">
        <v>#N/A</v>
      </c>
      <c r="J534" s="18">
        <f t="shared" si="8"/>
        <v>0.89236236542337621</v>
      </c>
    </row>
    <row r="535" spans="1:10" hidden="1" x14ac:dyDescent="0.25">
      <c r="A535" s="15" t="s">
        <v>3</v>
      </c>
      <c r="B535" s="22" t="s">
        <v>2003</v>
      </c>
      <c r="C535" s="22" t="s">
        <v>1973</v>
      </c>
      <c r="D535" s="14" t="s">
        <v>368</v>
      </c>
      <c r="E535" s="25">
        <v>41327</v>
      </c>
      <c r="F535" s="14">
        <v>4049252</v>
      </c>
      <c r="G535" s="27">
        <v>10069986</v>
      </c>
      <c r="H535" s="26">
        <v>333828</v>
      </c>
      <c r="I535" s="39" t="s">
        <v>2000</v>
      </c>
      <c r="J535" s="18">
        <f t="shared" si="8"/>
        <v>0.89261288825399032</v>
      </c>
    </row>
    <row r="536" spans="1:10" hidden="1" x14ac:dyDescent="0.25">
      <c r="A536" s="15" t="s">
        <v>3</v>
      </c>
      <c r="B536" s="22" t="s">
        <v>2003</v>
      </c>
      <c r="C536" s="22" t="s">
        <v>1973</v>
      </c>
      <c r="D536" s="14" t="s">
        <v>368</v>
      </c>
      <c r="E536" s="25">
        <v>41327</v>
      </c>
      <c r="F536" s="14">
        <v>4049251</v>
      </c>
      <c r="G536" s="27">
        <v>10069985</v>
      </c>
      <c r="H536" s="26">
        <v>333828</v>
      </c>
      <c r="I536" s="39" t="s">
        <v>2000</v>
      </c>
      <c r="J536" s="18">
        <f t="shared" si="8"/>
        <v>0.89286341108460443</v>
      </c>
    </row>
    <row r="537" spans="1:10" hidden="1" x14ac:dyDescent="0.25">
      <c r="A537" s="15" t="s">
        <v>3</v>
      </c>
      <c r="B537" s="22" t="s">
        <v>2003</v>
      </c>
      <c r="C537" s="22" t="s">
        <v>1973</v>
      </c>
      <c r="D537" s="14" t="s">
        <v>518</v>
      </c>
      <c r="E537" s="25">
        <v>41337</v>
      </c>
      <c r="F537" s="14">
        <v>4050024</v>
      </c>
      <c r="G537" s="27">
        <v>10070774</v>
      </c>
      <c r="H537" s="26">
        <v>333828</v>
      </c>
      <c r="I537" s="39" t="s">
        <v>2005</v>
      </c>
      <c r="J537" s="18">
        <f t="shared" si="8"/>
        <v>0.89311393391521854</v>
      </c>
    </row>
    <row r="538" spans="1:10" hidden="1" x14ac:dyDescent="0.25">
      <c r="A538" s="15" t="s">
        <v>0</v>
      </c>
      <c r="B538" s="22" t="s">
        <v>2003</v>
      </c>
      <c r="C538" s="22" t="s">
        <v>1973</v>
      </c>
      <c r="D538" s="14" t="s">
        <v>338</v>
      </c>
      <c r="E538" s="25">
        <v>42688</v>
      </c>
      <c r="F538" s="14">
        <v>4176864</v>
      </c>
      <c r="G538" s="14" t="s">
        <v>2</v>
      </c>
      <c r="H538" s="26">
        <v>332868</v>
      </c>
      <c r="I538" s="16" t="e">
        <v>#N/A</v>
      </c>
      <c r="J538" s="18">
        <f t="shared" si="8"/>
        <v>0.8933637363092084</v>
      </c>
    </row>
    <row r="539" spans="1:10" hidden="1" x14ac:dyDescent="0.25">
      <c r="A539" s="15" t="s">
        <v>3</v>
      </c>
      <c r="B539" s="22" t="s">
        <v>2003</v>
      </c>
      <c r="C539" s="22" t="s">
        <v>1973</v>
      </c>
      <c r="D539" s="14" t="s">
        <v>693</v>
      </c>
      <c r="E539" s="25">
        <v>43744</v>
      </c>
      <c r="F539" s="14">
        <v>4323754</v>
      </c>
      <c r="G539" s="27">
        <v>10285501</v>
      </c>
      <c r="H539" s="26">
        <v>332800</v>
      </c>
      <c r="I539" s="39" t="s">
        <v>2007</v>
      </c>
      <c r="J539" s="18">
        <f t="shared" si="8"/>
        <v>0.89361348767227078</v>
      </c>
    </row>
    <row r="540" spans="1:10" hidden="1" x14ac:dyDescent="0.25">
      <c r="A540" s="15" t="s">
        <v>0</v>
      </c>
      <c r="B540" s="22" t="s">
        <v>2003</v>
      </c>
      <c r="C540" s="22" t="s">
        <v>1973</v>
      </c>
      <c r="D540" s="14" t="s">
        <v>682</v>
      </c>
      <c r="E540" s="25">
        <v>43757</v>
      </c>
      <c r="F540" s="14">
        <v>4325770</v>
      </c>
      <c r="G540" s="27">
        <v>10287083</v>
      </c>
      <c r="H540" s="26">
        <v>332800</v>
      </c>
      <c r="I540" s="39" t="s">
        <v>2011</v>
      </c>
      <c r="J540" s="18">
        <f t="shared" si="8"/>
        <v>0.89386323903533316</v>
      </c>
    </row>
    <row r="541" spans="1:10" hidden="1" x14ac:dyDescent="0.25">
      <c r="A541" s="15" t="s">
        <v>0</v>
      </c>
      <c r="B541" s="22" t="s">
        <v>2003</v>
      </c>
      <c r="C541" s="22" t="s">
        <v>1973</v>
      </c>
      <c r="D541" s="14" t="s">
        <v>686</v>
      </c>
      <c r="E541" s="25">
        <v>43543</v>
      </c>
      <c r="F541" s="14">
        <v>4296832</v>
      </c>
      <c r="G541" s="27">
        <v>10264874</v>
      </c>
      <c r="H541" s="26">
        <v>332800</v>
      </c>
      <c r="I541" s="39" t="s">
        <v>2011</v>
      </c>
      <c r="J541" s="18">
        <f t="shared" si="8"/>
        <v>0.89411299039839554</v>
      </c>
    </row>
    <row r="542" spans="1:10" hidden="1" x14ac:dyDescent="0.25">
      <c r="A542" s="15" t="s">
        <v>3</v>
      </c>
      <c r="B542" s="22" t="s">
        <v>2003</v>
      </c>
      <c r="C542" s="22" t="s">
        <v>1973</v>
      </c>
      <c r="D542" s="14" t="s">
        <v>697</v>
      </c>
      <c r="E542" s="25">
        <v>43863</v>
      </c>
      <c r="F542" s="14">
        <v>4341071</v>
      </c>
      <c r="G542" s="27">
        <v>10297177</v>
      </c>
      <c r="H542" s="26">
        <v>332800</v>
      </c>
      <c r="I542" s="39" t="s">
        <v>2005</v>
      </c>
      <c r="J542" s="18">
        <f t="shared" si="8"/>
        <v>0.89436274176145791</v>
      </c>
    </row>
    <row r="543" spans="1:10" hidden="1" x14ac:dyDescent="0.25">
      <c r="A543" s="15" t="s">
        <v>0</v>
      </c>
      <c r="B543" s="22" t="s">
        <v>2003</v>
      </c>
      <c r="C543" s="22" t="s">
        <v>1973</v>
      </c>
      <c r="D543" s="14" t="s">
        <v>679</v>
      </c>
      <c r="E543" s="25">
        <v>43777</v>
      </c>
      <c r="F543" s="14">
        <v>4329289</v>
      </c>
      <c r="G543" s="27">
        <v>10290138</v>
      </c>
      <c r="H543" s="26">
        <v>332800</v>
      </c>
      <c r="I543" s="39" t="s">
        <v>2005</v>
      </c>
      <c r="J543" s="18">
        <f t="shared" si="8"/>
        <v>0.89461249312452029</v>
      </c>
    </row>
    <row r="544" spans="1:10" hidden="1" x14ac:dyDescent="0.25">
      <c r="A544" s="15" t="s">
        <v>0</v>
      </c>
      <c r="B544" s="22" t="s">
        <v>2003</v>
      </c>
      <c r="C544" s="22" t="s">
        <v>1973</v>
      </c>
      <c r="D544" s="14" t="s">
        <v>683</v>
      </c>
      <c r="E544" s="25">
        <v>43654</v>
      </c>
      <c r="F544" s="14">
        <v>4310635</v>
      </c>
      <c r="G544" s="27">
        <v>10276172</v>
      </c>
      <c r="H544" s="26">
        <v>332800</v>
      </c>
      <c r="I544" s="39" t="s">
        <v>2005</v>
      </c>
      <c r="J544" s="18">
        <f t="shared" si="8"/>
        <v>0.89486224448758267</v>
      </c>
    </row>
    <row r="545" spans="1:10" hidden="1" x14ac:dyDescent="0.25">
      <c r="A545" s="15" t="s">
        <v>3</v>
      </c>
      <c r="B545" s="22" t="s">
        <v>2003</v>
      </c>
      <c r="C545" s="22" t="s">
        <v>1973</v>
      </c>
      <c r="D545" s="14" t="s">
        <v>699</v>
      </c>
      <c r="E545" s="25">
        <v>43654</v>
      </c>
      <c r="F545" s="14">
        <v>4310484</v>
      </c>
      <c r="G545" s="27">
        <v>10275473</v>
      </c>
      <c r="H545" s="26">
        <v>332800</v>
      </c>
      <c r="I545" s="39" t="s">
        <v>2005</v>
      </c>
      <c r="J545" s="18">
        <f t="shared" si="8"/>
        <v>0.89511199585064505</v>
      </c>
    </row>
    <row r="546" spans="1:10" hidden="1" x14ac:dyDescent="0.25">
      <c r="A546" s="15" t="s">
        <v>0</v>
      </c>
      <c r="B546" s="22" t="s">
        <v>2003</v>
      </c>
      <c r="C546" s="22" t="s">
        <v>1973</v>
      </c>
      <c r="D546" s="14" t="s">
        <v>684</v>
      </c>
      <c r="E546" s="25">
        <v>43633</v>
      </c>
      <c r="F546" s="14">
        <v>4308403</v>
      </c>
      <c r="G546" s="27">
        <v>10274610</v>
      </c>
      <c r="H546" s="26">
        <v>332800</v>
      </c>
      <c r="I546" s="39" t="s">
        <v>2005</v>
      </c>
      <c r="J546" s="18">
        <f t="shared" si="8"/>
        <v>0.89536174721370743</v>
      </c>
    </row>
    <row r="547" spans="1:10" hidden="1" x14ac:dyDescent="0.25">
      <c r="A547" s="15" t="s">
        <v>3</v>
      </c>
      <c r="B547" s="22" t="s">
        <v>2003</v>
      </c>
      <c r="C547" s="22" t="s">
        <v>1973</v>
      </c>
      <c r="D547" s="14" t="s">
        <v>696</v>
      </c>
      <c r="E547" s="25">
        <v>43516</v>
      </c>
      <c r="F547" s="14">
        <v>4292559</v>
      </c>
      <c r="G547" s="27">
        <v>10264140</v>
      </c>
      <c r="H547" s="26">
        <v>332800</v>
      </c>
      <c r="I547" s="39" t="s">
        <v>2005</v>
      </c>
      <c r="J547" s="18">
        <f t="shared" si="8"/>
        <v>0.8956114985767698</v>
      </c>
    </row>
    <row r="548" spans="1:10" hidden="1" x14ac:dyDescent="0.25">
      <c r="A548" s="15" t="s">
        <v>3</v>
      </c>
      <c r="B548" s="22" t="s">
        <v>2003</v>
      </c>
      <c r="C548" s="22" t="s">
        <v>1973</v>
      </c>
      <c r="D548" s="14" t="s">
        <v>694</v>
      </c>
      <c r="E548" s="25">
        <v>43506</v>
      </c>
      <c r="F548" s="14">
        <v>4290666</v>
      </c>
      <c r="G548" s="27">
        <v>10262833</v>
      </c>
      <c r="H548" s="26">
        <v>332800</v>
      </c>
      <c r="I548" s="39" t="s">
        <v>2005</v>
      </c>
      <c r="J548" s="18">
        <f t="shared" si="8"/>
        <v>0.89586124993983218</v>
      </c>
    </row>
    <row r="549" spans="1:10" hidden="1" x14ac:dyDescent="0.25">
      <c r="A549" s="15" t="s">
        <v>3</v>
      </c>
      <c r="B549" s="22" t="s">
        <v>2003</v>
      </c>
      <c r="C549" s="22" t="s">
        <v>1973</v>
      </c>
      <c r="D549" s="14" t="s">
        <v>695</v>
      </c>
      <c r="E549" s="25">
        <v>43740</v>
      </c>
      <c r="F549" s="14">
        <v>4323181</v>
      </c>
      <c r="G549" s="27">
        <v>10285381</v>
      </c>
      <c r="H549" s="26">
        <v>332800</v>
      </c>
      <c r="I549" s="39" t="s">
        <v>2015</v>
      </c>
      <c r="J549" s="18">
        <f t="shared" si="8"/>
        <v>0.89611100130289456</v>
      </c>
    </row>
    <row r="550" spans="1:10" hidden="1" x14ac:dyDescent="0.25">
      <c r="A550" s="15" t="s">
        <v>0</v>
      </c>
      <c r="B550" s="22" t="s">
        <v>2003</v>
      </c>
      <c r="C550" s="22" t="s">
        <v>1973</v>
      </c>
      <c r="D550" s="14" t="s">
        <v>685</v>
      </c>
      <c r="E550" s="25">
        <v>43582</v>
      </c>
      <c r="F550" s="14">
        <v>4302246</v>
      </c>
      <c r="G550" s="27">
        <v>10269681</v>
      </c>
      <c r="H550" s="26">
        <v>332800</v>
      </c>
      <c r="I550" s="39" t="s">
        <v>2015</v>
      </c>
      <c r="J550" s="18">
        <f t="shared" si="8"/>
        <v>0.89636075266595694</v>
      </c>
    </row>
    <row r="551" spans="1:10" hidden="1" x14ac:dyDescent="0.25">
      <c r="A551" s="15" t="s">
        <v>3</v>
      </c>
      <c r="B551" s="22" t="s">
        <v>2003</v>
      </c>
      <c r="C551" s="22" t="s">
        <v>1973</v>
      </c>
      <c r="D551" s="14" t="s">
        <v>142</v>
      </c>
      <c r="E551" s="25">
        <v>43802</v>
      </c>
      <c r="F551" s="14">
        <v>4333025</v>
      </c>
      <c r="G551" s="27">
        <v>10292762</v>
      </c>
      <c r="H551" s="26">
        <v>332800</v>
      </c>
      <c r="I551" s="16" t="e">
        <v>#N/A</v>
      </c>
      <c r="J551" s="18">
        <f t="shared" si="8"/>
        <v>0.89661050402901932</v>
      </c>
    </row>
    <row r="552" spans="1:10" hidden="1" x14ac:dyDescent="0.25">
      <c r="A552" s="15" t="s">
        <v>3</v>
      </c>
      <c r="B552" s="22" t="s">
        <v>2003</v>
      </c>
      <c r="C552" s="22" t="s">
        <v>1973</v>
      </c>
      <c r="D552" s="14" t="s">
        <v>698</v>
      </c>
      <c r="E552" s="25">
        <v>43659</v>
      </c>
      <c r="F552" s="14">
        <v>4311224</v>
      </c>
      <c r="G552" s="27">
        <v>10276930</v>
      </c>
      <c r="H552" s="26">
        <v>332800</v>
      </c>
      <c r="I552" s="16" t="e">
        <v>#N/A</v>
      </c>
      <c r="J552" s="18">
        <f t="shared" si="8"/>
        <v>0.8968602553920817</v>
      </c>
    </row>
    <row r="553" spans="1:10" hidden="1" x14ac:dyDescent="0.25">
      <c r="A553" s="15" t="s">
        <v>0</v>
      </c>
      <c r="B553" s="22" t="s">
        <v>2003</v>
      </c>
      <c r="C553" s="22" t="s">
        <v>1973</v>
      </c>
      <c r="D553" s="14" t="s">
        <v>681</v>
      </c>
      <c r="E553" s="25">
        <v>43619</v>
      </c>
      <c r="F553" s="14">
        <v>4306625</v>
      </c>
      <c r="G553" s="27">
        <v>10272058</v>
      </c>
      <c r="H553" s="26">
        <v>332800</v>
      </c>
      <c r="I553" s="16" t="e">
        <v>#N/A</v>
      </c>
      <c r="J553" s="18">
        <f t="shared" si="8"/>
        <v>0.89711000675514407</v>
      </c>
    </row>
    <row r="554" spans="1:10" hidden="1" x14ac:dyDescent="0.25">
      <c r="A554" s="15" t="s">
        <v>0</v>
      </c>
      <c r="B554" s="22" t="s">
        <v>2003</v>
      </c>
      <c r="C554" s="22" t="s">
        <v>1973</v>
      </c>
      <c r="D554" s="14" t="s">
        <v>687</v>
      </c>
      <c r="E554" s="25">
        <v>43508</v>
      </c>
      <c r="F554" s="14">
        <v>4291286</v>
      </c>
      <c r="G554" s="14" t="s">
        <v>2</v>
      </c>
      <c r="H554" s="26">
        <v>332800</v>
      </c>
      <c r="I554" s="16" t="e">
        <v>#N/A</v>
      </c>
      <c r="J554" s="18">
        <f t="shared" si="8"/>
        <v>0.89735975811820645</v>
      </c>
    </row>
    <row r="555" spans="1:10" hidden="1" x14ac:dyDescent="0.25">
      <c r="A555" s="15" t="s">
        <v>3</v>
      </c>
      <c r="B555" s="22" t="s">
        <v>2003</v>
      </c>
      <c r="C555" s="22" t="s">
        <v>1973</v>
      </c>
      <c r="D555" s="14" t="s">
        <v>687</v>
      </c>
      <c r="E555" s="25">
        <v>43508</v>
      </c>
      <c r="F555" s="14">
        <v>4291285</v>
      </c>
      <c r="G555" s="14" t="s">
        <v>2</v>
      </c>
      <c r="H555" s="26">
        <v>332800</v>
      </c>
      <c r="I555" s="16" t="e">
        <v>#N/A</v>
      </c>
      <c r="J555" s="18">
        <f t="shared" si="8"/>
        <v>0.89760950948126883</v>
      </c>
    </row>
    <row r="556" spans="1:10" hidden="1" x14ac:dyDescent="0.25">
      <c r="A556" s="15" t="s">
        <v>0</v>
      </c>
      <c r="B556" s="22" t="s">
        <v>2003</v>
      </c>
      <c r="C556" s="22" t="s">
        <v>1973</v>
      </c>
      <c r="D556" s="14" t="s">
        <v>680</v>
      </c>
      <c r="E556" s="25">
        <v>43485</v>
      </c>
      <c r="F556" s="14">
        <v>4287990</v>
      </c>
      <c r="G556" s="27">
        <v>10260081</v>
      </c>
      <c r="H556" s="26">
        <v>332800</v>
      </c>
      <c r="I556" s="16" t="e">
        <v>#N/A</v>
      </c>
      <c r="J556" s="18">
        <f t="shared" si="8"/>
        <v>0.89785926084433121</v>
      </c>
    </row>
    <row r="557" spans="1:10" hidden="1" x14ac:dyDescent="0.25">
      <c r="A557" s="15" t="s">
        <v>0</v>
      </c>
      <c r="B557" s="22" t="s">
        <v>2003</v>
      </c>
      <c r="C557" s="22" t="s">
        <v>1973</v>
      </c>
      <c r="D557" s="14" t="s">
        <v>688</v>
      </c>
      <c r="E557" s="25">
        <v>43474</v>
      </c>
      <c r="F557" s="14">
        <v>4286536</v>
      </c>
      <c r="G557" s="14" t="s">
        <v>2</v>
      </c>
      <c r="H557" s="26">
        <v>332800</v>
      </c>
      <c r="I557" s="16" t="e">
        <v>#N/A</v>
      </c>
      <c r="J557" s="18">
        <f t="shared" si="8"/>
        <v>0.89810901220739359</v>
      </c>
    </row>
    <row r="558" spans="1:10" hidden="1" x14ac:dyDescent="0.25">
      <c r="A558" s="15" t="s">
        <v>3</v>
      </c>
      <c r="B558" s="22" t="s">
        <v>2003</v>
      </c>
      <c r="C558" s="22" t="s">
        <v>1973</v>
      </c>
      <c r="D558" s="14" t="s">
        <v>688</v>
      </c>
      <c r="E558" s="25">
        <v>43474</v>
      </c>
      <c r="F558" s="14">
        <v>4286534</v>
      </c>
      <c r="G558" s="14" t="s">
        <v>2</v>
      </c>
      <c r="H558" s="26">
        <v>332800</v>
      </c>
      <c r="I558" s="16" t="e">
        <v>#N/A</v>
      </c>
      <c r="J558" s="18">
        <f t="shared" si="8"/>
        <v>0.89835876357045596</v>
      </c>
    </row>
    <row r="559" spans="1:10" hidden="1" x14ac:dyDescent="0.25">
      <c r="A559" s="15" t="s">
        <v>0</v>
      </c>
      <c r="B559" s="22" t="s">
        <v>2003</v>
      </c>
      <c r="C559" s="22" t="s">
        <v>1973</v>
      </c>
      <c r="D559" s="14" t="s">
        <v>702</v>
      </c>
      <c r="E559" s="25">
        <v>42283</v>
      </c>
      <c r="F559" s="14">
        <v>4132930</v>
      </c>
      <c r="G559" s="14" t="s">
        <v>2</v>
      </c>
      <c r="H559" s="26">
        <v>332284</v>
      </c>
      <c r="I559" s="39" t="s">
        <v>2005</v>
      </c>
      <c r="J559" s="18">
        <f t="shared" si="8"/>
        <v>0.8986081276988328</v>
      </c>
    </row>
    <row r="560" spans="1:10" hidden="1" x14ac:dyDescent="0.25">
      <c r="A560" s="15" t="s">
        <v>0</v>
      </c>
      <c r="B560" s="22" t="s">
        <v>2003</v>
      </c>
      <c r="C560" s="22" t="s">
        <v>1973</v>
      </c>
      <c r="D560" s="14" t="s">
        <v>703</v>
      </c>
      <c r="E560" s="25">
        <v>42051</v>
      </c>
      <c r="F560" s="14">
        <v>4112761</v>
      </c>
      <c r="G560" s="14" t="s">
        <v>2</v>
      </c>
      <c r="H560" s="26">
        <v>332284</v>
      </c>
      <c r="I560" s="16" t="e">
        <v>#N/A</v>
      </c>
      <c r="J560" s="18">
        <f t="shared" si="8"/>
        <v>0.89885749182720964</v>
      </c>
    </row>
    <row r="561" spans="1:10" hidden="1" x14ac:dyDescent="0.25">
      <c r="A561" s="15" t="s">
        <v>3</v>
      </c>
      <c r="B561" s="22" t="s">
        <v>2003</v>
      </c>
      <c r="C561" s="22" t="s">
        <v>1973</v>
      </c>
      <c r="D561" s="14" t="s">
        <v>705</v>
      </c>
      <c r="E561" s="25">
        <v>42849</v>
      </c>
      <c r="F561" s="14">
        <v>4202698</v>
      </c>
      <c r="G561" s="27">
        <v>10204334</v>
      </c>
      <c r="H561" s="26">
        <v>331852</v>
      </c>
      <c r="I561" s="39" t="s">
        <v>2011</v>
      </c>
      <c r="J561" s="18">
        <f t="shared" si="8"/>
        <v>0.8991065317591056</v>
      </c>
    </row>
    <row r="562" spans="1:10" hidden="1" x14ac:dyDescent="0.25">
      <c r="A562" s="15" t="s">
        <v>0</v>
      </c>
      <c r="B562" s="22" t="s">
        <v>2003</v>
      </c>
      <c r="C562" s="22" t="s">
        <v>1973</v>
      </c>
      <c r="D562" s="14" t="s">
        <v>707</v>
      </c>
      <c r="E562" s="25">
        <v>43743</v>
      </c>
      <c r="F562" s="14">
        <v>4323637</v>
      </c>
      <c r="G562" s="27">
        <v>10285968</v>
      </c>
      <c r="H562" s="26">
        <v>324480</v>
      </c>
      <c r="I562" s="39" t="s">
        <v>2005</v>
      </c>
      <c r="J562" s="18">
        <f t="shared" si="8"/>
        <v>0.89935003933809143</v>
      </c>
    </row>
    <row r="563" spans="1:10" hidden="1" x14ac:dyDescent="0.25">
      <c r="A563" s="15" t="s">
        <v>0</v>
      </c>
      <c r="B563" s="22" t="s">
        <v>2003</v>
      </c>
      <c r="C563" s="22" t="s">
        <v>1973</v>
      </c>
      <c r="D563" s="14" t="s">
        <v>708</v>
      </c>
      <c r="E563" s="25">
        <v>41142</v>
      </c>
      <c r="F563" s="14">
        <v>4035632</v>
      </c>
      <c r="G563" s="27">
        <v>10054980</v>
      </c>
      <c r="H563" s="26">
        <v>323728</v>
      </c>
      <c r="I563" s="39" t="s">
        <v>2005</v>
      </c>
      <c r="J563" s="18">
        <f t="shared" si="8"/>
        <v>0.89959298257505493</v>
      </c>
    </row>
    <row r="564" spans="1:10" hidden="1" x14ac:dyDescent="0.25">
      <c r="A564" s="15" t="s">
        <v>3</v>
      </c>
      <c r="B564" s="22" t="s">
        <v>2003</v>
      </c>
      <c r="C564" s="22" t="s">
        <v>1973</v>
      </c>
      <c r="D564" s="14" t="s">
        <v>710</v>
      </c>
      <c r="E564" s="25">
        <v>44918</v>
      </c>
      <c r="F564" s="14">
        <v>4503707</v>
      </c>
      <c r="G564" s="27">
        <v>10409271</v>
      </c>
      <c r="H564" s="26">
        <v>320344</v>
      </c>
      <c r="I564" s="16" t="e">
        <v>#N/A</v>
      </c>
      <c r="J564" s="18">
        <f t="shared" si="8"/>
        <v>0.89983338627291809</v>
      </c>
    </row>
    <row r="565" spans="1:10" hidden="1" x14ac:dyDescent="0.25">
      <c r="A565" s="15" t="s">
        <v>3</v>
      </c>
      <c r="B565" s="22" t="s">
        <v>2003</v>
      </c>
      <c r="C565" s="22" t="s">
        <v>1973</v>
      </c>
      <c r="D565" s="14" t="s">
        <v>726</v>
      </c>
      <c r="E565" s="25">
        <v>43319</v>
      </c>
      <c r="F565" s="14">
        <v>4258655</v>
      </c>
      <c r="G565" s="27">
        <v>10245539</v>
      </c>
      <c r="H565" s="26">
        <v>320000</v>
      </c>
      <c r="I565" s="39" t="s">
        <v>2011</v>
      </c>
      <c r="J565" s="18">
        <f t="shared" si="8"/>
        <v>0.90007353181432415</v>
      </c>
    </row>
    <row r="566" spans="1:10" hidden="1" x14ac:dyDescent="0.25">
      <c r="A566" s="15" t="s">
        <v>0</v>
      </c>
      <c r="B566" s="22" t="s">
        <v>2003</v>
      </c>
      <c r="C566" s="22" t="s">
        <v>1973</v>
      </c>
      <c r="D566" s="14" t="s">
        <v>717</v>
      </c>
      <c r="E566" s="25">
        <v>43341</v>
      </c>
      <c r="F566" s="14">
        <v>4261450</v>
      </c>
      <c r="G566" s="27">
        <v>10247996</v>
      </c>
      <c r="H566" s="26">
        <v>320000</v>
      </c>
      <c r="I566" s="39" t="s">
        <v>2005</v>
      </c>
      <c r="J566" s="18">
        <f t="shared" si="8"/>
        <v>0.9003136773557302</v>
      </c>
    </row>
    <row r="567" spans="1:10" hidden="1" x14ac:dyDescent="0.25">
      <c r="A567" s="15" t="s">
        <v>3</v>
      </c>
      <c r="B567" s="22" t="s">
        <v>2003</v>
      </c>
      <c r="C567" s="22" t="s">
        <v>1973</v>
      </c>
      <c r="D567" s="14" t="s">
        <v>727</v>
      </c>
      <c r="E567" s="25">
        <v>44160</v>
      </c>
      <c r="F567" s="14">
        <v>4388815</v>
      </c>
      <c r="G567" s="14" t="s">
        <v>2</v>
      </c>
      <c r="H567" s="26">
        <v>320000</v>
      </c>
      <c r="I567" s="39" t="s">
        <v>2015</v>
      </c>
      <c r="J567" s="18">
        <f t="shared" si="8"/>
        <v>0.90055382289713626</v>
      </c>
    </row>
    <row r="568" spans="1:10" hidden="1" x14ac:dyDescent="0.25">
      <c r="A568" s="15" t="s">
        <v>0</v>
      </c>
      <c r="B568" s="22" t="s">
        <v>2003</v>
      </c>
      <c r="C568" s="22" t="s">
        <v>1973</v>
      </c>
      <c r="D568" s="14" t="s">
        <v>714</v>
      </c>
      <c r="E568" s="25">
        <v>43401</v>
      </c>
      <c r="F568" s="14">
        <v>4269458</v>
      </c>
      <c r="G568" s="27">
        <v>10253422</v>
      </c>
      <c r="H568" s="26">
        <v>320000</v>
      </c>
      <c r="I568" s="39" t="s">
        <v>2015</v>
      </c>
      <c r="J568" s="18">
        <f t="shared" si="8"/>
        <v>0.90079396843854231</v>
      </c>
    </row>
    <row r="569" spans="1:10" hidden="1" x14ac:dyDescent="0.25">
      <c r="A569" s="15" t="s">
        <v>0</v>
      </c>
      <c r="B569" s="22" t="s">
        <v>2003</v>
      </c>
      <c r="C569" s="22" t="s">
        <v>1973</v>
      </c>
      <c r="D569" s="14" t="s">
        <v>711</v>
      </c>
      <c r="E569" s="25">
        <v>43331</v>
      </c>
      <c r="F569" s="14">
        <v>4260095</v>
      </c>
      <c r="G569" s="27">
        <v>10246948</v>
      </c>
      <c r="H569" s="26">
        <v>320000</v>
      </c>
      <c r="I569" s="39" t="s">
        <v>2015</v>
      </c>
      <c r="J569" s="18">
        <f t="shared" si="8"/>
        <v>0.90103411397994837</v>
      </c>
    </row>
    <row r="570" spans="1:10" hidden="1" x14ac:dyDescent="0.25">
      <c r="A570" s="15" t="s">
        <v>0</v>
      </c>
      <c r="B570" s="22" t="s">
        <v>2003</v>
      </c>
      <c r="C570" s="22" t="s">
        <v>1973</v>
      </c>
      <c r="D570" s="14" t="s">
        <v>714</v>
      </c>
      <c r="E570" s="25">
        <v>43282</v>
      </c>
      <c r="F570" s="14">
        <v>4254322</v>
      </c>
      <c r="G570" s="27">
        <v>10242534</v>
      </c>
      <c r="H570" s="26">
        <v>320000</v>
      </c>
      <c r="I570" s="39" t="s">
        <v>2015</v>
      </c>
      <c r="J570" s="18">
        <f t="shared" si="8"/>
        <v>0.90127425952135443</v>
      </c>
    </row>
    <row r="571" spans="1:10" hidden="1" x14ac:dyDescent="0.25">
      <c r="A571" s="15" t="s">
        <v>3</v>
      </c>
      <c r="B571" s="22" t="s">
        <v>2003</v>
      </c>
      <c r="C571" s="22" t="s">
        <v>1973</v>
      </c>
      <c r="D571" s="14" t="s">
        <v>723</v>
      </c>
      <c r="E571" s="25">
        <v>43186</v>
      </c>
      <c r="F571" s="14">
        <v>4241507</v>
      </c>
      <c r="G571" s="27">
        <v>10234819</v>
      </c>
      <c r="H571" s="26">
        <v>320000</v>
      </c>
      <c r="I571" s="39" t="s">
        <v>2015</v>
      </c>
      <c r="J571" s="18">
        <f t="shared" si="8"/>
        <v>0.90151440506276048</v>
      </c>
    </row>
    <row r="572" spans="1:10" hidden="1" x14ac:dyDescent="0.25">
      <c r="A572" s="15" t="s">
        <v>3</v>
      </c>
      <c r="B572" s="22" t="s">
        <v>2003</v>
      </c>
      <c r="C572" s="22" t="s">
        <v>1973</v>
      </c>
      <c r="D572" s="14" t="s">
        <v>719</v>
      </c>
      <c r="E572" s="25">
        <v>43320</v>
      </c>
      <c r="F572" s="14">
        <v>4258866</v>
      </c>
      <c r="G572" s="27">
        <v>10245404</v>
      </c>
      <c r="H572" s="26">
        <v>320000</v>
      </c>
      <c r="I572" s="39" t="s">
        <v>1999</v>
      </c>
      <c r="J572" s="18">
        <f t="shared" si="8"/>
        <v>0.90175455060416654</v>
      </c>
    </row>
    <row r="573" spans="1:10" hidden="1" x14ac:dyDescent="0.25">
      <c r="A573" s="15" t="s">
        <v>3</v>
      </c>
      <c r="B573" s="22" t="s">
        <v>2003</v>
      </c>
      <c r="C573" s="22" t="s">
        <v>1973</v>
      </c>
      <c r="D573" s="14" t="s">
        <v>725</v>
      </c>
      <c r="E573" s="25">
        <v>43455</v>
      </c>
      <c r="F573" s="14">
        <v>4283922</v>
      </c>
      <c r="G573" s="27">
        <v>10258255</v>
      </c>
      <c r="H573" s="26">
        <v>320000</v>
      </c>
      <c r="I573" s="16" t="e">
        <v>#N/A</v>
      </c>
      <c r="J573" s="18">
        <f t="shared" si="8"/>
        <v>0.90199469614557259</v>
      </c>
    </row>
    <row r="574" spans="1:10" hidden="1" x14ac:dyDescent="0.25">
      <c r="A574" s="15" t="s">
        <v>0</v>
      </c>
      <c r="B574" s="22" t="s">
        <v>2003</v>
      </c>
      <c r="C574" s="22" t="s">
        <v>1973</v>
      </c>
      <c r="D574" s="14" t="s">
        <v>319</v>
      </c>
      <c r="E574" s="25">
        <v>43424</v>
      </c>
      <c r="F574" s="14">
        <v>4280009</v>
      </c>
      <c r="G574" s="14" t="s">
        <v>2</v>
      </c>
      <c r="H574" s="26">
        <v>320000</v>
      </c>
      <c r="I574" s="16" t="e">
        <v>#N/A</v>
      </c>
      <c r="J574" s="18">
        <f t="shared" si="8"/>
        <v>0.90223484168697865</v>
      </c>
    </row>
    <row r="575" spans="1:10" hidden="1" x14ac:dyDescent="0.25">
      <c r="A575" s="15" t="s">
        <v>0</v>
      </c>
      <c r="B575" s="22" t="s">
        <v>2003</v>
      </c>
      <c r="C575" s="22" t="s">
        <v>1973</v>
      </c>
      <c r="D575" s="14" t="s">
        <v>715</v>
      </c>
      <c r="E575" s="25">
        <v>43338</v>
      </c>
      <c r="F575" s="14">
        <v>4260891</v>
      </c>
      <c r="G575" s="27">
        <v>10246956</v>
      </c>
      <c r="H575" s="26">
        <v>320000</v>
      </c>
      <c r="I575" s="16" t="e">
        <v>#N/A</v>
      </c>
      <c r="J575" s="18">
        <f t="shared" si="8"/>
        <v>0.90247498722838471</v>
      </c>
    </row>
    <row r="576" spans="1:10" hidden="1" x14ac:dyDescent="0.25">
      <c r="A576" s="15" t="s">
        <v>3</v>
      </c>
      <c r="B576" s="22" t="s">
        <v>2003</v>
      </c>
      <c r="C576" s="22" t="s">
        <v>1973</v>
      </c>
      <c r="D576" s="14" t="s">
        <v>718</v>
      </c>
      <c r="E576" s="25">
        <v>43329</v>
      </c>
      <c r="F576" s="14">
        <v>4259943</v>
      </c>
      <c r="G576" s="27">
        <v>10246872</v>
      </c>
      <c r="H576" s="26">
        <v>320000</v>
      </c>
      <c r="I576" s="16" t="e">
        <v>#N/A</v>
      </c>
      <c r="J576" s="18">
        <f t="shared" si="8"/>
        <v>0.90271513276979076</v>
      </c>
    </row>
    <row r="577" spans="1:10" hidden="1" x14ac:dyDescent="0.25">
      <c r="A577" s="15" t="s">
        <v>3</v>
      </c>
      <c r="B577" s="22" t="s">
        <v>2003</v>
      </c>
      <c r="C577" s="22" t="s">
        <v>1973</v>
      </c>
      <c r="D577" s="14" t="s">
        <v>221</v>
      </c>
      <c r="E577" s="25">
        <v>43291</v>
      </c>
      <c r="F577" s="14">
        <v>4255415</v>
      </c>
      <c r="G577" s="27">
        <v>10243204</v>
      </c>
      <c r="H577" s="26">
        <v>320000</v>
      </c>
      <c r="I577" s="16" t="e">
        <v>#N/A</v>
      </c>
      <c r="J577" s="18">
        <f t="shared" si="8"/>
        <v>0.90295527831119682</v>
      </c>
    </row>
    <row r="578" spans="1:10" hidden="1" x14ac:dyDescent="0.25">
      <c r="A578" s="15" t="s">
        <v>3</v>
      </c>
      <c r="B578" s="22" t="s">
        <v>2003</v>
      </c>
      <c r="C578" s="22" t="s">
        <v>1973</v>
      </c>
      <c r="D578" s="14" t="s">
        <v>724</v>
      </c>
      <c r="E578" s="25">
        <v>43289</v>
      </c>
      <c r="F578" s="14">
        <v>4255070</v>
      </c>
      <c r="G578" s="27">
        <v>10243189</v>
      </c>
      <c r="H578" s="26">
        <v>320000</v>
      </c>
      <c r="I578" s="16" t="e">
        <v>#N/A</v>
      </c>
      <c r="J578" s="18">
        <f t="shared" si="8"/>
        <v>0.90319542385260287</v>
      </c>
    </row>
    <row r="579" spans="1:10" hidden="1" x14ac:dyDescent="0.25">
      <c r="A579" s="15" t="s">
        <v>3</v>
      </c>
      <c r="B579" s="22" t="s">
        <v>2003</v>
      </c>
      <c r="C579" s="22" t="s">
        <v>1973</v>
      </c>
      <c r="D579" s="14" t="s">
        <v>142</v>
      </c>
      <c r="E579" s="25">
        <v>43198</v>
      </c>
      <c r="F579" s="14">
        <v>4242689</v>
      </c>
      <c r="G579" s="27">
        <v>10235300</v>
      </c>
      <c r="H579" s="26">
        <v>320000</v>
      </c>
      <c r="I579" s="16" t="e">
        <v>#N/A</v>
      </c>
      <c r="J579" s="18">
        <f t="shared" si="8"/>
        <v>0.90343556939400893</v>
      </c>
    </row>
    <row r="580" spans="1:10" hidden="1" x14ac:dyDescent="0.25">
      <c r="A580" s="15" t="s">
        <v>3</v>
      </c>
      <c r="B580" s="22" t="s">
        <v>2003</v>
      </c>
      <c r="C580" s="22" t="s">
        <v>1973</v>
      </c>
      <c r="D580" s="14" t="s">
        <v>722</v>
      </c>
      <c r="E580" s="25">
        <v>43188</v>
      </c>
      <c r="F580" s="14">
        <v>4241759</v>
      </c>
      <c r="G580" s="27">
        <v>10234550</v>
      </c>
      <c r="H580" s="26">
        <v>320000</v>
      </c>
      <c r="I580" s="16" t="e">
        <v>#N/A</v>
      </c>
      <c r="J580" s="18">
        <f t="shared" ref="J580:J643" si="9">+H580/$H$1+J579</f>
        <v>0.90367571493541499</v>
      </c>
    </row>
    <row r="581" spans="1:10" hidden="1" x14ac:dyDescent="0.25">
      <c r="A581" s="15" t="s">
        <v>3</v>
      </c>
      <c r="B581" s="22" t="s">
        <v>2003</v>
      </c>
      <c r="C581" s="22" t="s">
        <v>1973</v>
      </c>
      <c r="D581" s="14" t="s">
        <v>729</v>
      </c>
      <c r="E581" s="25">
        <v>43736</v>
      </c>
      <c r="F581" s="14">
        <v>4322521</v>
      </c>
      <c r="G581" s="27">
        <v>10285238</v>
      </c>
      <c r="H581" s="26">
        <v>319488</v>
      </c>
      <c r="I581" s="16" t="e">
        <v>#N/A</v>
      </c>
      <c r="J581" s="18">
        <f t="shared" si="9"/>
        <v>0.90391547624395485</v>
      </c>
    </row>
    <row r="582" spans="1:10" hidden="1" x14ac:dyDescent="0.25">
      <c r="A582" s="15" t="s">
        <v>3</v>
      </c>
      <c r="B582" s="22" t="s">
        <v>2003</v>
      </c>
      <c r="C582" s="22" t="s">
        <v>1973</v>
      </c>
      <c r="D582" s="14" t="s">
        <v>730</v>
      </c>
      <c r="E582" s="25">
        <v>41876</v>
      </c>
      <c r="F582" s="14">
        <v>4097851</v>
      </c>
      <c r="G582" s="27">
        <v>10119695</v>
      </c>
      <c r="H582" s="26">
        <v>317735</v>
      </c>
      <c r="I582" s="16" t="e">
        <v>#N/A</v>
      </c>
      <c r="J582" s="18">
        <f t="shared" si="9"/>
        <v>0.90415392200520073</v>
      </c>
    </row>
    <row r="583" spans="1:10" hidden="1" x14ac:dyDescent="0.25">
      <c r="A583" s="15" t="s">
        <v>0</v>
      </c>
      <c r="B583" s="22" t="s">
        <v>2003</v>
      </c>
      <c r="C583" s="22" t="s">
        <v>1973</v>
      </c>
      <c r="D583" s="14" t="s">
        <v>735</v>
      </c>
      <c r="E583" s="25">
        <v>44316</v>
      </c>
      <c r="F583" s="14">
        <v>4412709</v>
      </c>
      <c r="G583" s="27">
        <v>10347200</v>
      </c>
      <c r="H583" s="26">
        <v>309590</v>
      </c>
      <c r="I583" s="39" t="s">
        <v>2007</v>
      </c>
      <c r="J583" s="18">
        <f t="shared" si="9"/>
        <v>0.90438625531196293</v>
      </c>
    </row>
    <row r="584" spans="1:10" hidden="1" x14ac:dyDescent="0.25">
      <c r="A584" s="15" t="s">
        <v>3</v>
      </c>
      <c r="B584" s="22" t="s">
        <v>2003</v>
      </c>
      <c r="C584" s="22" t="s">
        <v>1974</v>
      </c>
      <c r="D584" s="14" t="s">
        <v>54</v>
      </c>
      <c r="E584" s="25">
        <v>42703</v>
      </c>
      <c r="F584" s="14">
        <v>4178529</v>
      </c>
      <c r="G584" s="14" t="s">
        <v>2</v>
      </c>
      <c r="H584" s="26">
        <v>303952</v>
      </c>
      <c r="I584" s="39" t="s">
        <v>2006</v>
      </c>
      <c r="J584" s="18">
        <f t="shared" si="9"/>
        <v>0.90461435755446751</v>
      </c>
    </row>
    <row r="585" spans="1:10" hidden="1" x14ac:dyDescent="0.25">
      <c r="A585" s="15" t="s">
        <v>0</v>
      </c>
      <c r="B585" s="22" t="s">
        <v>2003</v>
      </c>
      <c r="C585" s="22" t="s">
        <v>1973</v>
      </c>
      <c r="D585" s="14" t="s">
        <v>738</v>
      </c>
      <c r="E585" s="25">
        <v>45161</v>
      </c>
      <c r="F585" s="14">
        <v>4534785</v>
      </c>
      <c r="G585" s="27">
        <v>10435079</v>
      </c>
      <c r="H585" s="26">
        <v>303613</v>
      </c>
      <c r="I585" s="39" t="s">
        <v>2011</v>
      </c>
      <c r="J585" s="18">
        <f t="shared" si="9"/>
        <v>0.90484220539278915</v>
      </c>
    </row>
    <row r="586" spans="1:10" hidden="1" x14ac:dyDescent="0.25">
      <c r="A586" s="15" t="s">
        <v>3</v>
      </c>
      <c r="B586" s="22" t="s">
        <v>2003</v>
      </c>
      <c r="C586" s="22" t="s">
        <v>1973</v>
      </c>
      <c r="D586" s="14" t="s">
        <v>739</v>
      </c>
      <c r="E586" s="25">
        <v>42961</v>
      </c>
      <c r="F586" s="14">
        <v>4214110</v>
      </c>
      <c r="G586" s="27">
        <v>10213642</v>
      </c>
      <c r="H586" s="26">
        <v>303352</v>
      </c>
      <c r="I586" s="39" t="s">
        <v>2005</v>
      </c>
      <c r="J586" s="18">
        <f t="shared" si="9"/>
        <v>0.90506985736240364</v>
      </c>
    </row>
    <row r="587" spans="1:10" hidden="1" x14ac:dyDescent="0.25">
      <c r="A587" s="15" t="s">
        <v>0</v>
      </c>
      <c r="B587" s="22" t="s">
        <v>2003</v>
      </c>
      <c r="C587" s="22" t="s">
        <v>1973</v>
      </c>
      <c r="D587" s="14" t="s">
        <v>742</v>
      </c>
      <c r="E587" s="25">
        <v>45192</v>
      </c>
      <c r="F587" s="14">
        <v>4539212</v>
      </c>
      <c r="G587" s="27">
        <v>10439159</v>
      </c>
      <c r="H587" s="26">
        <v>302584</v>
      </c>
      <c r="I587" s="16" t="e">
        <v>#N/A</v>
      </c>
      <c r="J587" s="18">
        <f t="shared" si="9"/>
        <v>0.90529693298271874</v>
      </c>
    </row>
    <row r="588" spans="1:10" hidden="1" x14ac:dyDescent="0.25">
      <c r="A588" s="15" t="s">
        <v>3</v>
      </c>
      <c r="B588" s="22" t="s">
        <v>2003</v>
      </c>
      <c r="C588" s="22" t="s">
        <v>1973</v>
      </c>
      <c r="D588" s="14" t="s">
        <v>755</v>
      </c>
      <c r="E588" s="25">
        <v>42801</v>
      </c>
      <c r="F588" s="14">
        <v>4197624</v>
      </c>
      <c r="G588" s="14" t="s">
        <v>2</v>
      </c>
      <c r="H588" s="26">
        <v>300594</v>
      </c>
      <c r="I588" s="39" t="s">
        <v>2007</v>
      </c>
      <c r="J588" s="18">
        <f t="shared" si="9"/>
        <v>0.90552251519794824</v>
      </c>
    </row>
    <row r="589" spans="1:10" hidden="1" x14ac:dyDescent="0.25">
      <c r="A589" s="15" t="s">
        <v>0</v>
      </c>
      <c r="B589" s="22" t="s">
        <v>2003</v>
      </c>
      <c r="C589" s="22" t="s">
        <v>1973</v>
      </c>
      <c r="D589" s="14" t="s">
        <v>745</v>
      </c>
      <c r="E589" s="25">
        <v>42803</v>
      </c>
      <c r="F589" s="14">
        <v>4197692</v>
      </c>
      <c r="G589" s="27">
        <v>10199593</v>
      </c>
      <c r="H589" s="26">
        <v>300594</v>
      </c>
      <c r="I589" s="39" t="s">
        <v>2005</v>
      </c>
      <c r="J589" s="18">
        <f t="shared" si="9"/>
        <v>0.90574809741317774</v>
      </c>
    </row>
    <row r="590" spans="1:10" hidden="1" x14ac:dyDescent="0.25">
      <c r="A590" s="15" t="s">
        <v>0</v>
      </c>
      <c r="B590" s="22" t="s">
        <v>2003</v>
      </c>
      <c r="C590" s="22" t="s">
        <v>1973</v>
      </c>
      <c r="D590" s="14" t="s">
        <v>746</v>
      </c>
      <c r="E590" s="25">
        <v>42798</v>
      </c>
      <c r="F590" s="14">
        <v>4197256</v>
      </c>
      <c r="G590" s="27">
        <v>10198563</v>
      </c>
      <c r="H590" s="26">
        <v>300594</v>
      </c>
      <c r="I590" s="39" t="s">
        <v>2005</v>
      </c>
      <c r="J590" s="18">
        <f t="shared" si="9"/>
        <v>0.90597367962840725</v>
      </c>
    </row>
    <row r="591" spans="1:10" hidden="1" x14ac:dyDescent="0.25">
      <c r="A591" s="15" t="s">
        <v>0</v>
      </c>
      <c r="B591" s="22" t="s">
        <v>2003</v>
      </c>
      <c r="C591" s="22" t="s">
        <v>1973</v>
      </c>
      <c r="D591" s="14" t="s">
        <v>748</v>
      </c>
      <c r="E591" s="25">
        <v>42860</v>
      </c>
      <c r="F591" s="14">
        <v>4203820</v>
      </c>
      <c r="G591" s="27">
        <v>10204954</v>
      </c>
      <c r="H591" s="26">
        <v>300594</v>
      </c>
      <c r="I591" s="39" t="s">
        <v>2015</v>
      </c>
      <c r="J591" s="18">
        <f t="shared" si="9"/>
        <v>0.90619926184363675</v>
      </c>
    </row>
    <row r="592" spans="1:10" hidden="1" x14ac:dyDescent="0.25">
      <c r="A592" s="15" t="s">
        <v>0</v>
      </c>
      <c r="B592" s="22" t="s">
        <v>2003</v>
      </c>
      <c r="C592" s="22" t="s">
        <v>1973</v>
      </c>
      <c r="D592" s="14" t="s">
        <v>747</v>
      </c>
      <c r="E592" s="25">
        <v>43009</v>
      </c>
      <c r="F592" s="14">
        <v>4219961</v>
      </c>
      <c r="G592" s="27">
        <v>10217412</v>
      </c>
      <c r="H592" s="26">
        <v>300594</v>
      </c>
      <c r="I592" s="16" t="e">
        <v>#N/A</v>
      </c>
      <c r="J592" s="18">
        <f t="shared" si="9"/>
        <v>0.90642484405886625</v>
      </c>
    </row>
    <row r="593" spans="1:10" hidden="1" x14ac:dyDescent="0.25">
      <c r="A593" s="15" t="s">
        <v>0</v>
      </c>
      <c r="B593" s="22" t="s">
        <v>2003</v>
      </c>
      <c r="C593" s="22" t="s">
        <v>1973</v>
      </c>
      <c r="D593" s="14" t="s">
        <v>619</v>
      </c>
      <c r="E593" s="25">
        <v>42976</v>
      </c>
      <c r="F593" s="14">
        <v>4215776</v>
      </c>
      <c r="G593" s="14" t="s">
        <v>2</v>
      </c>
      <c r="H593" s="26">
        <v>300594</v>
      </c>
      <c r="I593" s="16" t="e">
        <v>#N/A</v>
      </c>
      <c r="J593" s="18">
        <f t="shared" si="9"/>
        <v>0.90665042627409576</v>
      </c>
    </row>
    <row r="594" spans="1:10" hidden="1" x14ac:dyDescent="0.25">
      <c r="A594" s="15" t="s">
        <v>3</v>
      </c>
      <c r="B594" s="22" t="s">
        <v>2003</v>
      </c>
      <c r="C594" s="22" t="s">
        <v>1973</v>
      </c>
      <c r="D594" s="14" t="s">
        <v>754</v>
      </c>
      <c r="E594" s="25">
        <v>42926</v>
      </c>
      <c r="F594" s="14">
        <v>4210085</v>
      </c>
      <c r="G594" s="27">
        <v>10210688</v>
      </c>
      <c r="H594" s="26">
        <v>300594</v>
      </c>
      <c r="I594" s="16" t="e">
        <v>#N/A</v>
      </c>
      <c r="J594" s="18">
        <f t="shared" si="9"/>
        <v>0.90687600848932526</v>
      </c>
    </row>
    <row r="595" spans="1:10" hidden="1" x14ac:dyDescent="0.25">
      <c r="A595" s="15" t="s">
        <v>3</v>
      </c>
      <c r="B595" s="22" t="s">
        <v>2003</v>
      </c>
      <c r="C595" s="22" t="s">
        <v>1973</v>
      </c>
      <c r="D595" s="14" t="s">
        <v>753</v>
      </c>
      <c r="E595" s="25">
        <v>42864</v>
      </c>
      <c r="F595" s="14">
        <v>4204303</v>
      </c>
      <c r="G595" s="27">
        <v>10203222</v>
      </c>
      <c r="H595" s="26">
        <v>300594</v>
      </c>
      <c r="I595" s="16" t="e">
        <v>#N/A</v>
      </c>
      <c r="J595" s="18">
        <f t="shared" si="9"/>
        <v>0.90710159070455476</v>
      </c>
    </row>
    <row r="596" spans="1:10" hidden="1" x14ac:dyDescent="0.25">
      <c r="A596" s="15" t="s">
        <v>3</v>
      </c>
      <c r="B596" s="22" t="s">
        <v>2003</v>
      </c>
      <c r="C596" s="22" t="s">
        <v>1973</v>
      </c>
      <c r="D596" s="14" t="s">
        <v>756</v>
      </c>
      <c r="E596" s="25">
        <v>42809</v>
      </c>
      <c r="F596" s="14">
        <v>4198577</v>
      </c>
      <c r="G596" s="27">
        <v>10199636</v>
      </c>
      <c r="H596" s="26">
        <v>300594</v>
      </c>
      <c r="I596" s="16" t="e">
        <v>#N/A</v>
      </c>
      <c r="J596" s="18">
        <f t="shared" si="9"/>
        <v>0.90732717291978426</v>
      </c>
    </row>
    <row r="597" spans="1:10" hidden="1" x14ac:dyDescent="0.25">
      <c r="A597" s="15" t="s">
        <v>0</v>
      </c>
      <c r="B597" s="22" t="s">
        <v>2003</v>
      </c>
      <c r="C597" s="22" t="s">
        <v>1973</v>
      </c>
      <c r="D597" s="14" t="s">
        <v>749</v>
      </c>
      <c r="E597" s="25">
        <v>42808</v>
      </c>
      <c r="F597" s="14">
        <v>4198449</v>
      </c>
      <c r="G597" s="14" t="s">
        <v>2</v>
      </c>
      <c r="H597" s="26">
        <v>300594</v>
      </c>
      <c r="I597" s="16" t="e">
        <v>#N/A</v>
      </c>
      <c r="J597" s="18">
        <f t="shared" si="9"/>
        <v>0.90755275513501377</v>
      </c>
    </row>
    <row r="598" spans="1:10" hidden="1" x14ac:dyDescent="0.25">
      <c r="A598" s="15" t="s">
        <v>3</v>
      </c>
      <c r="B598" s="22" t="s">
        <v>2003</v>
      </c>
      <c r="C598" s="22" t="s">
        <v>1973</v>
      </c>
      <c r="D598" s="14" t="s">
        <v>749</v>
      </c>
      <c r="E598" s="25">
        <v>42808</v>
      </c>
      <c r="F598" s="14">
        <v>4198447</v>
      </c>
      <c r="G598" s="14" t="s">
        <v>2</v>
      </c>
      <c r="H598" s="26">
        <v>300594</v>
      </c>
      <c r="I598" s="16" t="e">
        <v>#N/A</v>
      </c>
      <c r="J598" s="18">
        <f t="shared" si="9"/>
        <v>0.90777833735024327</v>
      </c>
    </row>
    <row r="599" spans="1:10" hidden="1" x14ac:dyDescent="0.25">
      <c r="A599" s="15" t="s">
        <v>0</v>
      </c>
      <c r="B599" s="22" t="s">
        <v>2003</v>
      </c>
      <c r="C599" s="22" t="s">
        <v>1973</v>
      </c>
      <c r="D599" s="14" t="s">
        <v>254</v>
      </c>
      <c r="E599" s="25">
        <v>42775</v>
      </c>
      <c r="F599" s="14">
        <v>4185486</v>
      </c>
      <c r="G599" s="27">
        <v>10196550</v>
      </c>
      <c r="H599" s="26">
        <v>300594</v>
      </c>
      <c r="I599" s="16" t="e">
        <v>#N/A</v>
      </c>
      <c r="J599" s="18">
        <f t="shared" si="9"/>
        <v>0.90800391956547277</v>
      </c>
    </row>
    <row r="600" spans="1:10" hidden="1" x14ac:dyDescent="0.25">
      <c r="A600" s="15" t="s">
        <v>3</v>
      </c>
      <c r="B600" s="22" t="s">
        <v>2003</v>
      </c>
      <c r="C600" s="22" t="s">
        <v>1973</v>
      </c>
      <c r="D600" s="14" t="s">
        <v>761</v>
      </c>
      <c r="E600" s="25">
        <v>44736</v>
      </c>
      <c r="F600" s="14">
        <v>4478892</v>
      </c>
      <c r="G600" s="14" t="s">
        <v>2</v>
      </c>
      <c r="H600" s="26">
        <v>300323</v>
      </c>
      <c r="I600" s="39" t="s">
        <v>2015</v>
      </c>
      <c r="J600" s="18">
        <f t="shared" si="9"/>
        <v>0.90822929840744682</v>
      </c>
    </row>
    <row r="601" spans="1:10" hidden="1" x14ac:dyDescent="0.25">
      <c r="A601" s="15" t="s">
        <v>3</v>
      </c>
      <c r="B601" s="22" t="s">
        <v>2003</v>
      </c>
      <c r="C601" s="22" t="s">
        <v>1973</v>
      </c>
      <c r="D601" s="14" t="s">
        <v>759</v>
      </c>
      <c r="E601" s="25">
        <v>45021</v>
      </c>
      <c r="F601" s="14">
        <v>4518114</v>
      </c>
      <c r="G601" s="27">
        <v>10420048</v>
      </c>
      <c r="H601" s="26">
        <v>300323</v>
      </c>
      <c r="I601" s="16" t="e">
        <v>#N/A</v>
      </c>
      <c r="J601" s="18">
        <f t="shared" si="9"/>
        <v>0.90845467724942086</v>
      </c>
    </row>
    <row r="602" spans="1:10" hidden="1" x14ac:dyDescent="0.25">
      <c r="A602" s="15" t="s">
        <v>3</v>
      </c>
      <c r="B602" s="22" t="s">
        <v>2003</v>
      </c>
      <c r="C602" s="22" t="s">
        <v>1973</v>
      </c>
      <c r="D602" s="14" t="s">
        <v>760</v>
      </c>
      <c r="E602" s="25">
        <v>45004</v>
      </c>
      <c r="F602" s="14">
        <v>4515006</v>
      </c>
      <c r="G602" s="27">
        <v>10417432</v>
      </c>
      <c r="H602" s="26">
        <v>300323</v>
      </c>
      <c r="I602" s="16" t="e">
        <v>#N/A</v>
      </c>
      <c r="J602" s="18">
        <f t="shared" si="9"/>
        <v>0.90868005609139491</v>
      </c>
    </row>
    <row r="603" spans="1:10" hidden="1" x14ac:dyDescent="0.25">
      <c r="A603" s="15" t="s">
        <v>3</v>
      </c>
      <c r="B603" s="22" t="s">
        <v>2003</v>
      </c>
      <c r="C603" s="22" t="s">
        <v>1973</v>
      </c>
      <c r="D603" s="14" t="s">
        <v>758</v>
      </c>
      <c r="E603" s="25">
        <v>44809</v>
      </c>
      <c r="F603" s="14">
        <v>4488739</v>
      </c>
      <c r="G603" s="27">
        <v>10398887</v>
      </c>
      <c r="H603" s="26">
        <v>300323</v>
      </c>
      <c r="I603" s="16" t="e">
        <v>#N/A</v>
      </c>
      <c r="J603" s="18">
        <f t="shared" si="9"/>
        <v>0.90890543493336895</v>
      </c>
    </row>
    <row r="604" spans="1:10" hidden="1" x14ac:dyDescent="0.25">
      <c r="A604" s="15" t="s">
        <v>3</v>
      </c>
      <c r="B604" s="22" t="s">
        <v>2003</v>
      </c>
      <c r="C604" s="22" t="s">
        <v>1973</v>
      </c>
      <c r="D604" s="14" t="s">
        <v>757</v>
      </c>
      <c r="E604" s="25">
        <v>44533</v>
      </c>
      <c r="F604" s="14">
        <v>4448452</v>
      </c>
      <c r="G604" s="27">
        <v>10370576</v>
      </c>
      <c r="H604" s="26">
        <v>300323</v>
      </c>
      <c r="I604" s="16" t="e">
        <v>#N/A</v>
      </c>
      <c r="J604" s="18">
        <f t="shared" si="9"/>
        <v>0.90913081377534299</v>
      </c>
    </row>
    <row r="605" spans="1:10" hidden="1" x14ac:dyDescent="0.25">
      <c r="A605" s="15" t="s">
        <v>3</v>
      </c>
      <c r="B605" s="22" t="s">
        <v>2003</v>
      </c>
      <c r="C605" s="22" t="s">
        <v>1973</v>
      </c>
      <c r="D605" s="14" t="s">
        <v>763</v>
      </c>
      <c r="E605" s="25">
        <v>41137</v>
      </c>
      <c r="F605" s="14">
        <v>4035303</v>
      </c>
      <c r="G605" s="27">
        <v>10054339</v>
      </c>
      <c r="H605" s="26">
        <v>296550</v>
      </c>
      <c r="I605" s="16" t="e">
        <v>#N/A</v>
      </c>
      <c r="J605" s="18">
        <f t="shared" si="9"/>
        <v>0.90935336115129295</v>
      </c>
    </row>
    <row r="606" spans="1:10" hidden="1" x14ac:dyDescent="0.25">
      <c r="A606" s="15" t="s">
        <v>3</v>
      </c>
      <c r="B606" s="22" t="s">
        <v>2003</v>
      </c>
      <c r="C606" s="22" t="s">
        <v>1973</v>
      </c>
      <c r="D606" s="14" t="s">
        <v>764</v>
      </c>
      <c r="E606" s="25">
        <v>44215</v>
      </c>
      <c r="F606" s="14">
        <v>4396121</v>
      </c>
      <c r="G606" s="14" t="s">
        <v>2</v>
      </c>
      <c r="H606" s="26">
        <v>295546</v>
      </c>
      <c r="I606" s="39" t="s">
        <v>2005</v>
      </c>
      <c r="J606" s="18">
        <f t="shared" si="9"/>
        <v>0.90957515507060671</v>
      </c>
    </row>
    <row r="607" spans="1:10" hidden="1" x14ac:dyDescent="0.25">
      <c r="A607" s="15" t="s">
        <v>3</v>
      </c>
      <c r="B607" s="22" t="s">
        <v>2003</v>
      </c>
      <c r="C607" s="22" t="s">
        <v>1973</v>
      </c>
      <c r="D607" s="14" t="s">
        <v>765</v>
      </c>
      <c r="E607" s="25">
        <v>41377</v>
      </c>
      <c r="F607" s="14">
        <v>4053501</v>
      </c>
      <c r="G607" s="27">
        <v>10074520</v>
      </c>
      <c r="H607" s="26">
        <v>295080</v>
      </c>
      <c r="I607" s="39" t="s">
        <v>2011</v>
      </c>
      <c r="J607" s="18">
        <f t="shared" si="9"/>
        <v>0.90979659927797585</v>
      </c>
    </row>
    <row r="608" spans="1:10" hidden="1" x14ac:dyDescent="0.25">
      <c r="A608" s="15" t="s">
        <v>0</v>
      </c>
      <c r="B608" s="22" t="s">
        <v>2003</v>
      </c>
      <c r="C608" s="22" t="s">
        <v>1973</v>
      </c>
      <c r="D608" s="14" t="s">
        <v>766</v>
      </c>
      <c r="E608" s="25">
        <v>43431</v>
      </c>
      <c r="F608" s="14">
        <v>4281087</v>
      </c>
      <c r="G608" s="14" t="s">
        <v>2</v>
      </c>
      <c r="H608" s="26">
        <v>294318</v>
      </c>
      <c r="I608" s="16" t="e">
        <v>#N/A</v>
      </c>
      <c r="J608" s="18">
        <f t="shared" si="9"/>
        <v>0.91001747163877444</v>
      </c>
    </row>
    <row r="609" spans="1:10" hidden="1" x14ac:dyDescent="0.25">
      <c r="A609" s="15" t="s">
        <v>0</v>
      </c>
      <c r="B609" s="22" t="s">
        <v>2003</v>
      </c>
      <c r="C609" s="22" t="s">
        <v>1973</v>
      </c>
      <c r="D609" s="14" t="s">
        <v>767</v>
      </c>
      <c r="E609" s="25">
        <v>41531</v>
      </c>
      <c r="F609" s="14">
        <v>4067191</v>
      </c>
      <c r="G609" s="27">
        <v>10087810</v>
      </c>
      <c r="H609" s="26">
        <v>292778</v>
      </c>
      <c r="I609" s="39" t="s">
        <v>2007</v>
      </c>
      <c r="J609" s="18">
        <f t="shared" si="9"/>
        <v>0.91023718829915501</v>
      </c>
    </row>
    <row r="610" spans="1:10" hidden="1" x14ac:dyDescent="0.25">
      <c r="A610" s="15" t="s">
        <v>3</v>
      </c>
      <c r="B610" s="22" t="s">
        <v>2003</v>
      </c>
      <c r="C610" s="22" t="s">
        <v>1973</v>
      </c>
      <c r="D610" s="14" t="s">
        <v>768</v>
      </c>
      <c r="E610" s="25">
        <v>45104</v>
      </c>
      <c r="F610" s="14">
        <v>4529666</v>
      </c>
      <c r="G610" s="27">
        <v>10428723</v>
      </c>
      <c r="H610" s="26">
        <v>291883</v>
      </c>
      <c r="I610" s="16" t="e">
        <v>#N/A</v>
      </c>
      <c r="J610" s="18">
        <f t="shared" si="9"/>
        <v>0.91045623330247449</v>
      </c>
    </row>
    <row r="611" spans="1:10" hidden="1" x14ac:dyDescent="0.25">
      <c r="A611" s="15" t="s">
        <v>3</v>
      </c>
      <c r="B611" s="22" t="s">
        <v>2003</v>
      </c>
      <c r="C611" s="22" t="s">
        <v>1973</v>
      </c>
      <c r="D611" s="14" t="s">
        <v>772</v>
      </c>
      <c r="E611" s="25">
        <v>42720</v>
      </c>
      <c r="F611" s="14">
        <v>4180140</v>
      </c>
      <c r="G611" s="27">
        <v>10191281</v>
      </c>
      <c r="H611" s="26">
        <v>290400</v>
      </c>
      <c r="I611" s="39" t="s">
        <v>2005</v>
      </c>
      <c r="J611" s="18">
        <f t="shared" si="9"/>
        <v>0.91067416538130053</v>
      </c>
    </row>
    <row r="612" spans="1:10" hidden="1" x14ac:dyDescent="0.25">
      <c r="A612" s="15" t="s">
        <v>0</v>
      </c>
      <c r="B612" s="22" t="s">
        <v>2003</v>
      </c>
      <c r="C612" s="22" t="s">
        <v>1973</v>
      </c>
      <c r="D612" s="14" t="s">
        <v>769</v>
      </c>
      <c r="E612" s="25">
        <v>42688</v>
      </c>
      <c r="F612" s="14">
        <v>4176870</v>
      </c>
      <c r="G612" s="14" t="s">
        <v>2</v>
      </c>
      <c r="H612" s="26">
        <v>290400</v>
      </c>
      <c r="I612" s="16" t="e">
        <v>#N/A</v>
      </c>
      <c r="J612" s="18">
        <f t="shared" si="9"/>
        <v>0.91089209746012656</v>
      </c>
    </row>
    <row r="613" spans="1:10" hidden="1" x14ac:dyDescent="0.25">
      <c r="A613" s="15" t="s">
        <v>0</v>
      </c>
      <c r="B613" s="22" t="s">
        <v>2003</v>
      </c>
      <c r="C613" s="22" t="s">
        <v>1973</v>
      </c>
      <c r="D613" s="14" t="s">
        <v>770</v>
      </c>
      <c r="E613" s="25">
        <v>42654</v>
      </c>
      <c r="F613" s="14">
        <v>4173579</v>
      </c>
      <c r="G613" s="14" t="s">
        <v>2</v>
      </c>
      <c r="H613" s="26">
        <v>290400</v>
      </c>
      <c r="I613" s="16" t="e">
        <v>#N/A</v>
      </c>
      <c r="J613" s="18">
        <f t="shared" si="9"/>
        <v>0.91111002953895259</v>
      </c>
    </row>
    <row r="614" spans="1:10" hidden="1" x14ac:dyDescent="0.25">
      <c r="A614" s="15" t="s">
        <v>3</v>
      </c>
      <c r="B614" s="22" t="s">
        <v>2003</v>
      </c>
      <c r="C614" s="22" t="s">
        <v>1973</v>
      </c>
      <c r="D614" s="14" t="s">
        <v>773</v>
      </c>
      <c r="E614" s="25">
        <v>45158</v>
      </c>
      <c r="F614" s="14">
        <v>4534589</v>
      </c>
      <c r="G614" s="27">
        <v>10434631</v>
      </c>
      <c r="H614" s="26">
        <v>288968</v>
      </c>
      <c r="I614" s="39" t="s">
        <v>2010</v>
      </c>
      <c r="J614" s="18">
        <f t="shared" si="9"/>
        <v>0.91132688696648079</v>
      </c>
    </row>
    <row r="615" spans="1:10" hidden="1" x14ac:dyDescent="0.25">
      <c r="A615" s="15" t="s">
        <v>0</v>
      </c>
      <c r="B615" s="22" t="s">
        <v>2003</v>
      </c>
      <c r="C615" s="22" t="s">
        <v>1973</v>
      </c>
      <c r="D615" s="14" t="s">
        <v>774</v>
      </c>
      <c r="E615" s="25">
        <v>41932</v>
      </c>
      <c r="F615" s="14">
        <v>4102780</v>
      </c>
      <c r="G615" s="14" t="s">
        <v>2</v>
      </c>
      <c r="H615" s="26">
        <v>288850</v>
      </c>
      <c r="I615" s="39" t="s">
        <v>2005</v>
      </c>
      <c r="J615" s="18">
        <f t="shared" si="9"/>
        <v>0.91154365584034058</v>
      </c>
    </row>
    <row r="616" spans="1:10" hidden="1" x14ac:dyDescent="0.25">
      <c r="A616" s="15" t="s">
        <v>3</v>
      </c>
      <c r="B616" s="22" t="s">
        <v>2003</v>
      </c>
      <c r="C616" s="22" t="s">
        <v>1974</v>
      </c>
      <c r="D616" s="14" t="s">
        <v>775</v>
      </c>
      <c r="E616" s="25">
        <v>41533</v>
      </c>
      <c r="F616" s="14">
        <v>4067400</v>
      </c>
      <c r="G616" s="27">
        <v>10087932</v>
      </c>
      <c r="H616" s="26">
        <v>288610</v>
      </c>
      <c r="I616" s="39" t="s">
        <v>2007</v>
      </c>
      <c r="J616" s="18">
        <f t="shared" si="9"/>
        <v>0.91176024460504435</v>
      </c>
    </row>
    <row r="617" spans="1:10" hidden="1" x14ac:dyDescent="0.25">
      <c r="A617" s="15" t="s">
        <v>0</v>
      </c>
      <c r="B617" s="22" t="s">
        <v>2003</v>
      </c>
      <c r="C617" s="22" t="s">
        <v>1973</v>
      </c>
      <c r="D617" s="14" t="s">
        <v>776</v>
      </c>
      <c r="E617" s="25">
        <v>43617</v>
      </c>
      <c r="F617" s="14">
        <v>4306531</v>
      </c>
      <c r="G617" s="27">
        <v>10273374</v>
      </c>
      <c r="H617" s="26">
        <v>286208</v>
      </c>
      <c r="I617" s="39" t="s">
        <v>2011</v>
      </c>
      <c r="J617" s="18">
        <f t="shared" si="9"/>
        <v>0.91197503077727793</v>
      </c>
    </row>
    <row r="618" spans="1:10" hidden="1" x14ac:dyDescent="0.25">
      <c r="A618" s="15" t="s">
        <v>3</v>
      </c>
      <c r="B618" s="22" t="s">
        <v>2003</v>
      </c>
      <c r="C618" s="22" t="s">
        <v>1973</v>
      </c>
      <c r="D618" s="14" t="s">
        <v>778</v>
      </c>
      <c r="E618" s="25">
        <v>41200</v>
      </c>
      <c r="F618" s="14">
        <v>4039868</v>
      </c>
      <c r="G618" s="27">
        <v>10060116</v>
      </c>
      <c r="H618" s="26">
        <v>285420</v>
      </c>
      <c r="I618" s="39" t="s">
        <v>2005</v>
      </c>
      <c r="J618" s="18">
        <f t="shared" si="9"/>
        <v>0.91218922559111582</v>
      </c>
    </row>
    <row r="619" spans="1:10" hidden="1" x14ac:dyDescent="0.25">
      <c r="A619" s="15" t="s">
        <v>0</v>
      </c>
      <c r="B619" s="22" t="s">
        <v>2003</v>
      </c>
      <c r="C619" s="22" t="s">
        <v>1973</v>
      </c>
      <c r="D619" s="14" t="s">
        <v>777</v>
      </c>
      <c r="E619" s="25">
        <v>41144</v>
      </c>
      <c r="F619" s="14">
        <v>4035749</v>
      </c>
      <c r="G619" s="27">
        <v>10055186</v>
      </c>
      <c r="H619" s="26">
        <v>285420</v>
      </c>
      <c r="I619" s="16" t="e">
        <v>#N/A</v>
      </c>
      <c r="J619" s="18">
        <f t="shared" si="9"/>
        <v>0.9124034204049537</v>
      </c>
    </row>
    <row r="620" spans="1:10" hidden="1" x14ac:dyDescent="0.25">
      <c r="A620" s="15" t="s">
        <v>0</v>
      </c>
      <c r="B620" s="22" t="s">
        <v>2003</v>
      </c>
      <c r="C620" s="22" t="s">
        <v>1974</v>
      </c>
      <c r="D620" s="14" t="s">
        <v>779</v>
      </c>
      <c r="E620" s="25">
        <v>43302</v>
      </c>
      <c r="F620" s="14">
        <v>4256562</v>
      </c>
      <c r="G620" s="27">
        <v>10244377</v>
      </c>
      <c r="H620" s="26">
        <v>284857</v>
      </c>
      <c r="I620" s="39" t="s">
        <v>2007</v>
      </c>
      <c r="J620" s="18">
        <f t="shared" si="9"/>
        <v>0.91261719271272967</v>
      </c>
    </row>
    <row r="621" spans="1:10" hidden="1" x14ac:dyDescent="0.25">
      <c r="A621" s="15" t="s">
        <v>3</v>
      </c>
      <c r="B621" s="22" t="s">
        <v>2003</v>
      </c>
      <c r="C621" s="22" t="s">
        <v>1973</v>
      </c>
      <c r="D621" s="14" t="s">
        <v>780</v>
      </c>
      <c r="E621" s="25">
        <v>42653</v>
      </c>
      <c r="F621" s="14">
        <v>4173535</v>
      </c>
      <c r="G621" s="27">
        <v>10187410</v>
      </c>
      <c r="H621" s="26">
        <v>284770</v>
      </c>
      <c r="I621" s="16" t="e">
        <v>#N/A</v>
      </c>
      <c r="J621" s="18">
        <f t="shared" si="9"/>
        <v>0.91283089973093656</v>
      </c>
    </row>
    <row r="622" spans="1:10" hidden="1" x14ac:dyDescent="0.25">
      <c r="A622" s="15" t="s">
        <v>0</v>
      </c>
      <c r="B622" s="22" t="s">
        <v>2003</v>
      </c>
      <c r="C622" s="22" t="s">
        <v>1973</v>
      </c>
      <c r="D622" s="14" t="s">
        <v>781</v>
      </c>
      <c r="E622" s="25">
        <v>41403</v>
      </c>
      <c r="F622" s="14">
        <v>4055951</v>
      </c>
      <c r="G622" s="27">
        <v>10076660</v>
      </c>
      <c r="H622" s="26">
        <v>283880</v>
      </c>
      <c r="I622" s="16" t="e">
        <v>#N/A</v>
      </c>
      <c r="J622" s="18">
        <f t="shared" si="9"/>
        <v>0.91304393884435642</v>
      </c>
    </row>
    <row r="623" spans="1:10" hidden="1" x14ac:dyDescent="0.25">
      <c r="A623" s="15" t="s">
        <v>0</v>
      </c>
      <c r="B623" s="22" t="s">
        <v>2003</v>
      </c>
      <c r="C623" s="22" t="s">
        <v>1973</v>
      </c>
      <c r="D623" s="14" t="s">
        <v>782</v>
      </c>
      <c r="E623" s="25">
        <v>41313</v>
      </c>
      <c r="F623" s="14">
        <v>4048045</v>
      </c>
      <c r="G623" s="27">
        <v>10068774</v>
      </c>
      <c r="H623" s="26">
        <v>283203</v>
      </c>
      <c r="I623" s="16" t="e">
        <v>#N/A</v>
      </c>
      <c r="J623" s="18">
        <f t="shared" si="9"/>
        <v>0.91325646989986531</v>
      </c>
    </row>
    <row r="624" spans="1:10" hidden="1" x14ac:dyDescent="0.25">
      <c r="A624" s="15" t="s">
        <v>3</v>
      </c>
      <c r="B624" s="22" t="s">
        <v>2003</v>
      </c>
      <c r="C624" s="22" t="s">
        <v>1973</v>
      </c>
      <c r="D624" s="14" t="s">
        <v>783</v>
      </c>
      <c r="E624" s="25">
        <v>43490</v>
      </c>
      <c r="F624" s="14">
        <v>4288779</v>
      </c>
      <c r="G624" s="27">
        <v>10261845</v>
      </c>
      <c r="H624" s="26">
        <v>282880</v>
      </c>
      <c r="I624" s="16" t="e">
        <v>#N/A</v>
      </c>
      <c r="J624" s="18">
        <f t="shared" si="9"/>
        <v>0.91346875855846832</v>
      </c>
    </row>
    <row r="625" spans="1:10" hidden="1" x14ac:dyDescent="0.25">
      <c r="A625" s="15" t="s">
        <v>3</v>
      </c>
      <c r="B625" s="22" t="s">
        <v>2003</v>
      </c>
      <c r="C625" s="22" t="s">
        <v>1974</v>
      </c>
      <c r="D625" s="14" t="s">
        <v>784</v>
      </c>
      <c r="E625" s="25">
        <v>41201</v>
      </c>
      <c r="F625" s="14">
        <v>4039896</v>
      </c>
      <c r="G625" s="27">
        <v>10060183</v>
      </c>
      <c r="H625" s="26">
        <v>281928</v>
      </c>
      <c r="I625" s="16" t="e">
        <v>#N/A</v>
      </c>
      <c r="J625" s="18">
        <f t="shared" si="9"/>
        <v>0.91368033278408567</v>
      </c>
    </row>
    <row r="626" spans="1:10" hidden="1" x14ac:dyDescent="0.25">
      <c r="A626" s="15" t="s">
        <v>3</v>
      </c>
      <c r="B626" s="22" t="s">
        <v>2003</v>
      </c>
      <c r="C626" s="22" t="s">
        <v>1973</v>
      </c>
      <c r="D626" s="14" t="s">
        <v>441</v>
      </c>
      <c r="E626" s="25">
        <v>43337</v>
      </c>
      <c r="F626" s="14">
        <v>4260824</v>
      </c>
      <c r="G626" s="27">
        <v>10247440</v>
      </c>
      <c r="H626" s="26">
        <v>281741</v>
      </c>
      <c r="I626" s="16" t="e">
        <v>#N/A</v>
      </c>
      <c r="J626" s="18">
        <f t="shared" si="9"/>
        <v>0.91389176667465222</v>
      </c>
    </row>
    <row r="627" spans="1:10" hidden="1" x14ac:dyDescent="0.25">
      <c r="A627" s="15" t="s">
        <v>3</v>
      </c>
      <c r="B627" s="22" t="s">
        <v>2003</v>
      </c>
      <c r="C627" s="22" t="s">
        <v>1973</v>
      </c>
      <c r="D627" s="14" t="s">
        <v>785</v>
      </c>
      <c r="E627" s="25">
        <v>41241</v>
      </c>
      <c r="F627" s="14">
        <v>4042934</v>
      </c>
      <c r="G627" s="27">
        <v>10063330</v>
      </c>
      <c r="H627" s="26">
        <v>280926</v>
      </c>
      <c r="I627" s="39" t="s">
        <v>2015</v>
      </c>
      <c r="J627" s="18">
        <f t="shared" si="9"/>
        <v>0.91410258894454299</v>
      </c>
    </row>
    <row r="628" spans="1:10" hidden="1" x14ac:dyDescent="0.25">
      <c r="A628" s="15" t="s">
        <v>0</v>
      </c>
      <c r="B628" s="22" t="s">
        <v>2003</v>
      </c>
      <c r="C628" s="22" t="s">
        <v>1973</v>
      </c>
      <c r="D628" s="14" t="s">
        <v>786</v>
      </c>
      <c r="E628" s="25">
        <v>43808</v>
      </c>
      <c r="F628" s="14">
        <v>4333863</v>
      </c>
      <c r="G628" s="14" t="s">
        <v>2</v>
      </c>
      <c r="H628" s="26">
        <v>280000</v>
      </c>
      <c r="I628" s="39" t="s">
        <v>2011</v>
      </c>
      <c r="J628" s="18">
        <f t="shared" si="9"/>
        <v>0.91431271629327338</v>
      </c>
    </row>
    <row r="629" spans="1:10" hidden="1" x14ac:dyDescent="0.25">
      <c r="A629" s="15" t="s">
        <v>0</v>
      </c>
      <c r="B629" s="22" t="s">
        <v>2003</v>
      </c>
      <c r="C629" s="22" t="s">
        <v>1973</v>
      </c>
      <c r="D629" s="14" t="s">
        <v>787</v>
      </c>
      <c r="E629" s="25">
        <v>41633</v>
      </c>
      <c r="F629" s="14">
        <v>4076406</v>
      </c>
      <c r="G629" s="27">
        <v>10097134</v>
      </c>
      <c r="H629" s="26">
        <v>280000</v>
      </c>
      <c r="I629" s="39" t="s">
        <v>2005</v>
      </c>
      <c r="J629" s="18">
        <f t="shared" si="9"/>
        <v>0.91452284364200376</v>
      </c>
    </row>
    <row r="630" spans="1:10" hidden="1" x14ac:dyDescent="0.25">
      <c r="A630" s="15" t="s">
        <v>3</v>
      </c>
      <c r="B630" s="22" t="s">
        <v>2003</v>
      </c>
      <c r="C630" s="22" t="s">
        <v>1973</v>
      </c>
      <c r="D630" s="14" t="s">
        <v>441</v>
      </c>
      <c r="E630" s="25">
        <v>43897</v>
      </c>
      <c r="F630" s="14">
        <v>4349500</v>
      </c>
      <c r="G630" s="27">
        <v>10302789</v>
      </c>
      <c r="H630" s="26">
        <v>280000</v>
      </c>
      <c r="I630" s="16" t="e">
        <v>#N/A</v>
      </c>
      <c r="J630" s="18">
        <f t="shared" si="9"/>
        <v>0.91473297099073414</v>
      </c>
    </row>
    <row r="631" spans="1:10" hidden="1" x14ac:dyDescent="0.25">
      <c r="A631" s="15" t="s">
        <v>3</v>
      </c>
      <c r="B631" s="22" t="s">
        <v>2003</v>
      </c>
      <c r="C631" s="22" t="s">
        <v>1973</v>
      </c>
      <c r="D631" s="14" t="s">
        <v>788</v>
      </c>
      <c r="E631" s="25">
        <v>43789</v>
      </c>
      <c r="F631" s="14">
        <v>4331281</v>
      </c>
      <c r="G631" s="27">
        <v>10291477</v>
      </c>
      <c r="H631" s="26">
        <v>280000</v>
      </c>
      <c r="I631" s="16" t="e">
        <v>#N/A</v>
      </c>
      <c r="J631" s="18">
        <f t="shared" si="9"/>
        <v>0.91494309833946452</v>
      </c>
    </row>
    <row r="632" spans="1:10" hidden="1" x14ac:dyDescent="0.25">
      <c r="A632" s="15" t="s">
        <v>3</v>
      </c>
      <c r="B632" s="22" t="s">
        <v>2003</v>
      </c>
      <c r="C632" s="22" t="s">
        <v>1973</v>
      </c>
      <c r="D632" s="14" t="s">
        <v>789</v>
      </c>
      <c r="E632" s="25">
        <v>41183</v>
      </c>
      <c r="F632" s="14">
        <v>4038681</v>
      </c>
      <c r="G632" s="27">
        <v>10058639</v>
      </c>
      <c r="H632" s="26">
        <v>278144</v>
      </c>
      <c r="I632" s="16" t="e">
        <v>#N/A</v>
      </c>
      <c r="J632" s="18">
        <f t="shared" si="9"/>
        <v>0.91515183284405466</v>
      </c>
    </row>
    <row r="633" spans="1:10" hidden="1" x14ac:dyDescent="0.25">
      <c r="A633" s="15" t="s">
        <v>3</v>
      </c>
      <c r="B633" s="22" t="s">
        <v>2003</v>
      </c>
      <c r="C633" s="22" t="s">
        <v>1973</v>
      </c>
      <c r="D633" s="14" t="s">
        <v>791</v>
      </c>
      <c r="E633" s="25">
        <v>41192</v>
      </c>
      <c r="F633" s="14">
        <v>4039375</v>
      </c>
      <c r="G633" s="27">
        <v>10059455</v>
      </c>
      <c r="H633" s="26">
        <v>277668</v>
      </c>
      <c r="I633" s="16" t="e">
        <v>#N/A</v>
      </c>
      <c r="J633" s="18">
        <f t="shared" si="9"/>
        <v>0.91536021013215196</v>
      </c>
    </row>
    <row r="634" spans="1:10" hidden="1" x14ac:dyDescent="0.25">
      <c r="A634" s="15" t="s">
        <v>3</v>
      </c>
      <c r="B634" s="22" t="s">
        <v>2003</v>
      </c>
      <c r="C634" s="22" t="s">
        <v>1973</v>
      </c>
      <c r="D634" s="14" t="s">
        <v>790</v>
      </c>
      <c r="E634" s="25">
        <v>41192</v>
      </c>
      <c r="F634" s="14">
        <v>4039376</v>
      </c>
      <c r="G634" s="27">
        <v>10059456</v>
      </c>
      <c r="H634" s="26">
        <v>277668</v>
      </c>
      <c r="I634" s="16" t="e">
        <v>#N/A</v>
      </c>
      <c r="J634" s="18">
        <f t="shared" si="9"/>
        <v>0.91556858742024927</v>
      </c>
    </row>
    <row r="635" spans="1:10" hidden="1" x14ac:dyDescent="0.25">
      <c r="A635" s="15" t="s">
        <v>3</v>
      </c>
      <c r="B635" s="22" t="s">
        <v>2003</v>
      </c>
      <c r="C635" s="22" t="s">
        <v>1973</v>
      </c>
      <c r="D635" s="14" t="s">
        <v>793</v>
      </c>
      <c r="E635" s="25">
        <v>44261</v>
      </c>
      <c r="F635" s="14">
        <v>4403629</v>
      </c>
      <c r="G635" s="27">
        <v>10341068</v>
      </c>
      <c r="H635" s="26">
        <v>276500</v>
      </c>
      <c r="I635" s="39" t="s">
        <v>2010</v>
      </c>
      <c r="J635" s="18">
        <f t="shared" si="9"/>
        <v>0.91577608817712053</v>
      </c>
    </row>
    <row r="636" spans="1:10" hidden="1" x14ac:dyDescent="0.25">
      <c r="A636" s="15" t="s">
        <v>0</v>
      </c>
      <c r="B636" s="22" t="s">
        <v>2003</v>
      </c>
      <c r="C636" s="22" t="s">
        <v>1973</v>
      </c>
      <c r="D636" s="14" t="s">
        <v>794</v>
      </c>
      <c r="E636" s="25">
        <v>42409</v>
      </c>
      <c r="F636" s="14">
        <v>4143214</v>
      </c>
      <c r="G636" s="27">
        <v>10170237</v>
      </c>
      <c r="H636" s="26">
        <v>273000</v>
      </c>
      <c r="I636" s="39" t="s">
        <v>2005</v>
      </c>
      <c r="J636" s="18">
        <f t="shared" si="9"/>
        <v>0.91598096234213255</v>
      </c>
    </row>
    <row r="637" spans="1:10" hidden="1" x14ac:dyDescent="0.25">
      <c r="A637" s="15" t="s">
        <v>3</v>
      </c>
      <c r="B637" s="22" t="s">
        <v>2003</v>
      </c>
      <c r="C637" s="22" t="s">
        <v>1973</v>
      </c>
      <c r="D637" s="14" t="s">
        <v>795</v>
      </c>
      <c r="E637" s="25">
        <v>41202</v>
      </c>
      <c r="F637" s="14">
        <v>4039928</v>
      </c>
      <c r="G637" s="27">
        <v>10060269</v>
      </c>
      <c r="H637" s="26">
        <v>272100</v>
      </c>
      <c r="I637" s="16" t="e">
        <v>#N/A</v>
      </c>
      <c r="J637" s="18">
        <f t="shared" si="9"/>
        <v>0.91618516109780945</v>
      </c>
    </row>
    <row r="638" spans="1:10" hidden="1" x14ac:dyDescent="0.25">
      <c r="A638" s="15" t="s">
        <v>0</v>
      </c>
      <c r="B638" s="22" t="s">
        <v>2003</v>
      </c>
      <c r="C638" s="22" t="s">
        <v>1973</v>
      </c>
      <c r="D638" s="14" t="s">
        <v>797</v>
      </c>
      <c r="E638" s="25">
        <v>41221</v>
      </c>
      <c r="F638" s="14">
        <v>4041342</v>
      </c>
      <c r="G638" s="27">
        <v>10061741</v>
      </c>
      <c r="H638" s="26">
        <v>266325</v>
      </c>
      <c r="I638" s="39" t="s">
        <v>2005</v>
      </c>
      <c r="J638" s="18">
        <f t="shared" si="9"/>
        <v>0.91638502597691873</v>
      </c>
    </row>
    <row r="639" spans="1:10" hidden="1" x14ac:dyDescent="0.25">
      <c r="A639" s="15" t="s">
        <v>3</v>
      </c>
      <c r="B639" s="22" t="s">
        <v>2003</v>
      </c>
      <c r="C639" s="22" t="s">
        <v>1973</v>
      </c>
      <c r="D639" s="14" t="s">
        <v>798</v>
      </c>
      <c r="E639" s="25">
        <v>44587</v>
      </c>
      <c r="F639" s="14">
        <v>4455391</v>
      </c>
      <c r="G639" s="27">
        <v>10375534</v>
      </c>
      <c r="H639" s="26">
        <v>266286</v>
      </c>
      <c r="I639" s="39" t="s">
        <v>2007</v>
      </c>
      <c r="J639" s="18">
        <f t="shared" si="9"/>
        <v>0.91658486158829022</v>
      </c>
    </row>
    <row r="640" spans="1:10" hidden="1" x14ac:dyDescent="0.25">
      <c r="A640" s="15" t="s">
        <v>0</v>
      </c>
      <c r="B640" s="22" t="s">
        <v>2003</v>
      </c>
      <c r="C640" s="22" t="s">
        <v>1973</v>
      </c>
      <c r="D640" s="14" t="s">
        <v>800</v>
      </c>
      <c r="E640" s="25">
        <v>42598</v>
      </c>
      <c r="F640" s="14">
        <v>4168716</v>
      </c>
      <c r="G640" s="27">
        <v>10184730</v>
      </c>
      <c r="H640" s="26">
        <v>266200</v>
      </c>
      <c r="I640" s="39" t="s">
        <v>2005</v>
      </c>
      <c r="J640" s="18">
        <f t="shared" si="9"/>
        <v>0.91678463266054744</v>
      </c>
    </row>
    <row r="641" spans="1:10" hidden="1" x14ac:dyDescent="0.25">
      <c r="A641" s="15" t="s">
        <v>3</v>
      </c>
      <c r="B641" s="22" t="s">
        <v>2003</v>
      </c>
      <c r="C641" s="22" t="s">
        <v>1974</v>
      </c>
      <c r="D641" s="14" t="s">
        <v>801</v>
      </c>
      <c r="E641" s="25">
        <v>44278</v>
      </c>
      <c r="F641" s="14">
        <v>4405754</v>
      </c>
      <c r="G641" s="27">
        <v>10342926</v>
      </c>
      <c r="H641" s="26">
        <v>265527</v>
      </c>
      <c r="I641" s="16" t="e">
        <v>#N/A</v>
      </c>
      <c r="J641" s="18">
        <f t="shared" si="9"/>
        <v>0.91698389867671282</v>
      </c>
    </row>
    <row r="642" spans="1:10" hidden="1" x14ac:dyDescent="0.25">
      <c r="A642" s="15" t="s">
        <v>3</v>
      </c>
      <c r="B642" s="22" t="s">
        <v>2003</v>
      </c>
      <c r="C642" s="22" t="s">
        <v>1973</v>
      </c>
      <c r="D642" s="14" t="s">
        <v>805</v>
      </c>
      <c r="E642" s="25">
        <v>41305</v>
      </c>
      <c r="F642" s="14">
        <v>4047391</v>
      </c>
      <c r="G642" s="27">
        <v>10068188</v>
      </c>
      <c r="H642" s="26">
        <v>265440</v>
      </c>
      <c r="I642" s="16" t="e">
        <v>#N/A</v>
      </c>
      <c r="J642" s="18">
        <f t="shared" si="9"/>
        <v>0.91718309940330922</v>
      </c>
    </row>
    <row r="643" spans="1:10" hidden="1" x14ac:dyDescent="0.25">
      <c r="A643" s="15" t="s">
        <v>3</v>
      </c>
      <c r="B643" s="22" t="s">
        <v>2003</v>
      </c>
      <c r="C643" s="22" t="s">
        <v>1973</v>
      </c>
      <c r="D643" s="14" t="s">
        <v>804</v>
      </c>
      <c r="E643" s="25">
        <v>41210</v>
      </c>
      <c r="F643" s="14">
        <v>4040569</v>
      </c>
      <c r="G643" s="27">
        <v>10060484</v>
      </c>
      <c r="H643" s="26">
        <v>265440</v>
      </c>
      <c r="I643" s="16" t="e">
        <v>#N/A</v>
      </c>
      <c r="J643" s="18">
        <f t="shared" si="9"/>
        <v>0.91738230012990563</v>
      </c>
    </row>
    <row r="644" spans="1:10" hidden="1" x14ac:dyDescent="0.25">
      <c r="A644" s="15" t="s">
        <v>0</v>
      </c>
      <c r="B644" s="22" t="s">
        <v>2003</v>
      </c>
      <c r="C644" s="22" t="s">
        <v>1973</v>
      </c>
      <c r="D644" s="14" t="s">
        <v>806</v>
      </c>
      <c r="E644" s="25">
        <v>45187</v>
      </c>
      <c r="F644" s="14">
        <v>4537454</v>
      </c>
      <c r="G644" s="27">
        <v>10438281</v>
      </c>
      <c r="H644" s="26">
        <v>264761</v>
      </c>
      <c r="I644" s="39" t="s">
        <v>2005</v>
      </c>
      <c r="J644" s="18">
        <f t="shared" ref="J644:J707" si="10">+H644/$H$1+J643</f>
        <v>0.91758099129768134</v>
      </c>
    </row>
    <row r="645" spans="1:10" hidden="1" x14ac:dyDescent="0.25">
      <c r="A645" s="15" t="s">
        <v>3</v>
      </c>
      <c r="B645" s="22" t="s">
        <v>2003</v>
      </c>
      <c r="C645" s="22" t="s">
        <v>1973</v>
      </c>
      <c r="D645" s="14" t="s">
        <v>807</v>
      </c>
      <c r="E645" s="25">
        <v>43782</v>
      </c>
      <c r="F645" s="14">
        <v>4330208</v>
      </c>
      <c r="G645" s="27">
        <v>10290663</v>
      </c>
      <c r="H645" s="26">
        <v>264349</v>
      </c>
      <c r="I645" s="39" t="s">
        <v>2011</v>
      </c>
      <c r="J645" s="18">
        <f t="shared" si="10"/>
        <v>0.91777937327807246</v>
      </c>
    </row>
    <row r="646" spans="1:10" hidden="1" x14ac:dyDescent="0.25">
      <c r="A646" s="15" t="s">
        <v>3</v>
      </c>
      <c r="B646" s="22" t="s">
        <v>2003</v>
      </c>
      <c r="C646" s="22" t="s">
        <v>1973</v>
      </c>
      <c r="D646" s="14" t="s">
        <v>810</v>
      </c>
      <c r="E646" s="25">
        <v>41341</v>
      </c>
      <c r="F646" s="14">
        <v>4050572</v>
      </c>
      <c r="G646" s="27">
        <v>10071328</v>
      </c>
      <c r="H646" s="26">
        <v>264000</v>
      </c>
      <c r="I646" s="39" t="s">
        <v>2006</v>
      </c>
      <c r="J646" s="18">
        <f t="shared" si="10"/>
        <v>0.91797749334973244</v>
      </c>
    </row>
    <row r="647" spans="1:10" hidden="1" x14ac:dyDescent="0.25">
      <c r="A647" s="15" t="s">
        <v>3</v>
      </c>
      <c r="B647" s="22" t="s">
        <v>2003</v>
      </c>
      <c r="C647" s="22" t="s">
        <v>1973</v>
      </c>
      <c r="D647" s="14" t="s">
        <v>811</v>
      </c>
      <c r="E647" s="25">
        <v>42451</v>
      </c>
      <c r="F647" s="14">
        <v>4147468</v>
      </c>
      <c r="G647" s="14" t="s">
        <v>2</v>
      </c>
      <c r="H647" s="26">
        <v>264000</v>
      </c>
      <c r="I647" s="16" t="e">
        <v>#N/A</v>
      </c>
      <c r="J647" s="18">
        <f t="shared" si="10"/>
        <v>0.91817561342139242</v>
      </c>
    </row>
    <row r="648" spans="1:10" hidden="1" x14ac:dyDescent="0.25">
      <c r="A648" s="15" t="s">
        <v>0</v>
      </c>
      <c r="B648" s="22" t="s">
        <v>2003</v>
      </c>
      <c r="C648" s="22" t="s">
        <v>1974</v>
      </c>
      <c r="D648" s="14" t="s">
        <v>36</v>
      </c>
      <c r="E648" s="25">
        <v>43909</v>
      </c>
      <c r="F648" s="14">
        <v>4351000</v>
      </c>
      <c r="G648" s="14" t="s">
        <v>2</v>
      </c>
      <c r="H648" s="26">
        <v>263078</v>
      </c>
      <c r="I648" s="39" t="s">
        <v>2007</v>
      </c>
      <c r="J648" s="18">
        <f t="shared" si="10"/>
        <v>0.91837304157371125</v>
      </c>
    </row>
    <row r="649" spans="1:10" hidden="1" x14ac:dyDescent="0.25">
      <c r="A649" s="15" t="s">
        <v>3</v>
      </c>
      <c r="B649" s="22" t="s">
        <v>2003</v>
      </c>
      <c r="C649" s="22" t="s">
        <v>1974</v>
      </c>
      <c r="D649" s="14" t="s">
        <v>542</v>
      </c>
      <c r="E649" s="25">
        <v>42887</v>
      </c>
      <c r="F649" s="14">
        <v>4206562</v>
      </c>
      <c r="G649" s="14" t="s">
        <v>2</v>
      </c>
      <c r="H649" s="26">
        <v>263020</v>
      </c>
      <c r="I649" s="39" t="s">
        <v>2006</v>
      </c>
      <c r="J649" s="18">
        <f t="shared" si="10"/>
        <v>0.91857042619965068</v>
      </c>
    </row>
    <row r="650" spans="1:10" hidden="1" x14ac:dyDescent="0.25">
      <c r="A650" s="15" t="s">
        <v>3</v>
      </c>
      <c r="B650" s="22" t="s">
        <v>2003</v>
      </c>
      <c r="C650" s="22" t="s">
        <v>1973</v>
      </c>
      <c r="D650" s="14" t="s">
        <v>814</v>
      </c>
      <c r="E650" s="25">
        <v>41184</v>
      </c>
      <c r="F650" s="14">
        <v>4038840</v>
      </c>
      <c r="G650" s="27">
        <v>10058772</v>
      </c>
      <c r="H650" s="26">
        <v>260784</v>
      </c>
      <c r="I650" s="39" t="s">
        <v>2011</v>
      </c>
      <c r="J650" s="18">
        <f t="shared" si="10"/>
        <v>0.91876613280861963</v>
      </c>
    </row>
    <row r="651" spans="1:10" hidden="1" x14ac:dyDescent="0.25">
      <c r="A651" s="15" t="s">
        <v>3</v>
      </c>
      <c r="B651" s="22" t="s">
        <v>2003</v>
      </c>
      <c r="C651" s="22" t="s">
        <v>1973</v>
      </c>
      <c r="D651" s="14" t="s">
        <v>816</v>
      </c>
      <c r="E651" s="25">
        <v>43346</v>
      </c>
      <c r="F651" s="14">
        <v>4262099</v>
      </c>
      <c r="G651" s="27">
        <v>10248308</v>
      </c>
      <c r="H651" s="26">
        <v>257600</v>
      </c>
      <c r="I651" s="39" t="s">
        <v>2007</v>
      </c>
      <c r="J651" s="18">
        <f t="shared" si="10"/>
        <v>0.91895944996945156</v>
      </c>
    </row>
    <row r="652" spans="1:10" hidden="1" x14ac:dyDescent="0.25">
      <c r="A652" s="15" t="s">
        <v>3</v>
      </c>
      <c r="B652" s="22" t="s">
        <v>2003</v>
      </c>
      <c r="C652" s="22" t="s">
        <v>1973</v>
      </c>
      <c r="D652" s="14" t="s">
        <v>817</v>
      </c>
      <c r="E652" s="25">
        <v>41251</v>
      </c>
      <c r="F652" s="14">
        <v>4043500</v>
      </c>
      <c r="G652" s="27">
        <v>10063186</v>
      </c>
      <c r="H652" s="26">
        <v>256719</v>
      </c>
      <c r="I652" s="39" t="s">
        <v>2000</v>
      </c>
      <c r="J652" s="18">
        <f t="shared" si="10"/>
        <v>0.91915210597958974</v>
      </c>
    </row>
    <row r="653" spans="1:10" hidden="1" x14ac:dyDescent="0.25">
      <c r="A653" s="15" t="s">
        <v>0</v>
      </c>
      <c r="B653" s="22" t="s">
        <v>2003</v>
      </c>
      <c r="C653" s="22" t="s">
        <v>1973</v>
      </c>
      <c r="D653" s="14" t="s">
        <v>819</v>
      </c>
      <c r="E653" s="25">
        <v>41926</v>
      </c>
      <c r="F653" s="14">
        <v>4102201</v>
      </c>
      <c r="G653" s="27">
        <v>10124477</v>
      </c>
      <c r="H653" s="26">
        <v>256027</v>
      </c>
      <c r="I653" s="39" t="s">
        <v>2005</v>
      </c>
      <c r="J653" s="18">
        <f t="shared" si="10"/>
        <v>0.9193442426749947</v>
      </c>
    </row>
    <row r="654" spans="1:10" hidden="1" x14ac:dyDescent="0.25">
      <c r="A654" s="15" t="s">
        <v>3</v>
      </c>
      <c r="B654" s="22" t="s">
        <v>2003</v>
      </c>
      <c r="C654" s="22" t="s">
        <v>1973</v>
      </c>
      <c r="D654" s="14" t="s">
        <v>519</v>
      </c>
      <c r="E654" s="25">
        <v>43340</v>
      </c>
      <c r="F654" s="14">
        <v>4261229</v>
      </c>
      <c r="G654" s="14" t="s">
        <v>2</v>
      </c>
      <c r="H654" s="26">
        <v>256000</v>
      </c>
      <c r="I654" s="16" t="e">
        <v>#N/A</v>
      </c>
      <c r="J654" s="18">
        <f t="shared" si="10"/>
        <v>0.91953635910811959</v>
      </c>
    </row>
    <row r="655" spans="1:10" hidden="1" x14ac:dyDescent="0.25">
      <c r="A655" s="15" t="s">
        <v>3</v>
      </c>
      <c r="B655" s="22" t="s">
        <v>2003</v>
      </c>
      <c r="C655" s="22" t="s">
        <v>1974</v>
      </c>
      <c r="D655" s="14" t="s">
        <v>822</v>
      </c>
      <c r="E655" s="25">
        <v>41936</v>
      </c>
      <c r="F655" s="14">
        <v>4103116</v>
      </c>
      <c r="G655" s="27">
        <v>10125573</v>
      </c>
      <c r="H655" s="26">
        <v>255379</v>
      </c>
      <c r="I655" s="39" t="s">
        <v>2011</v>
      </c>
      <c r="J655" s="18">
        <f t="shared" si="10"/>
        <v>0.91972800950880318</v>
      </c>
    </row>
    <row r="656" spans="1:10" hidden="1" x14ac:dyDescent="0.25">
      <c r="A656" s="15" t="s">
        <v>0</v>
      </c>
      <c r="B656" s="22" t="s">
        <v>2003</v>
      </c>
      <c r="C656" s="22" t="s">
        <v>1973</v>
      </c>
      <c r="D656" s="14" t="s">
        <v>824</v>
      </c>
      <c r="E656" s="25">
        <v>44041</v>
      </c>
      <c r="F656" s="14">
        <v>4369515</v>
      </c>
      <c r="G656" s="27">
        <v>10317406</v>
      </c>
      <c r="H656" s="26">
        <v>254592</v>
      </c>
      <c r="I656" s="39" t="s">
        <v>2005</v>
      </c>
      <c r="J656" s="18">
        <f t="shared" si="10"/>
        <v>0.91991906930154588</v>
      </c>
    </row>
    <row r="657" spans="1:10" hidden="1" x14ac:dyDescent="0.25">
      <c r="A657" s="15" t="s">
        <v>3</v>
      </c>
      <c r="B657" s="22" t="s">
        <v>2003</v>
      </c>
      <c r="C657" s="22" t="s">
        <v>1973</v>
      </c>
      <c r="D657" s="14" t="s">
        <v>828</v>
      </c>
      <c r="E657" s="25">
        <v>44158</v>
      </c>
      <c r="F657" s="14">
        <v>4387692</v>
      </c>
      <c r="G657" s="27">
        <v>10330628</v>
      </c>
      <c r="H657" s="26">
        <v>254592</v>
      </c>
      <c r="I657" s="16" t="e">
        <v>#N/A</v>
      </c>
      <c r="J657" s="18">
        <f t="shared" si="10"/>
        <v>0.92011012909428858</v>
      </c>
    </row>
    <row r="658" spans="1:10" hidden="1" x14ac:dyDescent="0.25">
      <c r="A658" s="15" t="s">
        <v>0</v>
      </c>
      <c r="B658" s="22" t="s">
        <v>2003</v>
      </c>
      <c r="C658" s="22" t="s">
        <v>1973</v>
      </c>
      <c r="D658" s="14" t="s">
        <v>825</v>
      </c>
      <c r="E658" s="25">
        <v>44142</v>
      </c>
      <c r="F658" s="14">
        <v>4386046</v>
      </c>
      <c r="G658" s="27">
        <v>10329230</v>
      </c>
      <c r="H658" s="26">
        <v>254592</v>
      </c>
      <c r="I658" s="16" t="e">
        <v>#N/A</v>
      </c>
      <c r="J658" s="18">
        <f t="shared" si="10"/>
        <v>0.92030118888703127</v>
      </c>
    </row>
    <row r="659" spans="1:10" hidden="1" x14ac:dyDescent="0.25">
      <c r="A659" s="15" t="s">
        <v>3</v>
      </c>
      <c r="B659" s="22" t="s">
        <v>2003</v>
      </c>
      <c r="C659" s="22" t="s">
        <v>1973</v>
      </c>
      <c r="D659" s="14" t="s">
        <v>827</v>
      </c>
      <c r="E659" s="25">
        <v>44095</v>
      </c>
      <c r="F659" s="14">
        <v>4377714</v>
      </c>
      <c r="G659" s="27">
        <v>10323729</v>
      </c>
      <c r="H659" s="26">
        <v>254592</v>
      </c>
      <c r="I659" s="16" t="e">
        <v>#N/A</v>
      </c>
      <c r="J659" s="18">
        <f t="shared" si="10"/>
        <v>0.92049224867977397</v>
      </c>
    </row>
    <row r="660" spans="1:10" hidden="1" x14ac:dyDescent="0.25">
      <c r="A660" s="15" t="s">
        <v>3</v>
      </c>
      <c r="B660" s="22" t="s">
        <v>2003</v>
      </c>
      <c r="C660" s="22" t="s">
        <v>1973</v>
      </c>
      <c r="D660" s="14" t="s">
        <v>829</v>
      </c>
      <c r="E660" s="25">
        <v>43126</v>
      </c>
      <c r="F660" s="14">
        <v>4234102</v>
      </c>
      <c r="G660" s="14" t="s">
        <v>2</v>
      </c>
      <c r="H660" s="26">
        <v>254000</v>
      </c>
      <c r="I660" s="16" t="e">
        <v>#N/A</v>
      </c>
      <c r="J660" s="18">
        <f t="shared" si="10"/>
        <v>0.92068286420326506</v>
      </c>
    </row>
    <row r="661" spans="1:10" hidden="1" x14ac:dyDescent="0.25">
      <c r="A661" s="15" t="s">
        <v>3</v>
      </c>
      <c r="B661" s="22" t="s">
        <v>2003</v>
      </c>
      <c r="C661" s="22" t="s">
        <v>1973</v>
      </c>
      <c r="D661" s="14" t="s">
        <v>830</v>
      </c>
      <c r="E661" s="25">
        <v>41699</v>
      </c>
      <c r="F661" s="14">
        <v>4082300</v>
      </c>
      <c r="G661" s="27">
        <v>10103016</v>
      </c>
      <c r="H661" s="26">
        <v>253953</v>
      </c>
      <c r="I661" s="39" t="s">
        <v>2005</v>
      </c>
      <c r="J661" s="18">
        <f t="shared" si="10"/>
        <v>0.92087344445537977</v>
      </c>
    </row>
    <row r="662" spans="1:10" hidden="1" x14ac:dyDescent="0.25">
      <c r="A662" s="15" t="s">
        <v>0</v>
      </c>
      <c r="B662" s="22" t="s">
        <v>2003</v>
      </c>
      <c r="C662" s="22" t="s">
        <v>1973</v>
      </c>
      <c r="D662" s="14" t="s">
        <v>831</v>
      </c>
      <c r="E662" s="25">
        <v>41025</v>
      </c>
      <c r="F662" s="14">
        <v>4027985</v>
      </c>
      <c r="G662" s="27">
        <v>10045071</v>
      </c>
      <c r="H662" s="26">
        <v>253643</v>
      </c>
      <c r="I662" s="16" t="e">
        <v>#N/A</v>
      </c>
      <c r="J662" s="18">
        <f t="shared" si="10"/>
        <v>0.92106379206650124</v>
      </c>
    </row>
    <row r="663" spans="1:10" hidden="1" x14ac:dyDescent="0.25">
      <c r="A663" s="15" t="s">
        <v>3</v>
      </c>
      <c r="B663" s="22" t="s">
        <v>2003</v>
      </c>
      <c r="C663" s="22" t="s">
        <v>1973</v>
      </c>
      <c r="D663" s="14" t="s">
        <v>832</v>
      </c>
      <c r="E663" s="25">
        <v>42079</v>
      </c>
      <c r="F663" s="14">
        <v>4115483</v>
      </c>
      <c r="G663" s="14" t="s">
        <v>2</v>
      </c>
      <c r="H663" s="26">
        <v>250401</v>
      </c>
      <c r="I663" s="16" t="e">
        <v>#N/A</v>
      </c>
      <c r="J663" s="18">
        <f t="shared" si="10"/>
        <v>0.9212517067031063</v>
      </c>
    </row>
    <row r="664" spans="1:10" hidden="1" x14ac:dyDescent="0.25">
      <c r="A664" s="15" t="s">
        <v>3</v>
      </c>
      <c r="B664" s="22" t="s">
        <v>2003</v>
      </c>
      <c r="C664" s="22" t="s">
        <v>1973</v>
      </c>
      <c r="D664" s="14" t="s">
        <v>834</v>
      </c>
      <c r="E664" s="25">
        <v>44655</v>
      </c>
      <c r="F664" s="14">
        <v>4466659</v>
      </c>
      <c r="G664" s="14" t="s">
        <v>2</v>
      </c>
      <c r="H664" s="26">
        <v>250269</v>
      </c>
      <c r="I664" s="16" t="e">
        <v>#N/A</v>
      </c>
      <c r="J664" s="18">
        <f t="shared" si="10"/>
        <v>0.92143952227967552</v>
      </c>
    </row>
    <row r="665" spans="1:10" hidden="1" x14ac:dyDescent="0.25">
      <c r="A665" s="15" t="s">
        <v>0</v>
      </c>
      <c r="B665" s="22" t="s">
        <v>2003</v>
      </c>
      <c r="C665" s="22" t="s">
        <v>1973</v>
      </c>
      <c r="D665" s="14" t="s">
        <v>833</v>
      </c>
      <c r="E665" s="25">
        <v>44456</v>
      </c>
      <c r="F665" s="14">
        <v>4434789</v>
      </c>
      <c r="G665" s="27">
        <v>10361354</v>
      </c>
      <c r="H665" s="26">
        <v>250269</v>
      </c>
      <c r="I665" s="16" t="e">
        <v>#N/A</v>
      </c>
      <c r="J665" s="18">
        <f t="shared" si="10"/>
        <v>0.92162733785624473</v>
      </c>
    </row>
    <row r="666" spans="1:10" hidden="1" x14ac:dyDescent="0.25">
      <c r="A666" s="15" t="s">
        <v>3</v>
      </c>
      <c r="B666" s="22" t="s">
        <v>2003</v>
      </c>
      <c r="C666" s="22" t="s">
        <v>1973</v>
      </c>
      <c r="D666" s="14" t="s">
        <v>837</v>
      </c>
      <c r="E666" s="25">
        <v>43569</v>
      </c>
      <c r="F666" s="14">
        <v>4300669</v>
      </c>
      <c r="G666" s="27">
        <v>10269740</v>
      </c>
      <c r="H666" s="26">
        <v>249600</v>
      </c>
      <c r="I666" s="39" t="s">
        <v>2005</v>
      </c>
      <c r="J666" s="18">
        <f t="shared" si="10"/>
        <v>0.92181465137854146</v>
      </c>
    </row>
    <row r="667" spans="1:10" hidden="1" x14ac:dyDescent="0.25">
      <c r="A667" s="15" t="s">
        <v>0</v>
      </c>
      <c r="B667" s="22" t="s">
        <v>2003</v>
      </c>
      <c r="C667" s="22" t="s">
        <v>1973</v>
      </c>
      <c r="D667" s="14" t="s">
        <v>836</v>
      </c>
      <c r="E667" s="25">
        <v>43704</v>
      </c>
      <c r="F667" s="14">
        <v>4317358</v>
      </c>
      <c r="G667" s="27">
        <v>10281686</v>
      </c>
      <c r="H667" s="26">
        <v>249600</v>
      </c>
      <c r="I667" s="16" t="e">
        <v>#N/A</v>
      </c>
      <c r="J667" s="18">
        <f t="shared" si="10"/>
        <v>0.92200196490083819</v>
      </c>
    </row>
    <row r="668" spans="1:10" hidden="1" x14ac:dyDescent="0.25">
      <c r="A668" s="15" t="s">
        <v>3</v>
      </c>
      <c r="B668" s="22" t="s">
        <v>2003</v>
      </c>
      <c r="C668" s="22" t="s">
        <v>1973</v>
      </c>
      <c r="D668" s="14" t="s">
        <v>838</v>
      </c>
      <c r="E668" s="25">
        <v>43477</v>
      </c>
      <c r="F668" s="14">
        <v>4286978</v>
      </c>
      <c r="G668" s="27">
        <v>10260055</v>
      </c>
      <c r="H668" s="26">
        <v>249600</v>
      </c>
      <c r="I668" s="16" t="e">
        <v>#N/A</v>
      </c>
      <c r="J668" s="18">
        <f t="shared" si="10"/>
        <v>0.92218927842313492</v>
      </c>
    </row>
    <row r="669" spans="1:10" hidden="1" x14ac:dyDescent="0.25">
      <c r="A669" s="15" t="s">
        <v>0</v>
      </c>
      <c r="B669" s="22" t="s">
        <v>2003</v>
      </c>
      <c r="C669" s="22" t="s">
        <v>1973</v>
      </c>
      <c r="D669" s="14" t="s">
        <v>839</v>
      </c>
      <c r="E669" s="25">
        <v>41869</v>
      </c>
      <c r="F669" s="14">
        <v>4097289</v>
      </c>
      <c r="G669" s="27">
        <v>10119056</v>
      </c>
      <c r="H669" s="26">
        <v>249329</v>
      </c>
      <c r="I669" s="39" t="s">
        <v>2005</v>
      </c>
      <c r="J669" s="18">
        <f t="shared" si="10"/>
        <v>0.9223763885721763</v>
      </c>
    </row>
    <row r="670" spans="1:10" hidden="1" x14ac:dyDescent="0.25">
      <c r="A670" s="15" t="s">
        <v>3</v>
      </c>
      <c r="B670" s="22" t="s">
        <v>2003</v>
      </c>
      <c r="C670" s="22" t="s">
        <v>1974</v>
      </c>
      <c r="D670" s="14" t="s">
        <v>843</v>
      </c>
      <c r="E670" s="25">
        <v>42100</v>
      </c>
      <c r="F670" s="14">
        <v>4117348</v>
      </c>
      <c r="G670" s="14" t="s">
        <v>2</v>
      </c>
      <c r="H670" s="26">
        <v>249213</v>
      </c>
      <c r="I670" s="39" t="s">
        <v>2000</v>
      </c>
      <c r="J670" s="18">
        <f t="shared" si="10"/>
        <v>0.9225634116684589</v>
      </c>
    </row>
    <row r="671" spans="1:10" hidden="1" x14ac:dyDescent="0.25">
      <c r="A671" s="15" t="s">
        <v>3</v>
      </c>
      <c r="B671" s="22" t="s">
        <v>2003</v>
      </c>
      <c r="C671" s="22" t="s">
        <v>1973</v>
      </c>
      <c r="D671" s="14" t="s">
        <v>842</v>
      </c>
      <c r="E671" s="25">
        <v>42043</v>
      </c>
      <c r="F671" s="14">
        <v>4111975</v>
      </c>
      <c r="G671" s="27">
        <v>10135851</v>
      </c>
      <c r="H671" s="26">
        <v>249213</v>
      </c>
      <c r="I671" s="39" t="s">
        <v>2000</v>
      </c>
      <c r="J671" s="18">
        <f t="shared" si="10"/>
        <v>0.9227504347647415</v>
      </c>
    </row>
    <row r="672" spans="1:10" hidden="1" x14ac:dyDescent="0.25">
      <c r="A672" s="15" t="s">
        <v>0</v>
      </c>
      <c r="B672" s="22" t="s">
        <v>2003</v>
      </c>
      <c r="C672" s="22" t="s">
        <v>1974</v>
      </c>
      <c r="D672" s="14" t="s">
        <v>841</v>
      </c>
      <c r="E672" s="25">
        <v>42331</v>
      </c>
      <c r="F672" s="14">
        <v>4137112</v>
      </c>
      <c r="G672" s="14" t="s">
        <v>2</v>
      </c>
      <c r="H672" s="26">
        <v>249213</v>
      </c>
      <c r="I672" s="16" t="e">
        <v>#N/A</v>
      </c>
      <c r="J672" s="18">
        <f t="shared" si="10"/>
        <v>0.9229374578610241</v>
      </c>
    </row>
    <row r="673" spans="1:10" hidden="1" x14ac:dyDescent="0.25">
      <c r="A673" s="15" t="s">
        <v>3</v>
      </c>
      <c r="B673" s="22" t="s">
        <v>2003</v>
      </c>
      <c r="C673" s="22" t="s">
        <v>1973</v>
      </c>
      <c r="D673" s="14" t="s">
        <v>703</v>
      </c>
      <c r="E673" s="25">
        <v>42051</v>
      </c>
      <c r="F673" s="14">
        <v>4112762</v>
      </c>
      <c r="G673" s="14" t="s">
        <v>2</v>
      </c>
      <c r="H673" s="26">
        <v>249213</v>
      </c>
      <c r="I673" s="16" t="e">
        <v>#N/A</v>
      </c>
      <c r="J673" s="18">
        <f t="shared" si="10"/>
        <v>0.9231244809573067</v>
      </c>
    </row>
    <row r="674" spans="1:10" hidden="1" x14ac:dyDescent="0.25">
      <c r="A674" s="15" t="s">
        <v>0</v>
      </c>
      <c r="B674" s="22" t="s">
        <v>2003</v>
      </c>
      <c r="C674" s="22" t="s">
        <v>1973</v>
      </c>
      <c r="D674" s="14" t="s">
        <v>844</v>
      </c>
      <c r="E674" s="25">
        <v>44223</v>
      </c>
      <c r="F674" s="14">
        <v>4397581</v>
      </c>
      <c r="G674" s="27">
        <v>10336397</v>
      </c>
      <c r="H674" s="26">
        <v>248764</v>
      </c>
      <c r="I674" s="16" t="e">
        <v>#N/A</v>
      </c>
      <c r="J674" s="18">
        <f t="shared" si="10"/>
        <v>0.92331116709937655</v>
      </c>
    </row>
    <row r="675" spans="1:10" hidden="1" x14ac:dyDescent="0.25">
      <c r="A675" s="15" t="s">
        <v>3</v>
      </c>
      <c r="B675" s="22" t="s">
        <v>2003</v>
      </c>
      <c r="C675" s="22" t="s">
        <v>1973</v>
      </c>
      <c r="D675" s="14" t="s">
        <v>555</v>
      </c>
      <c r="E675" s="25">
        <v>41837</v>
      </c>
      <c r="F675" s="14">
        <v>4094222</v>
      </c>
      <c r="G675" s="14" t="s">
        <v>2</v>
      </c>
      <c r="H675" s="26">
        <v>246663</v>
      </c>
      <c r="I675" s="16" t="e">
        <v>#N/A</v>
      </c>
      <c r="J675" s="18">
        <f t="shared" si="10"/>
        <v>0.92349627653587607</v>
      </c>
    </row>
    <row r="676" spans="1:10" hidden="1" x14ac:dyDescent="0.25">
      <c r="A676" s="15" t="s">
        <v>3</v>
      </c>
      <c r="B676" s="22" t="s">
        <v>2003</v>
      </c>
      <c r="C676" s="22" t="s">
        <v>1973</v>
      </c>
      <c r="D676" s="14" t="s">
        <v>846</v>
      </c>
      <c r="E676" s="25">
        <v>43601</v>
      </c>
      <c r="F676" s="14">
        <v>4304724</v>
      </c>
      <c r="G676" s="27">
        <v>10272173</v>
      </c>
      <c r="H676" s="26">
        <v>245600</v>
      </c>
      <c r="I676" s="39" t="s">
        <v>2015</v>
      </c>
      <c r="J676" s="18">
        <f t="shared" si="10"/>
        <v>0.9236805882389052</v>
      </c>
    </row>
    <row r="677" spans="1:10" hidden="1" x14ac:dyDescent="0.25">
      <c r="A677" s="15" t="s">
        <v>3</v>
      </c>
      <c r="B677" s="22" t="s">
        <v>2003</v>
      </c>
      <c r="C677" s="22" t="s">
        <v>1973</v>
      </c>
      <c r="D677" s="14" t="s">
        <v>848</v>
      </c>
      <c r="E677" s="25">
        <v>44056</v>
      </c>
      <c r="F677" s="14">
        <v>4371455</v>
      </c>
      <c r="G677" s="27">
        <v>10318854</v>
      </c>
      <c r="H677" s="26">
        <v>242711</v>
      </c>
      <c r="I677" s="39" t="s">
        <v>2005</v>
      </c>
      <c r="J677" s="18">
        <f t="shared" si="10"/>
        <v>0.92386273187796841</v>
      </c>
    </row>
    <row r="678" spans="1:10" hidden="1" x14ac:dyDescent="0.25">
      <c r="A678" s="15" t="s">
        <v>0</v>
      </c>
      <c r="B678" s="22" t="s">
        <v>2003</v>
      </c>
      <c r="C678" s="22" t="s">
        <v>1973</v>
      </c>
      <c r="D678" s="14" t="s">
        <v>849</v>
      </c>
      <c r="E678" s="25">
        <v>42600</v>
      </c>
      <c r="F678" s="14">
        <v>4168796</v>
      </c>
      <c r="G678" s="27">
        <v>10184803</v>
      </c>
      <c r="H678" s="26">
        <v>242000</v>
      </c>
      <c r="I678" s="39" t="s">
        <v>2007</v>
      </c>
      <c r="J678" s="18">
        <f t="shared" si="10"/>
        <v>0.92404434194365681</v>
      </c>
    </row>
    <row r="679" spans="1:10" hidden="1" x14ac:dyDescent="0.25">
      <c r="A679" s="15" t="s">
        <v>3</v>
      </c>
      <c r="B679" s="22" t="s">
        <v>2003</v>
      </c>
      <c r="C679" s="22" t="s">
        <v>1973</v>
      </c>
      <c r="D679" s="14" t="s">
        <v>850</v>
      </c>
      <c r="E679" s="25">
        <v>42595</v>
      </c>
      <c r="F679" s="14">
        <v>4168357</v>
      </c>
      <c r="G679" s="27">
        <v>10184640</v>
      </c>
      <c r="H679" s="26">
        <v>242000</v>
      </c>
      <c r="I679" s="39" t="s">
        <v>2010</v>
      </c>
      <c r="J679" s="18">
        <f t="shared" si="10"/>
        <v>0.92422595200934521</v>
      </c>
    </row>
    <row r="680" spans="1:10" hidden="1" x14ac:dyDescent="0.25">
      <c r="A680" s="15" t="s">
        <v>0</v>
      </c>
      <c r="B680" s="22" t="s">
        <v>2003</v>
      </c>
      <c r="C680" s="22" t="s">
        <v>1973</v>
      </c>
      <c r="D680" s="14" t="s">
        <v>853</v>
      </c>
      <c r="E680" s="25">
        <v>43247</v>
      </c>
      <c r="F680" s="14">
        <v>4250783</v>
      </c>
      <c r="G680" s="27">
        <v>10240087</v>
      </c>
      <c r="H680" s="26">
        <v>240000</v>
      </c>
      <c r="I680" s="39" t="s">
        <v>2000</v>
      </c>
      <c r="J680" s="18">
        <f t="shared" si="10"/>
        <v>0.92440606116539981</v>
      </c>
    </row>
    <row r="681" spans="1:10" hidden="1" x14ac:dyDescent="0.25">
      <c r="A681" s="15" t="s">
        <v>0</v>
      </c>
      <c r="B681" s="22" t="s">
        <v>2003</v>
      </c>
      <c r="C681" s="22" t="s">
        <v>1973</v>
      </c>
      <c r="D681" s="14" t="s">
        <v>855</v>
      </c>
      <c r="E681" s="25">
        <v>41467</v>
      </c>
      <c r="F681" s="14">
        <v>4061670</v>
      </c>
      <c r="G681" s="27">
        <v>10082009</v>
      </c>
      <c r="H681" s="26">
        <v>240000</v>
      </c>
      <c r="I681" s="39" t="s">
        <v>2005</v>
      </c>
      <c r="J681" s="18">
        <f t="shared" si="10"/>
        <v>0.9245861703214544</v>
      </c>
    </row>
    <row r="682" spans="1:10" hidden="1" x14ac:dyDescent="0.25">
      <c r="A682" s="15" t="s">
        <v>3</v>
      </c>
      <c r="B682" s="22" t="s">
        <v>2003</v>
      </c>
      <c r="C682" s="22" t="s">
        <v>1973</v>
      </c>
      <c r="D682" s="14" t="s">
        <v>858</v>
      </c>
      <c r="E682" s="25">
        <v>43349</v>
      </c>
      <c r="F682" s="14">
        <v>4262398</v>
      </c>
      <c r="G682" s="27">
        <v>10247610</v>
      </c>
      <c r="H682" s="26">
        <v>240000</v>
      </c>
      <c r="I682" s="16" t="e">
        <v>#N/A</v>
      </c>
      <c r="J682" s="18">
        <f t="shared" si="10"/>
        <v>0.924766279477509</v>
      </c>
    </row>
    <row r="683" spans="1:10" hidden="1" x14ac:dyDescent="0.25">
      <c r="A683" s="15" t="s">
        <v>0</v>
      </c>
      <c r="B683" s="22" t="s">
        <v>2003</v>
      </c>
      <c r="C683" s="22" t="s">
        <v>1973</v>
      </c>
      <c r="D683" s="14" t="s">
        <v>854</v>
      </c>
      <c r="E683" s="25">
        <v>43272</v>
      </c>
      <c r="F683" s="14">
        <v>4253433</v>
      </c>
      <c r="G683" s="27">
        <v>10241786</v>
      </c>
      <c r="H683" s="26">
        <v>240000</v>
      </c>
      <c r="I683" s="16" t="e">
        <v>#N/A</v>
      </c>
      <c r="J683" s="18">
        <f t="shared" si="10"/>
        <v>0.9249463886335636</v>
      </c>
    </row>
    <row r="684" spans="1:10" hidden="1" x14ac:dyDescent="0.25">
      <c r="A684" s="15" t="s">
        <v>3</v>
      </c>
      <c r="B684" s="22" t="s">
        <v>2003</v>
      </c>
      <c r="C684" s="22" t="s">
        <v>1973</v>
      </c>
      <c r="D684" s="14" t="s">
        <v>859</v>
      </c>
      <c r="E684" s="25">
        <v>41504</v>
      </c>
      <c r="F684" s="14">
        <v>4064563</v>
      </c>
      <c r="G684" s="27">
        <v>10085111</v>
      </c>
      <c r="H684" s="26">
        <v>240000</v>
      </c>
      <c r="I684" s="16" t="e">
        <v>#N/A</v>
      </c>
      <c r="J684" s="18">
        <f t="shared" si="10"/>
        <v>0.9251264977896182</v>
      </c>
    </row>
    <row r="685" spans="1:10" hidden="1" x14ac:dyDescent="0.25">
      <c r="A685" s="15" t="s">
        <v>3</v>
      </c>
      <c r="B685" s="22" t="s">
        <v>2003</v>
      </c>
      <c r="C685" s="22" t="s">
        <v>1974</v>
      </c>
      <c r="D685" s="14" t="s">
        <v>58</v>
      </c>
      <c r="E685" s="25">
        <v>43600</v>
      </c>
      <c r="F685" s="14">
        <v>4304543</v>
      </c>
      <c r="G685" s="14" t="s">
        <v>2</v>
      </c>
      <c r="H685" s="26">
        <v>238174</v>
      </c>
      <c r="I685" s="16" t="e">
        <v>#N/A</v>
      </c>
      <c r="J685" s="18">
        <f t="shared" si="10"/>
        <v>0.92530523661517716</v>
      </c>
    </row>
    <row r="686" spans="1:10" hidden="1" x14ac:dyDescent="0.25">
      <c r="A686" s="15" t="s">
        <v>3</v>
      </c>
      <c r="B686" s="22" t="s">
        <v>2003</v>
      </c>
      <c r="C686" s="22" t="s">
        <v>1973</v>
      </c>
      <c r="D686" s="14" t="s">
        <v>861</v>
      </c>
      <c r="E686" s="25">
        <v>41803</v>
      </c>
      <c r="F686" s="14">
        <v>4091278</v>
      </c>
      <c r="G686" s="27">
        <v>10113193</v>
      </c>
      <c r="H686" s="26">
        <v>236331</v>
      </c>
      <c r="I686" s="39" t="s">
        <v>2006</v>
      </c>
      <c r="J686" s="18">
        <f t="shared" si="10"/>
        <v>0.92548259235250852</v>
      </c>
    </row>
    <row r="687" spans="1:10" hidden="1" x14ac:dyDescent="0.25">
      <c r="A687" s="15" t="s">
        <v>3</v>
      </c>
      <c r="B687" s="22" t="s">
        <v>2003</v>
      </c>
      <c r="C687" s="22" t="s">
        <v>1973</v>
      </c>
      <c r="D687" s="14" t="s">
        <v>862</v>
      </c>
      <c r="E687" s="25">
        <v>41080</v>
      </c>
      <c r="F687" s="14">
        <v>4031700</v>
      </c>
      <c r="G687" s="27">
        <v>10049863</v>
      </c>
      <c r="H687" s="26">
        <v>235702</v>
      </c>
      <c r="I687" s="39" t="s">
        <v>2005</v>
      </c>
      <c r="J687" s="18">
        <f t="shared" si="10"/>
        <v>0.92565947605376009</v>
      </c>
    </row>
    <row r="688" spans="1:10" hidden="1" x14ac:dyDescent="0.25">
      <c r="A688" s="15" t="s">
        <v>0</v>
      </c>
      <c r="B688" s="22" t="s">
        <v>2003</v>
      </c>
      <c r="C688" s="22" t="s">
        <v>1973</v>
      </c>
      <c r="D688" s="14" t="s">
        <v>863</v>
      </c>
      <c r="E688" s="25">
        <v>41668</v>
      </c>
      <c r="F688" s="14">
        <v>4079552</v>
      </c>
      <c r="G688" s="27">
        <v>10100272</v>
      </c>
      <c r="H688" s="26">
        <v>234413</v>
      </c>
      <c r="I688" s="39" t="s">
        <v>2015</v>
      </c>
      <c r="J688" s="18">
        <f t="shared" si="10"/>
        <v>0.92583539241875268</v>
      </c>
    </row>
    <row r="689" spans="1:10" hidden="1" x14ac:dyDescent="0.25">
      <c r="A689" s="15" t="s">
        <v>0</v>
      </c>
      <c r="B689" s="22" t="s">
        <v>2003</v>
      </c>
      <c r="C689" s="22" t="s">
        <v>1973</v>
      </c>
      <c r="D689" s="14" t="s">
        <v>864</v>
      </c>
      <c r="E689" s="25">
        <v>43637</v>
      </c>
      <c r="F689" s="14">
        <v>4308799</v>
      </c>
      <c r="G689" s="27">
        <v>10274980</v>
      </c>
      <c r="H689" s="26">
        <v>232960</v>
      </c>
      <c r="I689" s="39" t="s">
        <v>2000</v>
      </c>
      <c r="J689" s="18">
        <f t="shared" si="10"/>
        <v>0.92601021837289632</v>
      </c>
    </row>
    <row r="690" spans="1:10" hidden="1" x14ac:dyDescent="0.25">
      <c r="A690" s="15" t="s">
        <v>0</v>
      </c>
      <c r="B690" s="22" t="s">
        <v>2003</v>
      </c>
      <c r="C690" s="22" t="s">
        <v>1973</v>
      </c>
      <c r="D690" s="14" t="s">
        <v>865</v>
      </c>
      <c r="E690" s="25">
        <v>41932</v>
      </c>
      <c r="F690" s="14">
        <v>4102777</v>
      </c>
      <c r="G690" s="14" t="s">
        <v>2</v>
      </c>
      <c r="H690" s="26">
        <v>231080</v>
      </c>
      <c r="I690" s="39" t="s">
        <v>2005</v>
      </c>
      <c r="J690" s="18">
        <f t="shared" si="10"/>
        <v>0.92618363347198418</v>
      </c>
    </row>
    <row r="691" spans="1:10" hidden="1" x14ac:dyDescent="0.25">
      <c r="A691" s="15" t="s">
        <v>3</v>
      </c>
      <c r="B691" s="22" t="s">
        <v>2003</v>
      </c>
      <c r="C691" s="22" t="s">
        <v>1973</v>
      </c>
      <c r="D691" s="14" t="s">
        <v>867</v>
      </c>
      <c r="E691" s="25">
        <v>41983</v>
      </c>
      <c r="F691" s="14">
        <v>4107001</v>
      </c>
      <c r="G691" s="27">
        <v>10129327</v>
      </c>
      <c r="H691" s="26">
        <v>231080</v>
      </c>
      <c r="I691" s="16" t="e">
        <v>#N/A</v>
      </c>
      <c r="J691" s="18">
        <f t="shared" si="10"/>
        <v>0.92635704857107204</v>
      </c>
    </row>
    <row r="692" spans="1:10" hidden="1" x14ac:dyDescent="0.25">
      <c r="A692" s="15" t="s">
        <v>0</v>
      </c>
      <c r="B692" s="22" t="s">
        <v>2003</v>
      </c>
      <c r="C692" s="22" t="s">
        <v>1973</v>
      </c>
      <c r="D692" s="14" t="s">
        <v>866</v>
      </c>
      <c r="E692" s="25">
        <v>41905</v>
      </c>
      <c r="F692" s="14">
        <v>4100405</v>
      </c>
      <c r="G692" s="14" t="s">
        <v>2</v>
      </c>
      <c r="H692" s="26">
        <v>231080</v>
      </c>
      <c r="I692" s="16" t="e">
        <v>#N/A</v>
      </c>
      <c r="J692" s="18">
        <f t="shared" si="10"/>
        <v>0.9265304636701599</v>
      </c>
    </row>
    <row r="693" spans="1:10" hidden="1" x14ac:dyDescent="0.25">
      <c r="A693" s="15" t="s">
        <v>0</v>
      </c>
      <c r="B693" s="22" t="s">
        <v>2003</v>
      </c>
      <c r="C693" s="22" t="s">
        <v>1973</v>
      </c>
      <c r="D693" s="14" t="s">
        <v>869</v>
      </c>
      <c r="E693" s="25">
        <v>43606</v>
      </c>
      <c r="F693" s="14">
        <v>4305366</v>
      </c>
      <c r="G693" s="27">
        <v>10272613</v>
      </c>
      <c r="H693" s="26">
        <v>229632</v>
      </c>
      <c r="I693" s="39" t="s">
        <v>2005</v>
      </c>
      <c r="J693" s="18">
        <f t="shared" si="10"/>
        <v>0.92670279211067297</v>
      </c>
    </row>
    <row r="694" spans="1:10" hidden="1" x14ac:dyDescent="0.25">
      <c r="A694" s="15" t="s">
        <v>0</v>
      </c>
      <c r="B694" s="22" t="s">
        <v>2003</v>
      </c>
      <c r="C694" s="22" t="s">
        <v>1973</v>
      </c>
      <c r="D694" s="14" t="s">
        <v>871</v>
      </c>
      <c r="E694" s="25">
        <v>42798</v>
      </c>
      <c r="F694" s="14">
        <v>4197214</v>
      </c>
      <c r="G694" s="27">
        <v>10197945</v>
      </c>
      <c r="H694" s="26">
        <v>228452</v>
      </c>
      <c r="I694" s="39" t="s">
        <v>2005</v>
      </c>
      <c r="J694" s="18">
        <f t="shared" si="10"/>
        <v>0.92687423501450206</v>
      </c>
    </row>
    <row r="695" spans="1:10" hidden="1" x14ac:dyDescent="0.25">
      <c r="A695" s="15" t="s">
        <v>0</v>
      </c>
      <c r="B695" s="22" t="s">
        <v>2003</v>
      </c>
      <c r="C695" s="22" t="s">
        <v>1973</v>
      </c>
      <c r="D695" s="14" t="s">
        <v>872</v>
      </c>
      <c r="E695" s="25">
        <v>45180</v>
      </c>
      <c r="F695" s="14">
        <v>4536896</v>
      </c>
      <c r="G695" s="27">
        <v>10436989</v>
      </c>
      <c r="H695" s="26">
        <v>226938</v>
      </c>
      <c r="I695" s="39" t="s">
        <v>2005</v>
      </c>
      <c r="J695" s="18">
        <f t="shared" si="10"/>
        <v>0.92704454172973838</v>
      </c>
    </row>
    <row r="696" spans="1:10" hidden="1" x14ac:dyDescent="0.25">
      <c r="A696" s="15" t="s">
        <v>0</v>
      </c>
      <c r="B696" s="22" t="s">
        <v>2003</v>
      </c>
      <c r="C696" s="22" t="s">
        <v>1973</v>
      </c>
      <c r="D696" s="14" t="s">
        <v>782</v>
      </c>
      <c r="E696" s="25">
        <v>41313</v>
      </c>
      <c r="F696" s="14">
        <v>4048042</v>
      </c>
      <c r="G696" s="27">
        <v>10068773</v>
      </c>
      <c r="H696" s="26">
        <v>226562</v>
      </c>
      <c r="I696" s="16" t="e">
        <v>#N/A</v>
      </c>
      <c r="J696" s="18">
        <f t="shared" si="10"/>
        <v>0.92721456627396348</v>
      </c>
    </row>
    <row r="697" spans="1:10" hidden="1" x14ac:dyDescent="0.25">
      <c r="A697" s="15" t="s">
        <v>0</v>
      </c>
      <c r="B697" s="22" t="s">
        <v>2003</v>
      </c>
      <c r="C697" s="22" t="s">
        <v>1973</v>
      </c>
      <c r="D697" s="14" t="s">
        <v>877</v>
      </c>
      <c r="E697" s="25">
        <v>42968</v>
      </c>
      <c r="F697" s="14">
        <v>4214876</v>
      </c>
      <c r="G697" s="27">
        <v>10213829</v>
      </c>
      <c r="H697" s="26">
        <v>225446</v>
      </c>
      <c r="I697" s="39" t="s">
        <v>2011</v>
      </c>
      <c r="J697" s="18">
        <f t="shared" si="10"/>
        <v>0.92738375331061296</v>
      </c>
    </row>
    <row r="698" spans="1:10" hidden="1" x14ac:dyDescent="0.25">
      <c r="A698" s="15" t="s">
        <v>3</v>
      </c>
      <c r="B698" s="22" t="s">
        <v>2003</v>
      </c>
      <c r="C698" s="22" t="s">
        <v>1973</v>
      </c>
      <c r="D698" s="14" t="s">
        <v>882</v>
      </c>
      <c r="E698" s="25">
        <v>42905</v>
      </c>
      <c r="F698" s="14">
        <v>4208236</v>
      </c>
      <c r="G698" s="27">
        <v>10209144</v>
      </c>
      <c r="H698" s="26">
        <v>225446</v>
      </c>
      <c r="I698" s="39" t="s">
        <v>2015</v>
      </c>
      <c r="J698" s="18">
        <f t="shared" si="10"/>
        <v>0.92755294034726243</v>
      </c>
    </row>
    <row r="699" spans="1:10" hidden="1" x14ac:dyDescent="0.25">
      <c r="A699" s="15" t="s">
        <v>0</v>
      </c>
      <c r="B699" s="22" t="s">
        <v>2003</v>
      </c>
      <c r="C699" s="22" t="s">
        <v>1973</v>
      </c>
      <c r="D699" s="14" t="s">
        <v>876</v>
      </c>
      <c r="E699" s="25">
        <v>43010</v>
      </c>
      <c r="F699" s="14">
        <v>4219965</v>
      </c>
      <c r="G699" s="27">
        <v>10217759</v>
      </c>
      <c r="H699" s="26">
        <v>225446</v>
      </c>
      <c r="I699" s="16" t="e">
        <v>#N/A</v>
      </c>
      <c r="J699" s="18">
        <f t="shared" si="10"/>
        <v>0.92772212738391191</v>
      </c>
    </row>
    <row r="700" spans="1:10" hidden="1" x14ac:dyDescent="0.25">
      <c r="A700" s="15" t="s">
        <v>3</v>
      </c>
      <c r="B700" s="22" t="s">
        <v>2003</v>
      </c>
      <c r="C700" s="22" t="s">
        <v>1974</v>
      </c>
      <c r="D700" s="14" t="s">
        <v>883</v>
      </c>
      <c r="E700" s="25">
        <v>42892</v>
      </c>
      <c r="F700" s="14">
        <v>4207016</v>
      </c>
      <c r="G700" s="27">
        <v>10207056</v>
      </c>
      <c r="H700" s="26">
        <v>225446</v>
      </c>
      <c r="I700" s="16" t="e">
        <v>#N/A</v>
      </c>
      <c r="J700" s="18">
        <f t="shared" si="10"/>
        <v>0.92789131442056139</v>
      </c>
    </row>
    <row r="701" spans="1:10" hidden="1" x14ac:dyDescent="0.25">
      <c r="A701" s="15" t="s">
        <v>3</v>
      </c>
      <c r="B701" s="22" t="s">
        <v>2003</v>
      </c>
      <c r="C701" s="22" t="s">
        <v>1973</v>
      </c>
      <c r="D701" s="14" t="s">
        <v>881</v>
      </c>
      <c r="E701" s="25">
        <v>42864</v>
      </c>
      <c r="F701" s="14">
        <v>4204378</v>
      </c>
      <c r="G701" s="27">
        <v>10205677</v>
      </c>
      <c r="H701" s="26">
        <v>225446</v>
      </c>
      <c r="I701" s="16" t="e">
        <v>#N/A</v>
      </c>
      <c r="J701" s="18">
        <f t="shared" si="10"/>
        <v>0.92806050145721086</v>
      </c>
    </row>
    <row r="702" spans="1:10" hidden="1" x14ac:dyDescent="0.25">
      <c r="A702" s="15" t="s">
        <v>0</v>
      </c>
      <c r="B702" s="22" t="s">
        <v>2003</v>
      </c>
      <c r="C702" s="22" t="s">
        <v>1974</v>
      </c>
      <c r="D702" s="14" t="s">
        <v>875</v>
      </c>
      <c r="E702" s="25">
        <v>42842</v>
      </c>
      <c r="F702" s="14">
        <v>4201897</v>
      </c>
      <c r="G702" s="27">
        <v>10203727</v>
      </c>
      <c r="H702" s="26">
        <v>225446</v>
      </c>
      <c r="I702" s="16" t="e">
        <v>#N/A</v>
      </c>
      <c r="J702" s="18">
        <f t="shared" si="10"/>
        <v>0.92822968849386034</v>
      </c>
    </row>
    <row r="703" spans="1:10" hidden="1" x14ac:dyDescent="0.25">
      <c r="A703" s="15" t="s">
        <v>3</v>
      </c>
      <c r="B703" s="22" t="s">
        <v>2003</v>
      </c>
      <c r="C703" s="22" t="s">
        <v>1973</v>
      </c>
      <c r="D703" s="14" t="s">
        <v>885</v>
      </c>
      <c r="E703" s="25">
        <v>44375</v>
      </c>
      <c r="F703" s="14">
        <v>4422279</v>
      </c>
      <c r="G703" s="27">
        <v>10353005</v>
      </c>
      <c r="H703" s="26">
        <v>224023</v>
      </c>
      <c r="I703" s="39" t="s">
        <v>2010</v>
      </c>
      <c r="J703" s="18">
        <f t="shared" si="10"/>
        <v>0.92839780763330537</v>
      </c>
    </row>
    <row r="704" spans="1:10" hidden="1" x14ac:dyDescent="0.25">
      <c r="A704" s="15" t="s">
        <v>3</v>
      </c>
      <c r="B704" s="22" t="s">
        <v>2003</v>
      </c>
      <c r="C704" s="22" t="s">
        <v>1973</v>
      </c>
      <c r="D704" s="14" t="s">
        <v>886</v>
      </c>
      <c r="E704" s="25">
        <v>43834</v>
      </c>
      <c r="F704" s="14">
        <v>4336997</v>
      </c>
      <c r="G704" s="27">
        <v>10295334</v>
      </c>
      <c r="H704" s="26">
        <v>223857</v>
      </c>
      <c r="I704" s="16" t="e">
        <v>#N/A</v>
      </c>
      <c r="J704" s="18">
        <f t="shared" si="10"/>
        <v>0.92856580219725082</v>
      </c>
    </row>
    <row r="705" spans="1:10" hidden="1" x14ac:dyDescent="0.25">
      <c r="A705" s="15" t="s">
        <v>3</v>
      </c>
      <c r="B705" s="22" t="s">
        <v>2003</v>
      </c>
      <c r="C705" s="22" t="s">
        <v>1973</v>
      </c>
      <c r="D705" s="14" t="s">
        <v>887</v>
      </c>
      <c r="E705" s="25">
        <v>44748</v>
      </c>
      <c r="F705" s="14">
        <v>4480105</v>
      </c>
      <c r="G705" s="27">
        <v>10392899</v>
      </c>
      <c r="H705" s="26">
        <v>223356</v>
      </c>
      <c r="I705" s="16" t="e">
        <v>#N/A</v>
      </c>
      <c r="J705" s="18">
        <f t="shared" si="10"/>
        <v>0.92873342078333299</v>
      </c>
    </row>
    <row r="706" spans="1:10" hidden="1" x14ac:dyDescent="0.25">
      <c r="A706" s="15" t="s">
        <v>3</v>
      </c>
      <c r="B706" s="22" t="s">
        <v>2003</v>
      </c>
      <c r="C706" s="22" t="s">
        <v>1973</v>
      </c>
      <c r="D706" s="14" t="s">
        <v>368</v>
      </c>
      <c r="E706" s="25">
        <v>41327</v>
      </c>
      <c r="F706" s="14">
        <v>4049249</v>
      </c>
      <c r="G706" s="27">
        <v>10069983</v>
      </c>
      <c r="H706" s="26">
        <v>222552</v>
      </c>
      <c r="I706" s="39" t="s">
        <v>2000</v>
      </c>
      <c r="J706" s="18">
        <f t="shared" si="10"/>
        <v>0.92890043600374239</v>
      </c>
    </row>
    <row r="707" spans="1:10" hidden="1" x14ac:dyDescent="0.25">
      <c r="A707" s="15" t="s">
        <v>0</v>
      </c>
      <c r="B707" s="22" t="s">
        <v>2003</v>
      </c>
      <c r="C707" s="22" t="s">
        <v>1973</v>
      </c>
      <c r="D707" s="14" t="s">
        <v>890</v>
      </c>
      <c r="E707" s="25">
        <v>41348</v>
      </c>
      <c r="F707" s="14">
        <v>4051084</v>
      </c>
      <c r="G707" s="27">
        <v>10071933</v>
      </c>
      <c r="H707" s="26">
        <v>222552</v>
      </c>
      <c r="I707" s="39" t="s">
        <v>2005</v>
      </c>
      <c r="J707" s="18">
        <f t="shared" si="10"/>
        <v>0.9290674512241518</v>
      </c>
    </row>
    <row r="708" spans="1:10" hidden="1" x14ac:dyDescent="0.25">
      <c r="A708" s="15" t="s">
        <v>3</v>
      </c>
      <c r="B708" s="22" t="s">
        <v>2003</v>
      </c>
      <c r="C708" s="22" t="s">
        <v>1973</v>
      </c>
      <c r="D708" s="14" t="s">
        <v>782</v>
      </c>
      <c r="E708" s="25">
        <v>41313</v>
      </c>
      <c r="F708" s="14">
        <v>4048062</v>
      </c>
      <c r="G708" s="27">
        <v>10068776</v>
      </c>
      <c r="H708" s="26">
        <v>222552</v>
      </c>
      <c r="I708" s="16" t="e">
        <v>#N/A</v>
      </c>
      <c r="J708" s="18">
        <f t="shared" ref="J708:J771" si="11">+H708/$H$1+J707</f>
        <v>0.9292344664445612</v>
      </c>
    </row>
    <row r="709" spans="1:10" hidden="1" x14ac:dyDescent="0.25">
      <c r="A709" s="15" t="s">
        <v>0</v>
      </c>
      <c r="B709" s="22" t="s">
        <v>2003</v>
      </c>
      <c r="C709" s="22" t="s">
        <v>1974</v>
      </c>
      <c r="D709" s="14" t="s">
        <v>891</v>
      </c>
      <c r="E709" s="25">
        <v>41253</v>
      </c>
      <c r="F709" s="14">
        <v>4043717</v>
      </c>
      <c r="G709" s="27">
        <v>10064172</v>
      </c>
      <c r="H709" s="26">
        <v>221200</v>
      </c>
      <c r="I709" s="39" t="s">
        <v>2006</v>
      </c>
      <c r="J709" s="18">
        <f t="shared" si="11"/>
        <v>0.92940046705005819</v>
      </c>
    </row>
    <row r="710" spans="1:10" hidden="1" x14ac:dyDescent="0.25">
      <c r="A710" s="15" t="s">
        <v>0</v>
      </c>
      <c r="B710" s="22" t="s">
        <v>2003</v>
      </c>
      <c r="C710" s="22" t="s">
        <v>1973</v>
      </c>
      <c r="D710" s="14" t="s">
        <v>892</v>
      </c>
      <c r="E710" s="25">
        <v>41277</v>
      </c>
      <c r="F710" s="14">
        <v>4045272</v>
      </c>
      <c r="G710" s="27">
        <v>10065584</v>
      </c>
      <c r="H710" s="26">
        <v>221200</v>
      </c>
      <c r="I710" s="39" t="s">
        <v>2015</v>
      </c>
      <c r="J710" s="18">
        <f t="shared" si="11"/>
        <v>0.92956646765555517</v>
      </c>
    </row>
    <row r="711" spans="1:10" hidden="1" x14ac:dyDescent="0.25">
      <c r="A711" s="15" t="s">
        <v>3</v>
      </c>
      <c r="B711" s="22" t="s">
        <v>2003</v>
      </c>
      <c r="C711" s="22" t="s">
        <v>1973</v>
      </c>
      <c r="D711" s="14" t="s">
        <v>893</v>
      </c>
      <c r="E711" s="25">
        <v>41284</v>
      </c>
      <c r="F711" s="14">
        <v>4045736</v>
      </c>
      <c r="G711" s="27">
        <v>10066164</v>
      </c>
      <c r="H711" s="26">
        <v>221200</v>
      </c>
      <c r="I711" s="16" t="e">
        <v>#N/A</v>
      </c>
      <c r="J711" s="18">
        <f t="shared" si="11"/>
        <v>0.92973246826105216</v>
      </c>
    </row>
    <row r="712" spans="1:10" hidden="1" x14ac:dyDescent="0.25">
      <c r="A712" s="15" t="s">
        <v>3</v>
      </c>
      <c r="B712" s="22" t="s">
        <v>2003</v>
      </c>
      <c r="C712" s="22" t="s">
        <v>1973</v>
      </c>
      <c r="D712" s="14" t="s">
        <v>895</v>
      </c>
      <c r="E712" s="25">
        <v>41265</v>
      </c>
      <c r="F712" s="14">
        <v>4044525</v>
      </c>
      <c r="G712" s="27">
        <v>10065063</v>
      </c>
      <c r="H712" s="26">
        <v>220480</v>
      </c>
      <c r="I712" s="39" t="s">
        <v>2005</v>
      </c>
      <c r="J712" s="18">
        <f t="shared" si="11"/>
        <v>0.92989792853908093</v>
      </c>
    </row>
    <row r="713" spans="1:10" hidden="1" x14ac:dyDescent="0.25">
      <c r="A713" s="15" t="s">
        <v>3</v>
      </c>
      <c r="B713" s="22" t="s">
        <v>2003</v>
      </c>
      <c r="C713" s="22" t="s">
        <v>1974</v>
      </c>
      <c r="D713" s="14" t="s">
        <v>896</v>
      </c>
      <c r="E713" s="25">
        <v>42384</v>
      </c>
      <c r="F713" s="14">
        <v>4141049</v>
      </c>
      <c r="G713" s="27">
        <v>10168083</v>
      </c>
      <c r="H713" s="26">
        <v>220000</v>
      </c>
      <c r="I713" s="16" t="e">
        <v>#N/A</v>
      </c>
      <c r="J713" s="18">
        <f t="shared" si="11"/>
        <v>0.93006302859879764</v>
      </c>
    </row>
    <row r="714" spans="1:10" hidden="1" x14ac:dyDescent="0.25">
      <c r="A714" s="15" t="s">
        <v>0</v>
      </c>
      <c r="B714" s="22" t="s">
        <v>2003</v>
      </c>
      <c r="C714" s="22" t="s">
        <v>1973</v>
      </c>
      <c r="D714" s="14" t="s">
        <v>899</v>
      </c>
      <c r="E714" s="25">
        <v>43737</v>
      </c>
      <c r="F714" s="14">
        <v>4322607</v>
      </c>
      <c r="G714" s="27">
        <v>10284127</v>
      </c>
      <c r="H714" s="26">
        <v>216320</v>
      </c>
      <c r="I714" s="39" t="s">
        <v>1999</v>
      </c>
      <c r="J714" s="18">
        <f t="shared" si="11"/>
        <v>0.93022536698478819</v>
      </c>
    </row>
    <row r="715" spans="1:10" hidden="1" x14ac:dyDescent="0.25">
      <c r="A715" s="15" t="s">
        <v>3</v>
      </c>
      <c r="B715" s="22" t="s">
        <v>2003</v>
      </c>
      <c r="C715" s="22" t="s">
        <v>1973</v>
      </c>
      <c r="D715" s="14" t="s">
        <v>900</v>
      </c>
      <c r="E715" s="25">
        <v>41740</v>
      </c>
      <c r="F715" s="14">
        <v>4086000</v>
      </c>
      <c r="G715" s="27">
        <v>10106782</v>
      </c>
      <c r="H715" s="26">
        <v>216315</v>
      </c>
      <c r="I715" s="39" t="s">
        <v>2005</v>
      </c>
      <c r="J715" s="18">
        <f t="shared" si="11"/>
        <v>0.93038770161850459</v>
      </c>
    </row>
    <row r="716" spans="1:10" hidden="1" x14ac:dyDescent="0.25">
      <c r="A716" s="15" t="s">
        <v>0</v>
      </c>
      <c r="B716" s="22" t="s">
        <v>2003</v>
      </c>
      <c r="C716" s="22" t="s">
        <v>1973</v>
      </c>
      <c r="D716" s="14" t="s">
        <v>902</v>
      </c>
      <c r="E716" s="25">
        <v>41843</v>
      </c>
      <c r="F716" s="14">
        <v>4094689</v>
      </c>
      <c r="G716" s="27">
        <v>10116553</v>
      </c>
      <c r="H716" s="26">
        <v>215528</v>
      </c>
      <c r="I716" s="39" t="s">
        <v>2005</v>
      </c>
      <c r="J716" s="18">
        <f t="shared" si="11"/>
        <v>0.9305494456442801</v>
      </c>
    </row>
    <row r="717" spans="1:10" hidden="1" x14ac:dyDescent="0.25">
      <c r="A717" s="15" t="s">
        <v>3</v>
      </c>
      <c r="B717" s="22" t="s">
        <v>2003</v>
      </c>
      <c r="C717" s="22" t="s">
        <v>1974</v>
      </c>
      <c r="D717" s="14" t="s">
        <v>903</v>
      </c>
      <c r="E717" s="25">
        <v>43913</v>
      </c>
      <c r="F717" s="14">
        <v>4351367</v>
      </c>
      <c r="G717" s="27">
        <v>10304548</v>
      </c>
      <c r="H717" s="26">
        <v>215469</v>
      </c>
      <c r="I717" s="39" t="s">
        <v>2006</v>
      </c>
      <c r="J717" s="18">
        <f t="shared" si="11"/>
        <v>0.93071114539322142</v>
      </c>
    </row>
    <row r="718" spans="1:10" hidden="1" x14ac:dyDescent="0.25">
      <c r="A718" s="15" t="s">
        <v>3</v>
      </c>
      <c r="B718" s="22" t="s">
        <v>2003</v>
      </c>
      <c r="C718" s="22" t="s">
        <v>1973</v>
      </c>
      <c r="D718" s="14" t="s">
        <v>906</v>
      </c>
      <c r="E718" s="25">
        <v>42021</v>
      </c>
      <c r="F718" s="14">
        <v>4110097</v>
      </c>
      <c r="G718" s="27">
        <v>10133462</v>
      </c>
      <c r="H718" s="26">
        <v>214846</v>
      </c>
      <c r="I718" s="16" t="e">
        <v>#N/A</v>
      </c>
      <c r="J718" s="18">
        <f t="shared" si="11"/>
        <v>0.93087237760881181</v>
      </c>
    </row>
    <row r="719" spans="1:10" hidden="1" x14ac:dyDescent="0.25">
      <c r="A719" s="15" t="s">
        <v>0</v>
      </c>
      <c r="B719" s="22" t="s">
        <v>2003</v>
      </c>
      <c r="C719" s="22" t="s">
        <v>1973</v>
      </c>
      <c r="D719" s="14" t="s">
        <v>907</v>
      </c>
      <c r="E719" s="25">
        <v>41095</v>
      </c>
      <c r="F719" s="14">
        <v>4032762</v>
      </c>
      <c r="G719" s="27">
        <v>10051183</v>
      </c>
      <c r="H719" s="26">
        <v>211878</v>
      </c>
      <c r="I719" s="39" t="s">
        <v>2011</v>
      </c>
      <c r="J719" s="18">
        <f t="shared" si="11"/>
        <v>0.93103138247450568</v>
      </c>
    </row>
    <row r="720" spans="1:10" hidden="1" x14ac:dyDescent="0.25">
      <c r="A720" s="15" t="s">
        <v>3</v>
      </c>
      <c r="B720" s="22" t="s">
        <v>2003</v>
      </c>
      <c r="C720" s="22" t="s">
        <v>1973</v>
      </c>
      <c r="D720" s="14" t="s">
        <v>485</v>
      </c>
      <c r="E720" s="25">
        <v>41407</v>
      </c>
      <c r="F720" s="14">
        <v>4056310</v>
      </c>
      <c r="G720" s="27">
        <v>10077109</v>
      </c>
      <c r="H720" s="26">
        <v>210781</v>
      </c>
      <c r="I720" s="16" t="e">
        <v>#N/A</v>
      </c>
      <c r="J720" s="18">
        <f t="shared" si="11"/>
        <v>0.93118956409126541</v>
      </c>
    </row>
    <row r="721" spans="1:10" hidden="1" x14ac:dyDescent="0.25">
      <c r="A721" s="15" t="s">
        <v>3</v>
      </c>
      <c r="B721" s="22" t="s">
        <v>2003</v>
      </c>
      <c r="C721" s="22" t="s">
        <v>1973</v>
      </c>
      <c r="D721" s="14" t="s">
        <v>908</v>
      </c>
      <c r="E721" s="25">
        <v>41793</v>
      </c>
      <c r="F721" s="14">
        <v>4090612</v>
      </c>
      <c r="G721" s="27">
        <v>10111996</v>
      </c>
      <c r="H721" s="26">
        <v>210072</v>
      </c>
      <c r="I721" s="39" t="s">
        <v>2010</v>
      </c>
      <c r="J721" s="18">
        <f t="shared" si="11"/>
        <v>0.93134721363555995</v>
      </c>
    </row>
    <row r="722" spans="1:10" hidden="1" x14ac:dyDescent="0.25">
      <c r="A722" s="15" t="s">
        <v>0</v>
      </c>
      <c r="B722" s="22" t="s">
        <v>2003</v>
      </c>
      <c r="C722" s="22" t="s">
        <v>1973</v>
      </c>
      <c r="D722" s="14" t="s">
        <v>909</v>
      </c>
      <c r="E722" s="25">
        <v>41787</v>
      </c>
      <c r="F722" s="14">
        <v>4090100</v>
      </c>
      <c r="G722" s="27">
        <v>10111421</v>
      </c>
      <c r="H722" s="26">
        <v>208838</v>
      </c>
      <c r="I722" s="16" t="e">
        <v>#N/A</v>
      </c>
      <c r="J722" s="18">
        <f t="shared" si="11"/>
        <v>0.93150393711861046</v>
      </c>
    </row>
    <row r="723" spans="1:10" hidden="1" x14ac:dyDescent="0.25">
      <c r="A723" s="15" t="s">
        <v>0</v>
      </c>
      <c r="B723" s="22" t="s">
        <v>2003</v>
      </c>
      <c r="C723" s="22" t="s">
        <v>1973</v>
      </c>
      <c r="D723" s="14" t="s">
        <v>910</v>
      </c>
      <c r="E723" s="25">
        <v>41657</v>
      </c>
      <c r="F723" s="14">
        <v>4078074</v>
      </c>
      <c r="G723" s="27">
        <v>10098707</v>
      </c>
      <c r="H723" s="26">
        <v>208800</v>
      </c>
      <c r="I723" s="39" t="s">
        <v>2005</v>
      </c>
      <c r="J723" s="18">
        <f t="shared" si="11"/>
        <v>0.93166063208437788</v>
      </c>
    </row>
    <row r="724" spans="1:10" hidden="1" x14ac:dyDescent="0.25">
      <c r="A724" s="15" t="s">
        <v>3</v>
      </c>
      <c r="B724" s="22" t="s">
        <v>2003</v>
      </c>
      <c r="C724" s="22" t="s">
        <v>1973</v>
      </c>
      <c r="D724" s="14" t="s">
        <v>911</v>
      </c>
      <c r="E724" s="25">
        <v>42236</v>
      </c>
      <c r="F724" s="14">
        <v>4128500</v>
      </c>
      <c r="G724" s="27">
        <v>10153907</v>
      </c>
      <c r="H724" s="26">
        <v>208693</v>
      </c>
      <c r="I724" s="39" t="s">
        <v>2015</v>
      </c>
      <c r="J724" s="18">
        <f t="shared" si="11"/>
        <v>0.93181724675147992</v>
      </c>
    </row>
    <row r="725" spans="1:10" hidden="1" x14ac:dyDescent="0.25">
      <c r="A725" s="15" t="s">
        <v>0</v>
      </c>
      <c r="B725" s="22" t="s">
        <v>2003</v>
      </c>
      <c r="C725" s="22" t="s">
        <v>1973</v>
      </c>
      <c r="D725" s="14" t="s">
        <v>912</v>
      </c>
      <c r="E725" s="25">
        <v>42264</v>
      </c>
      <c r="F725" s="14">
        <v>4131174</v>
      </c>
      <c r="G725" s="14" t="s">
        <v>2</v>
      </c>
      <c r="H725" s="26">
        <v>208625</v>
      </c>
      <c r="I725" s="16" t="e">
        <v>#N/A</v>
      </c>
      <c r="J725" s="18">
        <f t="shared" si="11"/>
        <v>0.93197381038765448</v>
      </c>
    </row>
    <row r="726" spans="1:10" hidden="1" x14ac:dyDescent="0.25">
      <c r="A726" s="15" t="s">
        <v>0</v>
      </c>
      <c r="B726" s="22" t="s">
        <v>2003</v>
      </c>
      <c r="C726" s="22" t="s">
        <v>1973</v>
      </c>
      <c r="D726" s="14" t="s">
        <v>862</v>
      </c>
      <c r="E726" s="25">
        <v>41080</v>
      </c>
      <c r="F726" s="14">
        <v>4031712</v>
      </c>
      <c r="G726" s="27">
        <v>10049882</v>
      </c>
      <c r="H726" s="26">
        <v>208112</v>
      </c>
      <c r="I726" s="39" t="s">
        <v>2005</v>
      </c>
      <c r="J726" s="18">
        <f t="shared" si="11"/>
        <v>0.93212998904050792</v>
      </c>
    </row>
    <row r="727" spans="1:10" hidden="1" x14ac:dyDescent="0.25">
      <c r="A727" s="15" t="s">
        <v>0</v>
      </c>
      <c r="B727" s="22" t="s">
        <v>2003</v>
      </c>
      <c r="C727" s="22" t="s">
        <v>1973</v>
      </c>
      <c r="D727" s="14" t="s">
        <v>914</v>
      </c>
      <c r="E727" s="25">
        <v>42368</v>
      </c>
      <c r="F727" s="14">
        <v>4139832</v>
      </c>
      <c r="G727" s="27">
        <v>10165922</v>
      </c>
      <c r="H727" s="26">
        <v>207678</v>
      </c>
      <c r="I727" s="39" t="s">
        <v>2005</v>
      </c>
      <c r="J727" s="18">
        <f t="shared" si="11"/>
        <v>0.93228584199597087</v>
      </c>
    </row>
    <row r="728" spans="1:10" hidden="1" x14ac:dyDescent="0.25">
      <c r="A728" s="15" t="s">
        <v>0</v>
      </c>
      <c r="B728" s="22" t="s">
        <v>2003</v>
      </c>
      <c r="C728" s="22" t="s">
        <v>1973</v>
      </c>
      <c r="D728" s="14" t="s">
        <v>915</v>
      </c>
      <c r="E728" s="25">
        <v>42098</v>
      </c>
      <c r="F728" s="14">
        <v>4117133</v>
      </c>
      <c r="G728" s="14" t="s">
        <v>2</v>
      </c>
      <c r="H728" s="26">
        <v>207678</v>
      </c>
      <c r="I728" s="39" t="s">
        <v>2015</v>
      </c>
      <c r="J728" s="18">
        <f t="shared" si="11"/>
        <v>0.93244169495143381</v>
      </c>
    </row>
    <row r="729" spans="1:10" hidden="1" x14ac:dyDescent="0.25">
      <c r="A729" s="15" t="s">
        <v>3</v>
      </c>
      <c r="B729" s="22" t="s">
        <v>2003</v>
      </c>
      <c r="C729" s="22" t="s">
        <v>1973</v>
      </c>
      <c r="D729" s="14" t="s">
        <v>916</v>
      </c>
      <c r="E729" s="25">
        <v>42202</v>
      </c>
      <c r="F729" s="14">
        <v>4125636</v>
      </c>
      <c r="G729" s="27">
        <v>10150955</v>
      </c>
      <c r="H729" s="26">
        <v>207678</v>
      </c>
      <c r="I729" s="16" t="e">
        <v>#N/A</v>
      </c>
      <c r="J729" s="18">
        <f t="shared" si="11"/>
        <v>0.93259754790689675</v>
      </c>
    </row>
    <row r="730" spans="1:10" hidden="1" x14ac:dyDescent="0.25">
      <c r="A730" s="15" t="s">
        <v>0</v>
      </c>
      <c r="B730" s="22" t="s">
        <v>2003</v>
      </c>
      <c r="C730" s="22" t="s">
        <v>1973</v>
      </c>
      <c r="D730" s="14" t="s">
        <v>918</v>
      </c>
      <c r="E730" s="25">
        <v>43620</v>
      </c>
      <c r="F730" s="14">
        <v>4307053</v>
      </c>
      <c r="G730" s="27">
        <v>10273699</v>
      </c>
      <c r="H730" s="26">
        <v>207487</v>
      </c>
      <c r="I730" s="16" t="e">
        <v>#N/A</v>
      </c>
      <c r="J730" s="18">
        <f t="shared" si="11"/>
        <v>0.93275325752548965</v>
      </c>
    </row>
    <row r="731" spans="1:10" hidden="1" x14ac:dyDescent="0.25">
      <c r="A731" s="15" t="s">
        <v>0</v>
      </c>
      <c r="B731" s="22" t="s">
        <v>2003</v>
      </c>
      <c r="C731" s="22" t="s">
        <v>1974</v>
      </c>
      <c r="D731" s="14" t="s">
        <v>922</v>
      </c>
      <c r="E731" s="25">
        <v>43319</v>
      </c>
      <c r="F731" s="14">
        <v>4258622</v>
      </c>
      <c r="G731" s="27">
        <v>10245719</v>
      </c>
      <c r="H731" s="26">
        <v>206135</v>
      </c>
      <c r="I731" s="39" t="s">
        <v>2007</v>
      </c>
      <c r="J731" s="18">
        <f t="shared" si="11"/>
        <v>0.93290795252917014</v>
      </c>
    </row>
    <row r="732" spans="1:10" hidden="1" x14ac:dyDescent="0.25">
      <c r="A732" s="15" t="s">
        <v>3</v>
      </c>
      <c r="B732" s="22" t="s">
        <v>2003</v>
      </c>
      <c r="C732" s="22" t="s">
        <v>1973</v>
      </c>
      <c r="D732" s="14" t="s">
        <v>923</v>
      </c>
      <c r="E732" s="25">
        <v>41834</v>
      </c>
      <c r="F732" s="14">
        <v>4093862</v>
      </c>
      <c r="G732" s="27">
        <v>10115684</v>
      </c>
      <c r="H732" s="26">
        <v>203115</v>
      </c>
      <c r="I732" s="39" t="s">
        <v>2006</v>
      </c>
      <c r="J732" s="18">
        <f t="shared" si="11"/>
        <v>0.93306038115930356</v>
      </c>
    </row>
    <row r="733" spans="1:10" hidden="1" x14ac:dyDescent="0.25">
      <c r="A733" s="15" t="s">
        <v>0</v>
      </c>
      <c r="B733" s="22" t="s">
        <v>2003</v>
      </c>
      <c r="C733" s="22" t="s">
        <v>1974</v>
      </c>
      <c r="D733" s="14" t="s">
        <v>924</v>
      </c>
      <c r="E733" s="25">
        <v>43675</v>
      </c>
      <c r="F733" s="14">
        <v>4313638</v>
      </c>
      <c r="G733" s="27">
        <v>10278701</v>
      </c>
      <c r="H733" s="26">
        <v>203008</v>
      </c>
      <c r="I733" s="39" t="s">
        <v>2011</v>
      </c>
      <c r="J733" s="18">
        <f t="shared" si="11"/>
        <v>0.93321272949077161</v>
      </c>
    </row>
    <row r="734" spans="1:10" hidden="1" x14ac:dyDescent="0.25">
      <c r="A734" s="15" t="s">
        <v>3</v>
      </c>
      <c r="B734" s="22" t="s">
        <v>2003</v>
      </c>
      <c r="C734" s="22" t="s">
        <v>1973</v>
      </c>
      <c r="D734" s="14" t="s">
        <v>927</v>
      </c>
      <c r="E734" s="25">
        <v>41894</v>
      </c>
      <c r="F734" s="14">
        <v>4099387</v>
      </c>
      <c r="G734" s="14" t="s">
        <v>2</v>
      </c>
      <c r="H734" s="26">
        <v>202195</v>
      </c>
      <c r="I734" s="39" t="s">
        <v>2006</v>
      </c>
      <c r="J734" s="18">
        <f t="shared" si="11"/>
        <v>0.9333644677024735</v>
      </c>
    </row>
    <row r="735" spans="1:10" hidden="1" x14ac:dyDescent="0.25">
      <c r="A735" s="15" t="s">
        <v>0</v>
      </c>
      <c r="B735" s="22" t="s">
        <v>2003</v>
      </c>
      <c r="C735" s="22" t="s">
        <v>1973</v>
      </c>
      <c r="D735" s="14" t="s">
        <v>926</v>
      </c>
      <c r="E735" s="25">
        <v>41884</v>
      </c>
      <c r="F735" s="14">
        <v>4098600</v>
      </c>
      <c r="G735" s="27">
        <v>10120422</v>
      </c>
      <c r="H735" s="26">
        <v>202195</v>
      </c>
      <c r="I735" s="39" t="s">
        <v>2010</v>
      </c>
      <c r="J735" s="18">
        <f t="shared" si="11"/>
        <v>0.93351620591417539</v>
      </c>
    </row>
    <row r="736" spans="1:10" hidden="1" x14ac:dyDescent="0.25">
      <c r="A736" s="15" t="s">
        <v>3</v>
      </c>
      <c r="B736" s="22" t="s">
        <v>2003</v>
      </c>
      <c r="C736" s="22" t="s">
        <v>1973</v>
      </c>
      <c r="D736" s="14" t="s">
        <v>928</v>
      </c>
      <c r="E736" s="25">
        <v>41360</v>
      </c>
      <c r="F736" s="14">
        <v>4052215</v>
      </c>
      <c r="G736" s="27">
        <v>10073076</v>
      </c>
      <c r="H736" s="26">
        <v>201415</v>
      </c>
      <c r="I736" s="39" t="s">
        <v>2005</v>
      </c>
      <c r="J736" s="18">
        <f t="shared" si="11"/>
        <v>0.93366735877112006</v>
      </c>
    </row>
    <row r="737" spans="1:10" hidden="1" x14ac:dyDescent="0.25">
      <c r="A737" s="15" t="s">
        <v>0</v>
      </c>
      <c r="B737" s="22" t="s">
        <v>2003</v>
      </c>
      <c r="C737" s="22" t="s">
        <v>1973</v>
      </c>
      <c r="D737" s="14" t="s">
        <v>929</v>
      </c>
      <c r="E737" s="25">
        <v>41514</v>
      </c>
      <c r="F737" s="14">
        <v>4065674</v>
      </c>
      <c r="G737" s="27">
        <v>10085995</v>
      </c>
      <c r="H737" s="26">
        <v>200743</v>
      </c>
      <c r="I737" s="39" t="s">
        <v>1999</v>
      </c>
      <c r="J737" s="18">
        <f t="shared" si="11"/>
        <v>0.93381800732242781</v>
      </c>
    </row>
    <row r="738" spans="1:10" hidden="1" x14ac:dyDescent="0.25">
      <c r="A738" s="15" t="s">
        <v>3</v>
      </c>
      <c r="B738" s="22" t="s">
        <v>2003</v>
      </c>
      <c r="C738" s="22" t="s">
        <v>1973</v>
      </c>
      <c r="D738" s="14" t="s">
        <v>930</v>
      </c>
      <c r="E738" s="25">
        <v>42376</v>
      </c>
      <c r="F738" s="14">
        <v>4140466</v>
      </c>
      <c r="G738" s="27">
        <v>10167449</v>
      </c>
      <c r="H738" s="26">
        <v>200400</v>
      </c>
      <c r="I738" s="39" t="s">
        <v>2015</v>
      </c>
      <c r="J738" s="18">
        <f t="shared" si="11"/>
        <v>0.93396839846773339</v>
      </c>
    </row>
    <row r="739" spans="1:10" hidden="1" x14ac:dyDescent="0.25">
      <c r="A739" s="15" t="s">
        <v>0</v>
      </c>
      <c r="B739" s="22" t="s">
        <v>2003</v>
      </c>
      <c r="C739" s="22" t="s">
        <v>1973</v>
      </c>
      <c r="D739" s="14" t="s">
        <v>686</v>
      </c>
      <c r="E739" s="25">
        <v>42961</v>
      </c>
      <c r="F739" s="14">
        <v>4214150</v>
      </c>
      <c r="G739" s="27">
        <v>10213807</v>
      </c>
      <c r="H739" s="26">
        <v>200297</v>
      </c>
      <c r="I739" s="39" t="s">
        <v>2011</v>
      </c>
      <c r="J739" s="18">
        <f t="shared" si="11"/>
        <v>0.93411871231619281</v>
      </c>
    </row>
    <row r="740" spans="1:10" hidden="1" x14ac:dyDescent="0.25">
      <c r="A740" s="15" t="s">
        <v>3</v>
      </c>
      <c r="B740" s="22" t="s">
        <v>2003</v>
      </c>
      <c r="C740" s="22" t="s">
        <v>1973</v>
      </c>
      <c r="D740" s="14" t="s">
        <v>207</v>
      </c>
      <c r="E740" s="25">
        <v>44154</v>
      </c>
      <c r="F740" s="14">
        <v>4387384</v>
      </c>
      <c r="G740" s="27">
        <v>10328829</v>
      </c>
      <c r="H740" s="26">
        <v>200279</v>
      </c>
      <c r="I740" s="39" t="s">
        <v>2005</v>
      </c>
      <c r="J740" s="18">
        <f t="shared" si="11"/>
        <v>0.93426901265646556</v>
      </c>
    </row>
    <row r="741" spans="1:10" hidden="1" x14ac:dyDescent="0.25">
      <c r="A741" s="15" t="s">
        <v>3</v>
      </c>
      <c r="B741" s="22" t="s">
        <v>2003</v>
      </c>
      <c r="C741" s="22" t="s">
        <v>1973</v>
      </c>
      <c r="D741" s="14" t="s">
        <v>955</v>
      </c>
      <c r="E741" s="25">
        <v>44935</v>
      </c>
      <c r="F741" s="14">
        <v>4506688</v>
      </c>
      <c r="G741" s="27">
        <v>10410586</v>
      </c>
      <c r="H741" s="26">
        <v>200215</v>
      </c>
      <c r="I741" s="39" t="s">
        <v>2007</v>
      </c>
      <c r="J741" s="18">
        <f t="shared" si="11"/>
        <v>0.93441926496762995</v>
      </c>
    </row>
    <row r="742" spans="1:10" hidden="1" x14ac:dyDescent="0.25">
      <c r="A742" s="15" t="s">
        <v>3</v>
      </c>
      <c r="B742" s="22" t="s">
        <v>2003</v>
      </c>
      <c r="C742" s="22" t="s">
        <v>1973</v>
      </c>
      <c r="D742" s="14" t="s">
        <v>953</v>
      </c>
      <c r="E742" s="25">
        <v>44748</v>
      </c>
      <c r="F742" s="14">
        <v>4480248</v>
      </c>
      <c r="G742" s="27">
        <v>10392921</v>
      </c>
      <c r="H742" s="26">
        <v>200215</v>
      </c>
      <c r="I742" s="39" t="s">
        <v>2007</v>
      </c>
      <c r="J742" s="18">
        <f t="shared" si="11"/>
        <v>0.93456951727879434</v>
      </c>
    </row>
    <row r="743" spans="1:10" hidden="1" x14ac:dyDescent="0.25">
      <c r="A743" s="15" t="s">
        <v>0</v>
      </c>
      <c r="B743" s="22" t="s">
        <v>2003</v>
      </c>
      <c r="C743" s="22" t="s">
        <v>1974</v>
      </c>
      <c r="D743" s="14" t="s">
        <v>936</v>
      </c>
      <c r="E743" s="25">
        <v>44711</v>
      </c>
      <c r="F743" s="14">
        <v>4473670</v>
      </c>
      <c r="G743" s="27">
        <v>10389146</v>
      </c>
      <c r="H743" s="26">
        <v>200215</v>
      </c>
      <c r="I743" s="39" t="s">
        <v>2007</v>
      </c>
      <c r="J743" s="18">
        <f t="shared" si="11"/>
        <v>0.93471976958995873</v>
      </c>
    </row>
    <row r="744" spans="1:10" hidden="1" x14ac:dyDescent="0.25">
      <c r="A744" s="15" t="s">
        <v>0</v>
      </c>
      <c r="B744" s="22" t="s">
        <v>2003</v>
      </c>
      <c r="C744" s="22" t="s">
        <v>1973</v>
      </c>
      <c r="D744" s="14" t="s">
        <v>938</v>
      </c>
      <c r="E744" s="25">
        <v>44948</v>
      </c>
      <c r="F744" s="14">
        <v>4507947</v>
      </c>
      <c r="G744" s="27">
        <v>10412041</v>
      </c>
      <c r="H744" s="26">
        <v>200215</v>
      </c>
      <c r="I744" s="39" t="s">
        <v>2011</v>
      </c>
      <c r="J744" s="18">
        <f t="shared" si="11"/>
        <v>0.93487002190112312</v>
      </c>
    </row>
    <row r="745" spans="1:10" hidden="1" x14ac:dyDescent="0.25">
      <c r="A745" s="15" t="s">
        <v>0</v>
      </c>
      <c r="B745" s="22" t="s">
        <v>2003</v>
      </c>
      <c r="C745" s="22" t="s">
        <v>1973</v>
      </c>
      <c r="D745" s="14" t="s">
        <v>940</v>
      </c>
      <c r="E745" s="25">
        <v>44945</v>
      </c>
      <c r="F745" s="14">
        <v>4507767</v>
      </c>
      <c r="G745" s="27">
        <v>10411720</v>
      </c>
      <c r="H745" s="26">
        <v>200215</v>
      </c>
      <c r="I745" s="39" t="s">
        <v>2011</v>
      </c>
      <c r="J745" s="18">
        <f t="shared" si="11"/>
        <v>0.93502027421228751</v>
      </c>
    </row>
    <row r="746" spans="1:10" hidden="1" x14ac:dyDescent="0.25">
      <c r="A746" s="15" t="s">
        <v>0</v>
      </c>
      <c r="B746" s="22" t="s">
        <v>2003</v>
      </c>
      <c r="C746" s="22" t="s">
        <v>1973</v>
      </c>
      <c r="D746" s="14" t="s">
        <v>942</v>
      </c>
      <c r="E746" s="25">
        <v>44588</v>
      </c>
      <c r="F746" s="14">
        <v>4455637</v>
      </c>
      <c r="G746" s="27">
        <v>10375654</v>
      </c>
      <c r="H746" s="26">
        <v>200215</v>
      </c>
      <c r="I746" s="39" t="s">
        <v>2011</v>
      </c>
      <c r="J746" s="18">
        <f t="shared" si="11"/>
        <v>0.93517052652345189</v>
      </c>
    </row>
    <row r="747" spans="1:10" hidden="1" x14ac:dyDescent="0.25">
      <c r="A747" s="15" t="s">
        <v>3</v>
      </c>
      <c r="B747" s="22" t="s">
        <v>2003</v>
      </c>
      <c r="C747" s="22" t="s">
        <v>1973</v>
      </c>
      <c r="D747" s="14" t="s">
        <v>957</v>
      </c>
      <c r="E747" s="25">
        <v>44586</v>
      </c>
      <c r="F747" s="14">
        <v>4455381</v>
      </c>
      <c r="G747" s="27">
        <v>10375527</v>
      </c>
      <c r="H747" s="26">
        <v>200215</v>
      </c>
      <c r="I747" s="39" t="s">
        <v>2011</v>
      </c>
      <c r="J747" s="18">
        <f t="shared" si="11"/>
        <v>0.93532077883461628</v>
      </c>
    </row>
    <row r="748" spans="1:10" hidden="1" x14ac:dyDescent="0.25">
      <c r="A748" s="15" t="s">
        <v>0</v>
      </c>
      <c r="B748" s="22" t="s">
        <v>2003</v>
      </c>
      <c r="C748" s="22" t="s">
        <v>1973</v>
      </c>
      <c r="D748" s="14" t="s">
        <v>932</v>
      </c>
      <c r="E748" s="25">
        <v>44443</v>
      </c>
      <c r="F748" s="14">
        <v>4433048</v>
      </c>
      <c r="G748" s="27">
        <v>10358966</v>
      </c>
      <c r="H748" s="26">
        <v>200215</v>
      </c>
      <c r="I748" s="39" t="s">
        <v>2005</v>
      </c>
      <c r="J748" s="18">
        <f t="shared" si="11"/>
        <v>0.93547103114578067</v>
      </c>
    </row>
    <row r="749" spans="1:10" hidden="1" x14ac:dyDescent="0.25">
      <c r="A749" s="15" t="s">
        <v>0</v>
      </c>
      <c r="B749" s="22" t="s">
        <v>2003</v>
      </c>
      <c r="C749" s="22" t="s">
        <v>1973</v>
      </c>
      <c r="D749" s="14" t="s">
        <v>939</v>
      </c>
      <c r="E749" s="25">
        <v>44485</v>
      </c>
      <c r="F749" s="14">
        <v>4440065</v>
      </c>
      <c r="G749" s="27">
        <v>10365107</v>
      </c>
      <c r="H749" s="26">
        <v>200215</v>
      </c>
      <c r="I749" s="39" t="s">
        <v>2010</v>
      </c>
      <c r="J749" s="18">
        <f t="shared" si="11"/>
        <v>0.93562128345694506</v>
      </c>
    </row>
    <row r="750" spans="1:10" hidden="1" x14ac:dyDescent="0.25">
      <c r="A750" s="15" t="s">
        <v>3</v>
      </c>
      <c r="B750" s="22" t="s">
        <v>2003</v>
      </c>
      <c r="C750" s="22" t="s">
        <v>1973</v>
      </c>
      <c r="D750" s="14" t="s">
        <v>951</v>
      </c>
      <c r="E750" s="25">
        <v>44954</v>
      </c>
      <c r="F750" s="14">
        <v>4508676</v>
      </c>
      <c r="G750" s="27">
        <v>10412533</v>
      </c>
      <c r="H750" s="26">
        <v>200215</v>
      </c>
      <c r="I750" s="39" t="s">
        <v>2015</v>
      </c>
      <c r="J750" s="18">
        <f t="shared" si="11"/>
        <v>0.93577153576810945</v>
      </c>
    </row>
    <row r="751" spans="1:10" hidden="1" x14ac:dyDescent="0.25">
      <c r="A751" s="15" t="s">
        <v>3</v>
      </c>
      <c r="B751" s="22" t="s">
        <v>2003</v>
      </c>
      <c r="C751" s="22" t="s">
        <v>1973</v>
      </c>
      <c r="D751" s="14" t="s">
        <v>956</v>
      </c>
      <c r="E751" s="25">
        <v>44801</v>
      </c>
      <c r="F751" s="14">
        <v>4487861</v>
      </c>
      <c r="G751" s="27">
        <v>10397974</v>
      </c>
      <c r="H751" s="26">
        <v>200215</v>
      </c>
      <c r="I751" s="39" t="s">
        <v>2015</v>
      </c>
      <c r="J751" s="18">
        <f t="shared" si="11"/>
        <v>0.93592178807927384</v>
      </c>
    </row>
    <row r="752" spans="1:10" hidden="1" x14ac:dyDescent="0.25">
      <c r="A752" s="15" t="s">
        <v>3</v>
      </c>
      <c r="B752" s="22" t="s">
        <v>2003</v>
      </c>
      <c r="C752" s="22" t="s">
        <v>1973</v>
      </c>
      <c r="D752" s="14" t="s">
        <v>952</v>
      </c>
      <c r="E752" s="25">
        <v>45100</v>
      </c>
      <c r="F752" s="14">
        <v>4529283</v>
      </c>
      <c r="G752" s="27">
        <v>10427898</v>
      </c>
      <c r="H752" s="26">
        <v>200215</v>
      </c>
      <c r="I752" s="16" t="e">
        <v>#N/A</v>
      </c>
      <c r="J752" s="18">
        <f t="shared" si="11"/>
        <v>0.93607204039043823</v>
      </c>
    </row>
    <row r="753" spans="1:10" hidden="1" x14ac:dyDescent="0.25">
      <c r="A753" s="15" t="s">
        <v>3</v>
      </c>
      <c r="B753" s="22" t="s">
        <v>2003</v>
      </c>
      <c r="C753" s="22" t="s">
        <v>1973</v>
      </c>
      <c r="D753" s="14" t="s">
        <v>949</v>
      </c>
      <c r="E753" s="25">
        <v>44966</v>
      </c>
      <c r="F753" s="14">
        <v>4510962</v>
      </c>
      <c r="G753" s="27">
        <v>10413976</v>
      </c>
      <c r="H753" s="26">
        <v>200215</v>
      </c>
      <c r="I753" s="16" t="e">
        <v>#N/A</v>
      </c>
      <c r="J753" s="18">
        <f t="shared" si="11"/>
        <v>0.93622229270160262</v>
      </c>
    </row>
    <row r="754" spans="1:10" hidden="1" x14ac:dyDescent="0.25">
      <c r="A754" s="15" t="s">
        <v>0</v>
      </c>
      <c r="B754" s="22" t="s">
        <v>2003</v>
      </c>
      <c r="C754" s="22" t="s">
        <v>1974</v>
      </c>
      <c r="D754" s="14" t="s">
        <v>937</v>
      </c>
      <c r="E754" s="25">
        <v>44951</v>
      </c>
      <c r="F754" s="14">
        <v>4508169</v>
      </c>
      <c r="G754" s="27">
        <v>10412196</v>
      </c>
      <c r="H754" s="26">
        <v>200215</v>
      </c>
      <c r="I754" s="16" t="e">
        <v>#N/A</v>
      </c>
      <c r="J754" s="18">
        <f t="shared" si="11"/>
        <v>0.93637254501276701</v>
      </c>
    </row>
    <row r="755" spans="1:10" hidden="1" x14ac:dyDescent="0.25">
      <c r="A755" s="15" t="s">
        <v>3</v>
      </c>
      <c r="B755" s="22" t="s">
        <v>2003</v>
      </c>
      <c r="C755" s="22" t="s">
        <v>1974</v>
      </c>
      <c r="D755" s="14" t="s">
        <v>950</v>
      </c>
      <c r="E755" s="25">
        <v>44938</v>
      </c>
      <c r="F755" s="14">
        <v>4507134</v>
      </c>
      <c r="G755" s="14" t="s">
        <v>2</v>
      </c>
      <c r="H755" s="26">
        <v>200215</v>
      </c>
      <c r="I755" s="16" t="e">
        <v>#N/A</v>
      </c>
      <c r="J755" s="18">
        <f t="shared" si="11"/>
        <v>0.9365227973239314</v>
      </c>
    </row>
    <row r="756" spans="1:10" hidden="1" x14ac:dyDescent="0.25">
      <c r="A756" s="15" t="s">
        <v>0</v>
      </c>
      <c r="B756" s="22" t="s">
        <v>2003</v>
      </c>
      <c r="C756" s="22" t="s">
        <v>1973</v>
      </c>
      <c r="D756" s="14" t="s">
        <v>941</v>
      </c>
      <c r="E756" s="25">
        <v>44734</v>
      </c>
      <c r="F756" s="14">
        <v>4478475</v>
      </c>
      <c r="G756" s="27">
        <v>10391116</v>
      </c>
      <c r="H756" s="26">
        <v>200215</v>
      </c>
      <c r="I756" s="16" t="e">
        <v>#N/A</v>
      </c>
      <c r="J756" s="18">
        <f t="shared" si="11"/>
        <v>0.93667304963509579</v>
      </c>
    </row>
    <row r="757" spans="1:10" hidden="1" x14ac:dyDescent="0.25">
      <c r="A757" s="15" t="s">
        <v>3</v>
      </c>
      <c r="B757" s="22" t="s">
        <v>2003</v>
      </c>
      <c r="C757" s="22" t="s">
        <v>1973</v>
      </c>
      <c r="D757" s="14" t="s">
        <v>954</v>
      </c>
      <c r="E757" s="25">
        <v>44479</v>
      </c>
      <c r="F757" s="14">
        <v>4438936</v>
      </c>
      <c r="G757" s="27">
        <v>10364293</v>
      </c>
      <c r="H757" s="26">
        <v>200215</v>
      </c>
      <c r="I757" s="16" t="e">
        <v>#N/A</v>
      </c>
      <c r="J757" s="18">
        <f t="shared" si="11"/>
        <v>0.93682330194626018</v>
      </c>
    </row>
    <row r="758" spans="1:10" hidden="1" x14ac:dyDescent="0.25">
      <c r="A758" s="15" t="s">
        <v>0</v>
      </c>
      <c r="B758" s="22" t="s">
        <v>2003</v>
      </c>
      <c r="C758" s="22" t="s">
        <v>1973</v>
      </c>
      <c r="D758" s="14" t="s">
        <v>959</v>
      </c>
      <c r="E758" s="25">
        <v>43220</v>
      </c>
      <c r="F758" s="14">
        <v>4247668</v>
      </c>
      <c r="G758" s="14" t="s">
        <v>2</v>
      </c>
      <c r="H758" s="26">
        <v>200000</v>
      </c>
      <c r="I758" s="39" t="s">
        <v>2015</v>
      </c>
      <c r="J758" s="18">
        <f t="shared" si="11"/>
        <v>0.93697339290963899</v>
      </c>
    </row>
    <row r="759" spans="1:10" hidden="1" x14ac:dyDescent="0.25">
      <c r="A759" s="15" t="s">
        <v>3</v>
      </c>
      <c r="B759" s="22" t="s">
        <v>2003</v>
      </c>
      <c r="C759" s="22" t="s">
        <v>1973</v>
      </c>
      <c r="D759" s="14" t="s">
        <v>960</v>
      </c>
      <c r="E759" s="25">
        <v>41535</v>
      </c>
      <c r="F759" s="14">
        <v>4067507</v>
      </c>
      <c r="G759" s="14" t="s">
        <v>2</v>
      </c>
      <c r="H759" s="26">
        <v>200000</v>
      </c>
      <c r="I759" s="16" t="e">
        <v>#N/A</v>
      </c>
      <c r="J759" s="18">
        <f t="shared" si="11"/>
        <v>0.9371234838730178</v>
      </c>
    </row>
    <row r="760" spans="1:10" hidden="1" x14ac:dyDescent="0.25">
      <c r="A760" s="15" t="s">
        <v>0</v>
      </c>
      <c r="B760" s="22" t="s">
        <v>2003</v>
      </c>
      <c r="C760" s="22" t="s">
        <v>1973</v>
      </c>
      <c r="D760" s="14" t="s">
        <v>962</v>
      </c>
      <c r="E760" s="25">
        <v>41109</v>
      </c>
      <c r="F760" s="14">
        <v>4033580</v>
      </c>
      <c r="G760" s="27">
        <v>10052351</v>
      </c>
      <c r="H760" s="26">
        <v>199794</v>
      </c>
      <c r="I760" s="39" t="s">
        <v>2005</v>
      </c>
      <c r="J760" s="18">
        <f t="shared" si="11"/>
        <v>0.93727342024270432</v>
      </c>
    </row>
    <row r="761" spans="1:10" hidden="1" x14ac:dyDescent="0.25">
      <c r="A761" s="15" t="s">
        <v>0</v>
      </c>
      <c r="B761" s="22" t="s">
        <v>2003</v>
      </c>
      <c r="C761" s="22" t="s">
        <v>1973</v>
      </c>
      <c r="D761" s="14" t="s">
        <v>961</v>
      </c>
      <c r="E761" s="25">
        <v>41105</v>
      </c>
      <c r="F761" s="14">
        <v>4033303</v>
      </c>
      <c r="G761" s="27">
        <v>10051942</v>
      </c>
      <c r="H761" s="26">
        <v>199794</v>
      </c>
      <c r="I761" s="16" t="e">
        <v>#N/A</v>
      </c>
      <c r="J761" s="18">
        <f t="shared" si="11"/>
        <v>0.93742335661239085</v>
      </c>
    </row>
    <row r="762" spans="1:10" hidden="1" x14ac:dyDescent="0.25">
      <c r="A762" s="15" t="s">
        <v>0</v>
      </c>
      <c r="B762" s="22" t="s">
        <v>2003</v>
      </c>
      <c r="C762" s="22" t="s">
        <v>1974</v>
      </c>
      <c r="D762" s="14" t="s">
        <v>963</v>
      </c>
      <c r="E762" s="25">
        <v>42508</v>
      </c>
      <c r="F762" s="14">
        <v>4152725</v>
      </c>
      <c r="G762" s="27">
        <v>10178930</v>
      </c>
      <c r="H762" s="26">
        <v>199503</v>
      </c>
      <c r="I762" s="39" t="s">
        <v>2007</v>
      </c>
      <c r="J762" s="18">
        <f t="shared" si="11"/>
        <v>0.93757307459972561</v>
      </c>
    </row>
    <row r="763" spans="1:10" hidden="1" x14ac:dyDescent="0.25">
      <c r="A763" s="15" t="s">
        <v>0</v>
      </c>
      <c r="B763" s="22" t="s">
        <v>2003</v>
      </c>
      <c r="C763" s="22" t="s">
        <v>1973</v>
      </c>
      <c r="D763" s="14" t="s">
        <v>964</v>
      </c>
      <c r="E763" s="25">
        <v>42135</v>
      </c>
      <c r="F763" s="14">
        <v>4120337</v>
      </c>
      <c r="G763" s="14" t="s">
        <v>2</v>
      </c>
      <c r="H763" s="26">
        <v>199370</v>
      </c>
      <c r="I763" s="16" t="e">
        <v>#N/A</v>
      </c>
      <c r="J763" s="18">
        <f t="shared" si="11"/>
        <v>0.93772269277656972</v>
      </c>
    </row>
    <row r="764" spans="1:10" hidden="1" x14ac:dyDescent="0.25">
      <c r="A764" s="15" t="s">
        <v>3</v>
      </c>
      <c r="B764" s="22" t="s">
        <v>2003</v>
      </c>
      <c r="C764" s="22" t="s">
        <v>1973</v>
      </c>
      <c r="D764" s="14" t="s">
        <v>965</v>
      </c>
      <c r="E764" s="25">
        <v>44959</v>
      </c>
      <c r="F764" s="14">
        <v>4509329</v>
      </c>
      <c r="G764" s="27">
        <v>10413219</v>
      </c>
      <c r="H764" s="26">
        <v>198060</v>
      </c>
      <c r="I764" s="39" t="s">
        <v>1999</v>
      </c>
      <c r="J764" s="18">
        <f t="shared" si="11"/>
        <v>0.93787132785760374</v>
      </c>
    </row>
    <row r="765" spans="1:10" hidden="1" x14ac:dyDescent="0.25">
      <c r="A765" s="15" t="s">
        <v>0</v>
      </c>
      <c r="B765" s="22" t="s">
        <v>2003</v>
      </c>
      <c r="C765" s="22" t="s">
        <v>1973</v>
      </c>
      <c r="D765" s="14" t="s">
        <v>966</v>
      </c>
      <c r="E765" s="25">
        <v>41563</v>
      </c>
      <c r="F765" s="14">
        <v>4070108</v>
      </c>
      <c r="G765" s="27">
        <v>10090968</v>
      </c>
      <c r="H765" s="26">
        <v>197629</v>
      </c>
      <c r="I765" s="16" t="e">
        <v>#N/A</v>
      </c>
      <c r="J765" s="18">
        <f t="shared" si="11"/>
        <v>0.93801963949261169</v>
      </c>
    </row>
    <row r="766" spans="1:10" hidden="1" x14ac:dyDescent="0.25">
      <c r="A766" s="15" t="s">
        <v>0</v>
      </c>
      <c r="B766" s="22" t="s">
        <v>2003</v>
      </c>
      <c r="C766" s="22" t="s">
        <v>1973</v>
      </c>
      <c r="D766" s="14" t="s">
        <v>967</v>
      </c>
      <c r="E766" s="25">
        <v>41601</v>
      </c>
      <c r="F766" s="14">
        <v>4073812</v>
      </c>
      <c r="G766" s="27">
        <v>10094598</v>
      </c>
      <c r="H766" s="26">
        <v>196891</v>
      </c>
      <c r="I766" s="16" t="e">
        <v>#N/A</v>
      </c>
      <c r="J766" s="18">
        <f t="shared" si="11"/>
        <v>0.93816739729196474</v>
      </c>
    </row>
    <row r="767" spans="1:10" hidden="1" x14ac:dyDescent="0.25">
      <c r="A767" s="15" t="s">
        <v>0</v>
      </c>
      <c r="B767" s="22" t="s">
        <v>2003</v>
      </c>
      <c r="C767" s="22" t="s">
        <v>1973</v>
      </c>
      <c r="D767" s="14" t="s">
        <v>968</v>
      </c>
      <c r="E767" s="25">
        <v>42569</v>
      </c>
      <c r="F767" s="14">
        <v>4166498</v>
      </c>
      <c r="G767" s="27">
        <v>10182998</v>
      </c>
      <c r="H767" s="26">
        <v>196681</v>
      </c>
      <c r="I767" s="39" t="s">
        <v>2015</v>
      </c>
      <c r="J767" s="18">
        <f t="shared" si="11"/>
        <v>0.93831499749580627</v>
      </c>
    </row>
    <row r="768" spans="1:10" hidden="1" x14ac:dyDescent="0.25">
      <c r="A768" s="15" t="s">
        <v>0</v>
      </c>
      <c r="B768" s="22" t="s">
        <v>2003</v>
      </c>
      <c r="C768" s="22" t="s">
        <v>1974</v>
      </c>
      <c r="D768" s="14" t="s">
        <v>971</v>
      </c>
      <c r="E768" s="25">
        <v>41341</v>
      </c>
      <c r="F768" s="14">
        <v>4050559</v>
      </c>
      <c r="G768" s="27">
        <v>10071299</v>
      </c>
      <c r="H768" s="26">
        <v>194733</v>
      </c>
      <c r="I768" s="39" t="s">
        <v>2000</v>
      </c>
      <c r="J768" s="18">
        <f t="shared" si="11"/>
        <v>0.93846113581366453</v>
      </c>
    </row>
    <row r="769" spans="1:10" hidden="1" x14ac:dyDescent="0.25">
      <c r="A769" s="15" t="s">
        <v>0</v>
      </c>
      <c r="B769" s="22" t="s">
        <v>2003</v>
      </c>
      <c r="C769" s="22" t="s">
        <v>1973</v>
      </c>
      <c r="D769" s="14" t="s">
        <v>972</v>
      </c>
      <c r="E769" s="25">
        <v>43799</v>
      </c>
      <c r="F769" s="14">
        <v>4332565</v>
      </c>
      <c r="G769" s="27">
        <v>10292530</v>
      </c>
      <c r="H769" s="26">
        <v>194688</v>
      </c>
      <c r="I769" s="16" t="e">
        <v>#N/A</v>
      </c>
      <c r="J769" s="18">
        <f t="shared" si="11"/>
        <v>0.93860724036105603</v>
      </c>
    </row>
    <row r="770" spans="1:10" hidden="1" x14ac:dyDescent="0.25">
      <c r="A770" s="15" t="s">
        <v>0</v>
      </c>
      <c r="B770" s="22" t="s">
        <v>2003</v>
      </c>
      <c r="C770" s="22" t="s">
        <v>1973</v>
      </c>
      <c r="D770" s="14" t="s">
        <v>977</v>
      </c>
      <c r="E770" s="25">
        <v>42666</v>
      </c>
      <c r="F770" s="14">
        <v>4174554</v>
      </c>
      <c r="G770" s="27">
        <v>10188044</v>
      </c>
      <c r="H770" s="26">
        <v>193600</v>
      </c>
      <c r="I770" s="39" t="s">
        <v>2005</v>
      </c>
      <c r="J770" s="18">
        <f t="shared" si="11"/>
        <v>0.93875252841360668</v>
      </c>
    </row>
    <row r="771" spans="1:10" hidden="1" x14ac:dyDescent="0.25">
      <c r="A771" s="15" t="s">
        <v>0</v>
      </c>
      <c r="B771" s="22" t="s">
        <v>2003</v>
      </c>
      <c r="C771" s="22" t="s">
        <v>1973</v>
      </c>
      <c r="D771" s="14" t="s">
        <v>976</v>
      </c>
      <c r="E771" s="25">
        <v>42624</v>
      </c>
      <c r="F771" s="14">
        <v>4170976</v>
      </c>
      <c r="G771" s="27">
        <v>10185752</v>
      </c>
      <c r="H771" s="26">
        <v>193600</v>
      </c>
      <c r="I771" s="39" t="s">
        <v>2005</v>
      </c>
      <c r="J771" s="18">
        <f t="shared" si="11"/>
        <v>0.93889781646615733</v>
      </c>
    </row>
    <row r="772" spans="1:10" hidden="1" x14ac:dyDescent="0.25">
      <c r="A772" s="15" t="s">
        <v>3</v>
      </c>
      <c r="B772" s="22" t="s">
        <v>2003</v>
      </c>
      <c r="C772" s="22" t="s">
        <v>1973</v>
      </c>
      <c r="D772" s="14" t="s">
        <v>979</v>
      </c>
      <c r="E772" s="25">
        <v>42666</v>
      </c>
      <c r="F772" s="14">
        <v>4174605</v>
      </c>
      <c r="G772" s="27">
        <v>10188058</v>
      </c>
      <c r="H772" s="26">
        <v>193600</v>
      </c>
      <c r="I772" s="39" t="s">
        <v>2015</v>
      </c>
      <c r="J772" s="18">
        <f t="shared" ref="J772:J835" si="12">+H772/$H$1+J771</f>
        <v>0.93904310451870798</v>
      </c>
    </row>
    <row r="773" spans="1:10" hidden="1" x14ac:dyDescent="0.25">
      <c r="A773" s="15" t="s">
        <v>3</v>
      </c>
      <c r="B773" s="22" t="s">
        <v>2003</v>
      </c>
      <c r="C773" s="22" t="s">
        <v>1973</v>
      </c>
      <c r="D773" s="14" t="s">
        <v>769</v>
      </c>
      <c r="E773" s="25">
        <v>42688</v>
      </c>
      <c r="F773" s="14">
        <v>4176869</v>
      </c>
      <c r="G773" s="14" t="s">
        <v>2</v>
      </c>
      <c r="H773" s="26">
        <v>193600</v>
      </c>
      <c r="I773" s="16" t="e">
        <v>#N/A</v>
      </c>
      <c r="J773" s="18">
        <f t="shared" si="12"/>
        <v>0.93918839257125863</v>
      </c>
    </row>
    <row r="774" spans="1:10" hidden="1" x14ac:dyDescent="0.25">
      <c r="A774" s="15" t="s">
        <v>3</v>
      </c>
      <c r="B774" s="22" t="s">
        <v>2003</v>
      </c>
      <c r="C774" s="22" t="s">
        <v>1973</v>
      </c>
      <c r="D774" s="14" t="s">
        <v>980</v>
      </c>
      <c r="E774" s="25">
        <v>42653</v>
      </c>
      <c r="F774" s="14">
        <v>4173499</v>
      </c>
      <c r="G774" s="27">
        <v>10187394</v>
      </c>
      <c r="H774" s="26">
        <v>193600</v>
      </c>
      <c r="I774" s="16" t="e">
        <v>#N/A</v>
      </c>
      <c r="J774" s="18">
        <f t="shared" si="12"/>
        <v>0.93933368062380929</v>
      </c>
    </row>
    <row r="775" spans="1:10" hidden="1" x14ac:dyDescent="0.25">
      <c r="A775" s="15" t="s">
        <v>3</v>
      </c>
      <c r="B775" s="22" t="s">
        <v>2003</v>
      </c>
      <c r="C775" s="22" t="s">
        <v>1973</v>
      </c>
      <c r="D775" s="14" t="s">
        <v>981</v>
      </c>
      <c r="E775" s="25">
        <v>42622</v>
      </c>
      <c r="F775" s="14">
        <v>4170805</v>
      </c>
      <c r="G775" s="27">
        <v>10185725</v>
      </c>
      <c r="H775" s="26">
        <v>193600</v>
      </c>
      <c r="I775" s="16" t="e">
        <v>#N/A</v>
      </c>
      <c r="J775" s="18">
        <f t="shared" si="12"/>
        <v>0.93947896867635994</v>
      </c>
    </row>
    <row r="776" spans="1:10" hidden="1" x14ac:dyDescent="0.25">
      <c r="A776" s="15" t="s">
        <v>3</v>
      </c>
      <c r="B776" s="22" t="s">
        <v>2003</v>
      </c>
      <c r="C776" s="22" t="s">
        <v>1973</v>
      </c>
      <c r="D776" s="14" t="s">
        <v>978</v>
      </c>
      <c r="E776" s="25">
        <v>42620</v>
      </c>
      <c r="F776" s="14">
        <v>4170531</v>
      </c>
      <c r="G776" s="27">
        <v>10185099</v>
      </c>
      <c r="H776" s="26">
        <v>193600</v>
      </c>
      <c r="I776" s="16" t="e">
        <v>#N/A</v>
      </c>
      <c r="J776" s="18">
        <f t="shared" si="12"/>
        <v>0.93962425672891059</v>
      </c>
    </row>
    <row r="777" spans="1:10" hidden="1" x14ac:dyDescent="0.25">
      <c r="A777" s="15" t="s">
        <v>3</v>
      </c>
      <c r="B777" s="22" t="s">
        <v>2003</v>
      </c>
      <c r="C777" s="22" t="s">
        <v>1973</v>
      </c>
      <c r="D777" s="14" t="s">
        <v>221</v>
      </c>
      <c r="E777" s="25">
        <v>42613</v>
      </c>
      <c r="F777" s="14">
        <v>4169980</v>
      </c>
      <c r="G777" s="27">
        <v>10185405</v>
      </c>
      <c r="H777" s="26">
        <v>193600</v>
      </c>
      <c r="I777" s="16" t="e">
        <v>#N/A</v>
      </c>
      <c r="J777" s="18">
        <f t="shared" si="12"/>
        <v>0.93976954478146124</v>
      </c>
    </row>
    <row r="778" spans="1:10" hidden="1" x14ac:dyDescent="0.25">
      <c r="A778" s="15" t="s">
        <v>3</v>
      </c>
      <c r="B778" s="22" t="s">
        <v>2003</v>
      </c>
      <c r="C778" s="22" t="s">
        <v>1973</v>
      </c>
      <c r="D778" s="14" t="s">
        <v>982</v>
      </c>
      <c r="E778" s="25">
        <v>42556</v>
      </c>
      <c r="F778" s="14">
        <v>4165150</v>
      </c>
      <c r="G778" s="27">
        <v>10181932</v>
      </c>
      <c r="H778" s="26">
        <v>193600</v>
      </c>
      <c r="I778" s="16" t="e">
        <v>#N/A</v>
      </c>
      <c r="J778" s="18">
        <f t="shared" si="12"/>
        <v>0.93991483283401189</v>
      </c>
    </row>
    <row r="779" spans="1:10" hidden="1" x14ac:dyDescent="0.25">
      <c r="A779" s="15" t="s">
        <v>0</v>
      </c>
      <c r="B779" s="22" t="s">
        <v>2003</v>
      </c>
      <c r="C779" s="22" t="s">
        <v>1973</v>
      </c>
      <c r="D779" s="14" t="s">
        <v>254</v>
      </c>
      <c r="E779" s="25">
        <v>42331</v>
      </c>
      <c r="F779" s="14">
        <v>4137106</v>
      </c>
      <c r="G779" s="27">
        <v>10163647</v>
      </c>
      <c r="H779" s="26">
        <v>192456</v>
      </c>
      <c r="I779" s="16" t="e">
        <v>#N/A</v>
      </c>
      <c r="J779" s="18">
        <f t="shared" si="12"/>
        <v>0.94005926236625204</v>
      </c>
    </row>
    <row r="780" spans="1:10" hidden="1" x14ac:dyDescent="0.25">
      <c r="A780" s="15" t="s">
        <v>0</v>
      </c>
      <c r="B780" s="22" t="s">
        <v>2003</v>
      </c>
      <c r="C780" s="22" t="s">
        <v>1973</v>
      </c>
      <c r="D780" s="14" t="s">
        <v>983</v>
      </c>
      <c r="E780" s="25">
        <v>42359</v>
      </c>
      <c r="F780" s="14">
        <v>4139401</v>
      </c>
      <c r="G780" s="27">
        <v>10165717</v>
      </c>
      <c r="H780" s="26">
        <v>191541</v>
      </c>
      <c r="I780" s="39" t="s">
        <v>2005</v>
      </c>
      <c r="J780" s="18">
        <f t="shared" si="12"/>
        <v>0.94020300523233469</v>
      </c>
    </row>
    <row r="781" spans="1:10" hidden="1" x14ac:dyDescent="0.25">
      <c r="A781" s="15" t="s">
        <v>0</v>
      </c>
      <c r="B781" s="22" t="s">
        <v>2003</v>
      </c>
      <c r="C781" s="22" t="s">
        <v>1973</v>
      </c>
      <c r="D781" s="14" t="s">
        <v>985</v>
      </c>
      <c r="E781" s="25">
        <v>42365</v>
      </c>
      <c r="F781" s="14">
        <v>4139602</v>
      </c>
      <c r="G781" s="27">
        <v>10166304</v>
      </c>
      <c r="H781" s="26">
        <v>191063</v>
      </c>
      <c r="I781" s="39" t="s">
        <v>2006</v>
      </c>
      <c r="J781" s="18">
        <f t="shared" si="12"/>
        <v>0.94034638938101489</v>
      </c>
    </row>
    <row r="782" spans="1:10" hidden="1" x14ac:dyDescent="0.25">
      <c r="A782" s="15" t="s">
        <v>0</v>
      </c>
      <c r="B782" s="22" t="s">
        <v>2003</v>
      </c>
      <c r="C782" s="22" t="s">
        <v>1973</v>
      </c>
      <c r="D782" s="14" t="s">
        <v>986</v>
      </c>
      <c r="E782" s="25">
        <v>42066</v>
      </c>
      <c r="F782" s="14">
        <v>4114329</v>
      </c>
      <c r="G782" s="27">
        <v>10138263</v>
      </c>
      <c r="H782" s="26">
        <v>191063</v>
      </c>
      <c r="I782" s="16" t="e">
        <v>#N/A</v>
      </c>
      <c r="J782" s="18">
        <f t="shared" si="12"/>
        <v>0.94048977352969509</v>
      </c>
    </row>
    <row r="783" spans="1:10" hidden="1" x14ac:dyDescent="0.25">
      <c r="A783" s="15" t="s">
        <v>3</v>
      </c>
      <c r="B783" s="22" t="s">
        <v>2003</v>
      </c>
      <c r="C783" s="22" t="s">
        <v>1973</v>
      </c>
      <c r="D783" s="14" t="s">
        <v>987</v>
      </c>
      <c r="E783" s="25">
        <v>41196</v>
      </c>
      <c r="F783" s="14">
        <v>4039620</v>
      </c>
      <c r="G783" s="27">
        <v>10059597</v>
      </c>
      <c r="H783" s="26">
        <v>190280</v>
      </c>
      <c r="I783" s="39" t="s">
        <v>2005</v>
      </c>
      <c r="J783" s="18">
        <f t="shared" si="12"/>
        <v>0.94063257007225365</v>
      </c>
    </row>
    <row r="784" spans="1:10" hidden="1" x14ac:dyDescent="0.25">
      <c r="A784" s="15" t="s">
        <v>0</v>
      </c>
      <c r="B784" s="22" t="s">
        <v>2003</v>
      </c>
      <c r="C784" s="22" t="s">
        <v>1973</v>
      </c>
      <c r="D784" s="14" t="s">
        <v>990</v>
      </c>
      <c r="E784" s="25">
        <v>41206</v>
      </c>
      <c r="F784" s="14">
        <v>4040213</v>
      </c>
      <c r="G784" s="27">
        <v>10060597</v>
      </c>
      <c r="H784" s="26">
        <v>188376</v>
      </c>
      <c r="I784" s="39" t="s">
        <v>2005</v>
      </c>
      <c r="J784" s="18">
        <f t="shared" si="12"/>
        <v>0.94077393774884088</v>
      </c>
    </row>
    <row r="785" spans="1:10" hidden="1" x14ac:dyDescent="0.25">
      <c r="A785" s="15" t="s">
        <v>3</v>
      </c>
      <c r="B785" s="22" t="s">
        <v>2003</v>
      </c>
      <c r="C785" s="22" t="s">
        <v>1974</v>
      </c>
      <c r="D785" s="14" t="s">
        <v>994</v>
      </c>
      <c r="E785" s="25">
        <v>43033</v>
      </c>
      <c r="F785" s="14">
        <v>4223238</v>
      </c>
      <c r="G785" s="27">
        <v>10220837</v>
      </c>
      <c r="H785" s="26">
        <v>187871</v>
      </c>
      <c r="I785" s="16" t="e">
        <v>#N/A</v>
      </c>
      <c r="J785" s="18">
        <f t="shared" si="12"/>
        <v>0.94091492644574559</v>
      </c>
    </row>
    <row r="786" spans="1:10" hidden="1" x14ac:dyDescent="0.25">
      <c r="A786" s="15" t="s">
        <v>0</v>
      </c>
      <c r="B786" s="22" t="s">
        <v>2003</v>
      </c>
      <c r="C786" s="22" t="s">
        <v>1973</v>
      </c>
      <c r="D786" s="14" t="s">
        <v>993</v>
      </c>
      <c r="E786" s="25">
        <v>42901</v>
      </c>
      <c r="F786" s="14">
        <v>4207810</v>
      </c>
      <c r="G786" s="27">
        <v>10208650</v>
      </c>
      <c r="H786" s="26">
        <v>187871</v>
      </c>
      <c r="I786" s="16" t="e">
        <v>#N/A</v>
      </c>
      <c r="J786" s="18">
        <f t="shared" si="12"/>
        <v>0.9410559151426503</v>
      </c>
    </row>
    <row r="787" spans="1:10" hidden="1" x14ac:dyDescent="0.25">
      <c r="A787" s="15" t="s">
        <v>0</v>
      </c>
      <c r="B787" s="22" t="s">
        <v>2003</v>
      </c>
      <c r="C787" s="22" t="s">
        <v>1973</v>
      </c>
      <c r="D787" s="14" t="s">
        <v>995</v>
      </c>
      <c r="E787" s="25">
        <v>42017</v>
      </c>
      <c r="F787" s="14">
        <v>4109763</v>
      </c>
      <c r="G787" s="27">
        <v>10132906</v>
      </c>
      <c r="H787" s="26">
        <v>187470</v>
      </c>
      <c r="I787" s="39" t="s">
        <v>2005</v>
      </c>
      <c r="J787" s="18">
        <f t="shared" si="12"/>
        <v>0.94119660290717344</v>
      </c>
    </row>
    <row r="788" spans="1:10" hidden="1" x14ac:dyDescent="0.25">
      <c r="A788" s="15" t="s">
        <v>0</v>
      </c>
      <c r="B788" s="22" t="s">
        <v>2003</v>
      </c>
      <c r="C788" s="22" t="s">
        <v>1973</v>
      </c>
      <c r="D788" s="14" t="s">
        <v>254</v>
      </c>
      <c r="E788" s="25">
        <v>42535</v>
      </c>
      <c r="F788" s="14">
        <v>4154990</v>
      </c>
      <c r="G788" s="27">
        <v>10180455</v>
      </c>
      <c r="H788" s="26">
        <v>187440</v>
      </c>
      <c r="I788" s="16" t="e">
        <v>#N/A</v>
      </c>
      <c r="J788" s="18">
        <f t="shared" si="12"/>
        <v>0.94133726815805208</v>
      </c>
    </row>
    <row r="789" spans="1:10" hidden="1" x14ac:dyDescent="0.25">
      <c r="A789" s="15" t="s">
        <v>0</v>
      </c>
      <c r="B789" s="22" t="s">
        <v>2003</v>
      </c>
      <c r="C789" s="22" t="s">
        <v>1973</v>
      </c>
      <c r="D789" s="14" t="s">
        <v>996</v>
      </c>
      <c r="E789" s="25">
        <v>42891</v>
      </c>
      <c r="F789" s="14">
        <v>4206949</v>
      </c>
      <c r="G789" s="27">
        <v>10207993</v>
      </c>
      <c r="H789" s="26">
        <v>187343</v>
      </c>
      <c r="I789" s="16" t="e">
        <v>#N/A</v>
      </c>
      <c r="J789" s="18">
        <f t="shared" si="12"/>
        <v>0.94147786061481342</v>
      </c>
    </row>
    <row r="790" spans="1:10" hidden="1" x14ac:dyDescent="0.25">
      <c r="A790" s="15" t="s">
        <v>3</v>
      </c>
      <c r="B790" s="22" t="s">
        <v>2003</v>
      </c>
      <c r="C790" s="22" t="s">
        <v>1973</v>
      </c>
      <c r="D790" s="14" t="s">
        <v>782</v>
      </c>
      <c r="E790" s="25">
        <v>41313</v>
      </c>
      <c r="F790" s="14">
        <v>4048068</v>
      </c>
      <c r="G790" s="27">
        <v>10068778</v>
      </c>
      <c r="H790" s="26">
        <v>187298</v>
      </c>
      <c r="I790" s="16" t="e">
        <v>#N/A</v>
      </c>
      <c r="J790" s="18">
        <f t="shared" si="12"/>
        <v>0.94161841930110801</v>
      </c>
    </row>
    <row r="791" spans="1:10" hidden="1" x14ac:dyDescent="0.25">
      <c r="A791" s="15" t="s">
        <v>3</v>
      </c>
      <c r="B791" s="22" t="s">
        <v>2003</v>
      </c>
      <c r="C791" s="22" t="s">
        <v>1973</v>
      </c>
      <c r="D791" s="14" t="s">
        <v>997</v>
      </c>
      <c r="E791" s="25">
        <v>42333</v>
      </c>
      <c r="F791" s="14">
        <v>4137267</v>
      </c>
      <c r="G791" s="14" t="s">
        <v>2</v>
      </c>
      <c r="H791" s="26">
        <v>185495</v>
      </c>
      <c r="I791" s="16" t="e">
        <v>#N/A</v>
      </c>
      <c r="J791" s="18">
        <f t="shared" si="12"/>
        <v>0.94175762491736781</v>
      </c>
    </row>
    <row r="792" spans="1:10" hidden="1" x14ac:dyDescent="0.25">
      <c r="A792" s="15" t="s">
        <v>3</v>
      </c>
      <c r="B792" s="22" t="s">
        <v>2003</v>
      </c>
      <c r="C792" s="22" t="s">
        <v>1974</v>
      </c>
      <c r="D792" s="14" t="s">
        <v>998</v>
      </c>
      <c r="E792" s="25">
        <v>41289</v>
      </c>
      <c r="F792" s="14">
        <v>4045991</v>
      </c>
      <c r="G792" s="27">
        <v>10066578</v>
      </c>
      <c r="H792" s="26">
        <v>185466</v>
      </c>
      <c r="I792" s="16" t="e">
        <v>#N/A</v>
      </c>
      <c r="J792" s="18">
        <f t="shared" si="12"/>
        <v>0.94189680877043791</v>
      </c>
    </row>
    <row r="793" spans="1:10" hidden="1" x14ac:dyDescent="0.25">
      <c r="A793" s="15" t="s">
        <v>3</v>
      </c>
      <c r="B793" s="22" t="s">
        <v>2003</v>
      </c>
      <c r="C793" s="22" t="s">
        <v>1973</v>
      </c>
      <c r="D793" s="14" t="s">
        <v>999</v>
      </c>
      <c r="E793" s="25">
        <v>43584</v>
      </c>
      <c r="F793" s="14">
        <v>4302329</v>
      </c>
      <c r="G793" s="27">
        <v>10270649</v>
      </c>
      <c r="H793" s="26">
        <v>184704</v>
      </c>
      <c r="I793" s="16" t="e">
        <v>#N/A</v>
      </c>
      <c r="J793" s="18">
        <f t="shared" si="12"/>
        <v>0.94203542077693747</v>
      </c>
    </row>
    <row r="794" spans="1:10" hidden="1" x14ac:dyDescent="0.25">
      <c r="A794" s="15" t="s">
        <v>3</v>
      </c>
      <c r="B794" s="22" t="s">
        <v>2003</v>
      </c>
      <c r="C794" s="22" t="s">
        <v>1973</v>
      </c>
      <c r="D794" s="14" t="s">
        <v>1000</v>
      </c>
      <c r="E794" s="25">
        <v>40967</v>
      </c>
      <c r="F794" s="14">
        <v>4023836</v>
      </c>
      <c r="G794" s="27">
        <v>10039549</v>
      </c>
      <c r="H794" s="26">
        <v>184630</v>
      </c>
      <c r="I794" s="39" t="s">
        <v>2005</v>
      </c>
      <c r="J794" s="18">
        <f t="shared" si="12"/>
        <v>0.94217397724978058</v>
      </c>
    </row>
    <row r="795" spans="1:10" hidden="1" x14ac:dyDescent="0.25">
      <c r="A795" s="15" t="s">
        <v>0</v>
      </c>
      <c r="B795" s="22" t="s">
        <v>2003</v>
      </c>
      <c r="C795" s="22" t="s">
        <v>1974</v>
      </c>
      <c r="D795" s="14" t="s">
        <v>928</v>
      </c>
      <c r="E795" s="25">
        <v>42422</v>
      </c>
      <c r="F795" s="14">
        <v>4144495</v>
      </c>
      <c r="G795" s="27">
        <v>10170677</v>
      </c>
      <c r="H795" s="26">
        <v>182000</v>
      </c>
      <c r="I795" s="39" t="s">
        <v>2005</v>
      </c>
      <c r="J795" s="18">
        <f t="shared" si="12"/>
        <v>0.9423105600264553</v>
      </c>
    </row>
    <row r="796" spans="1:10" hidden="1" x14ac:dyDescent="0.25">
      <c r="A796" s="15" t="s">
        <v>3</v>
      </c>
      <c r="B796" s="22" t="s">
        <v>2003</v>
      </c>
      <c r="C796" s="22" t="s">
        <v>1973</v>
      </c>
      <c r="D796" s="14" t="s">
        <v>1004</v>
      </c>
      <c r="E796" s="25">
        <v>44083</v>
      </c>
      <c r="F796" s="14">
        <v>4376187</v>
      </c>
      <c r="G796" s="27">
        <v>10308377</v>
      </c>
      <c r="H796" s="26">
        <v>181609</v>
      </c>
      <c r="I796" s="16" t="e">
        <v>#N/A</v>
      </c>
      <c r="J796" s="18">
        <f t="shared" si="12"/>
        <v>0.94244684937529666</v>
      </c>
    </row>
    <row r="797" spans="1:10" hidden="1" x14ac:dyDescent="0.25">
      <c r="A797" s="15" t="s">
        <v>0</v>
      </c>
      <c r="B797" s="22" t="s">
        <v>2003</v>
      </c>
      <c r="C797" s="22" t="s">
        <v>1973</v>
      </c>
      <c r="D797" s="14" t="s">
        <v>1005</v>
      </c>
      <c r="E797" s="25">
        <v>41866</v>
      </c>
      <c r="F797" s="14">
        <v>4096976</v>
      </c>
      <c r="G797" s="14" t="s">
        <v>2</v>
      </c>
      <c r="H797" s="26">
        <v>181471</v>
      </c>
      <c r="I797" s="16" t="e">
        <v>#N/A</v>
      </c>
      <c r="J797" s="18">
        <f t="shared" si="12"/>
        <v>0.94258303516137321</v>
      </c>
    </row>
    <row r="798" spans="1:10" hidden="1" x14ac:dyDescent="0.25">
      <c r="A798" s="15" t="s">
        <v>0</v>
      </c>
      <c r="B798" s="22" t="s">
        <v>2003</v>
      </c>
      <c r="C798" s="22" t="s">
        <v>1973</v>
      </c>
      <c r="D798" s="14" t="s">
        <v>1006</v>
      </c>
      <c r="E798" s="25">
        <v>43248</v>
      </c>
      <c r="F798" s="14">
        <v>4251094</v>
      </c>
      <c r="G798" s="27">
        <v>10240441</v>
      </c>
      <c r="H798" s="26">
        <v>180944</v>
      </c>
      <c r="I798" s="16" t="e">
        <v>#N/A</v>
      </c>
      <c r="J798" s="18">
        <f t="shared" si="12"/>
        <v>0.94271882545776131</v>
      </c>
    </row>
    <row r="799" spans="1:10" hidden="1" x14ac:dyDescent="0.25">
      <c r="A799" s="15" t="s">
        <v>0</v>
      </c>
      <c r="B799" s="22" t="s">
        <v>2003</v>
      </c>
      <c r="C799" s="22" t="s">
        <v>1974</v>
      </c>
      <c r="D799" s="14" t="s">
        <v>210</v>
      </c>
      <c r="E799" s="25">
        <v>41083</v>
      </c>
      <c r="F799" s="14">
        <v>4031924</v>
      </c>
      <c r="G799" s="27">
        <v>10050266</v>
      </c>
      <c r="H799" s="26">
        <v>179499</v>
      </c>
      <c r="I799" s="39" t="s">
        <v>2005</v>
      </c>
      <c r="J799" s="18">
        <f t="shared" si="12"/>
        <v>0.94285353134693894</v>
      </c>
    </row>
    <row r="800" spans="1:10" hidden="1" x14ac:dyDescent="0.25">
      <c r="A800" s="15" t="s">
        <v>0</v>
      </c>
      <c r="B800" s="22" t="s">
        <v>2003</v>
      </c>
      <c r="C800" s="22" t="s">
        <v>1973</v>
      </c>
      <c r="D800" s="14" t="s">
        <v>337</v>
      </c>
      <c r="E800" s="25">
        <v>44140</v>
      </c>
      <c r="F800" s="14">
        <v>4385725</v>
      </c>
      <c r="G800" s="27">
        <v>10328546</v>
      </c>
      <c r="H800" s="26">
        <v>178214</v>
      </c>
      <c r="I800" s="16" t="e">
        <v>#N/A</v>
      </c>
      <c r="J800" s="18">
        <f t="shared" si="12"/>
        <v>0.94298727290167694</v>
      </c>
    </row>
    <row r="801" spans="1:10" hidden="1" x14ac:dyDescent="0.25">
      <c r="A801" s="15" t="s">
        <v>3</v>
      </c>
      <c r="B801" s="22" t="s">
        <v>2003</v>
      </c>
      <c r="C801" s="22" t="s">
        <v>1974</v>
      </c>
      <c r="D801" s="14" t="s">
        <v>1011</v>
      </c>
      <c r="E801" s="25">
        <v>41342</v>
      </c>
      <c r="F801" s="14">
        <v>4050630</v>
      </c>
      <c r="G801" s="27">
        <v>10071267</v>
      </c>
      <c r="H801" s="26">
        <v>178042</v>
      </c>
      <c r="I801" s="16" t="e">
        <v>#N/A</v>
      </c>
      <c r="J801" s="18">
        <f t="shared" si="12"/>
        <v>0.94312088537818639</v>
      </c>
    </row>
    <row r="802" spans="1:10" hidden="1" x14ac:dyDescent="0.25">
      <c r="A802" s="15" t="s">
        <v>3</v>
      </c>
      <c r="B802" s="22" t="s">
        <v>2003</v>
      </c>
      <c r="C802" s="22" t="s">
        <v>1974</v>
      </c>
      <c r="D802" s="14" t="s">
        <v>1012</v>
      </c>
      <c r="E802" s="25">
        <v>44174</v>
      </c>
      <c r="F802" s="14">
        <v>4390338</v>
      </c>
      <c r="G802" s="27">
        <v>10332397</v>
      </c>
      <c r="H802" s="26">
        <v>177364</v>
      </c>
      <c r="I802" s="39" t="s">
        <v>2011</v>
      </c>
      <c r="J802" s="18">
        <f t="shared" si="12"/>
        <v>0.94325398904632995</v>
      </c>
    </row>
    <row r="803" spans="1:10" hidden="1" x14ac:dyDescent="0.25">
      <c r="A803" s="15" t="s">
        <v>3</v>
      </c>
      <c r="B803" s="22" t="s">
        <v>2003</v>
      </c>
      <c r="C803" s="22" t="s">
        <v>1974</v>
      </c>
      <c r="D803" s="14" t="s">
        <v>1024</v>
      </c>
      <c r="E803" s="25">
        <v>41252</v>
      </c>
      <c r="F803" s="14">
        <v>4043508</v>
      </c>
      <c r="G803" s="27">
        <v>10064117</v>
      </c>
      <c r="H803" s="26">
        <v>176960</v>
      </c>
      <c r="I803" s="39" t="s">
        <v>2006</v>
      </c>
      <c r="J803" s="18">
        <f t="shared" si="12"/>
        <v>0.94338678953072752</v>
      </c>
    </row>
    <row r="804" spans="1:10" hidden="1" x14ac:dyDescent="0.25">
      <c r="A804" s="15" t="s">
        <v>3</v>
      </c>
      <c r="B804" s="22" t="s">
        <v>2003</v>
      </c>
      <c r="C804" s="22" t="s">
        <v>1973</v>
      </c>
      <c r="D804" s="14" t="s">
        <v>1021</v>
      </c>
      <c r="E804" s="25">
        <v>41246</v>
      </c>
      <c r="F804" s="14">
        <v>4043205</v>
      </c>
      <c r="G804" s="27">
        <v>10063617</v>
      </c>
      <c r="H804" s="26">
        <v>176960</v>
      </c>
      <c r="I804" s="39" t="s">
        <v>2005</v>
      </c>
      <c r="J804" s="18">
        <f t="shared" si="12"/>
        <v>0.94351959001512509</v>
      </c>
    </row>
    <row r="805" spans="1:10" hidden="1" x14ac:dyDescent="0.25">
      <c r="A805" s="15" t="s">
        <v>0</v>
      </c>
      <c r="B805" s="22" t="s">
        <v>2003</v>
      </c>
      <c r="C805" s="22" t="s">
        <v>1973</v>
      </c>
      <c r="D805" s="14" t="s">
        <v>1020</v>
      </c>
      <c r="E805" s="25">
        <v>41239</v>
      </c>
      <c r="F805" s="14">
        <v>4042866</v>
      </c>
      <c r="G805" s="27">
        <v>10063144</v>
      </c>
      <c r="H805" s="26">
        <v>176960</v>
      </c>
      <c r="I805" s="39" t="s">
        <v>2005</v>
      </c>
      <c r="J805" s="18">
        <f t="shared" si="12"/>
        <v>0.94365239049952265</v>
      </c>
    </row>
    <row r="806" spans="1:10" hidden="1" x14ac:dyDescent="0.25">
      <c r="A806" s="15" t="s">
        <v>0</v>
      </c>
      <c r="B806" s="22" t="s">
        <v>2003</v>
      </c>
      <c r="C806" s="22" t="s">
        <v>1974</v>
      </c>
      <c r="D806" s="14" t="s">
        <v>1019</v>
      </c>
      <c r="E806" s="25">
        <v>41289</v>
      </c>
      <c r="F806" s="14">
        <v>4046038</v>
      </c>
      <c r="G806" s="27">
        <v>10066579</v>
      </c>
      <c r="H806" s="26">
        <v>176960</v>
      </c>
      <c r="I806" s="16" t="e">
        <v>#N/A</v>
      </c>
      <c r="J806" s="18">
        <f t="shared" si="12"/>
        <v>0.94378519098392022</v>
      </c>
    </row>
    <row r="807" spans="1:10" hidden="1" x14ac:dyDescent="0.25">
      <c r="A807" s="15" t="s">
        <v>0</v>
      </c>
      <c r="B807" s="22" t="s">
        <v>2003</v>
      </c>
      <c r="C807" s="22" t="s">
        <v>1973</v>
      </c>
      <c r="D807" s="14" t="s">
        <v>1018</v>
      </c>
      <c r="E807" s="25">
        <v>41277</v>
      </c>
      <c r="F807" s="14">
        <v>4045244</v>
      </c>
      <c r="G807" s="27">
        <v>10065581</v>
      </c>
      <c r="H807" s="26">
        <v>176960</v>
      </c>
      <c r="I807" s="16" t="e">
        <v>#N/A</v>
      </c>
      <c r="J807" s="18">
        <f t="shared" si="12"/>
        <v>0.94391799146831779</v>
      </c>
    </row>
    <row r="808" spans="1:10" hidden="1" x14ac:dyDescent="0.25">
      <c r="A808" s="15" t="s">
        <v>0</v>
      </c>
      <c r="B808" s="22" t="s">
        <v>2003</v>
      </c>
      <c r="C808" s="22" t="s">
        <v>1973</v>
      </c>
      <c r="D808" s="14" t="s">
        <v>831</v>
      </c>
      <c r="E808" s="25">
        <v>41025</v>
      </c>
      <c r="F808" s="14">
        <v>4027986</v>
      </c>
      <c r="G808" s="27">
        <v>10045072</v>
      </c>
      <c r="H808" s="26">
        <v>176876</v>
      </c>
      <c r="I808" s="16" t="e">
        <v>#N/A</v>
      </c>
      <c r="J808" s="18">
        <f t="shared" si="12"/>
        <v>0.9440507289145107</v>
      </c>
    </row>
    <row r="809" spans="1:10" hidden="1" x14ac:dyDescent="0.25">
      <c r="A809" s="15" t="s">
        <v>3</v>
      </c>
      <c r="B809" s="22" t="s">
        <v>2003</v>
      </c>
      <c r="C809" s="22" t="s">
        <v>1973</v>
      </c>
      <c r="D809" s="14" t="s">
        <v>1033</v>
      </c>
      <c r="E809" s="25">
        <v>42491</v>
      </c>
      <c r="F809" s="14">
        <v>4151006</v>
      </c>
      <c r="G809" s="27">
        <v>10177418</v>
      </c>
      <c r="H809" s="26">
        <v>176000</v>
      </c>
      <c r="I809" s="39" t="s">
        <v>2006</v>
      </c>
      <c r="J809" s="18">
        <f t="shared" si="12"/>
        <v>0.94418280896228401</v>
      </c>
    </row>
    <row r="810" spans="1:10" hidden="1" x14ac:dyDescent="0.25">
      <c r="A810" s="15" t="s">
        <v>0</v>
      </c>
      <c r="B810" s="22" t="s">
        <v>2003</v>
      </c>
      <c r="C810" s="22" t="s">
        <v>1973</v>
      </c>
      <c r="D810" s="14" t="s">
        <v>1028</v>
      </c>
      <c r="E810" s="25">
        <v>42490</v>
      </c>
      <c r="F810" s="14">
        <v>4150914</v>
      </c>
      <c r="G810" s="27">
        <v>10176962</v>
      </c>
      <c r="H810" s="26">
        <v>176000</v>
      </c>
      <c r="I810" s="39" t="s">
        <v>2005</v>
      </c>
      <c r="J810" s="18">
        <f t="shared" si="12"/>
        <v>0.94431488901005733</v>
      </c>
    </row>
    <row r="811" spans="1:10" hidden="1" x14ac:dyDescent="0.25">
      <c r="A811" s="15" t="s">
        <v>0</v>
      </c>
      <c r="B811" s="22" t="s">
        <v>2003</v>
      </c>
      <c r="C811" s="22" t="s">
        <v>1973</v>
      </c>
      <c r="D811" s="14" t="s">
        <v>1027</v>
      </c>
      <c r="E811" s="25">
        <v>42386</v>
      </c>
      <c r="F811" s="14">
        <v>4141096</v>
      </c>
      <c r="G811" s="27">
        <v>10167898</v>
      </c>
      <c r="H811" s="26">
        <v>176000</v>
      </c>
      <c r="I811" s="39" t="s">
        <v>2005</v>
      </c>
      <c r="J811" s="18">
        <f t="shared" si="12"/>
        <v>0.94444696905783065</v>
      </c>
    </row>
    <row r="812" spans="1:10" hidden="1" x14ac:dyDescent="0.25">
      <c r="A812" s="15" t="s">
        <v>0</v>
      </c>
      <c r="B812" s="22" t="s">
        <v>2003</v>
      </c>
      <c r="C812" s="22" t="s">
        <v>1973</v>
      </c>
      <c r="D812" s="14" t="s">
        <v>1029</v>
      </c>
      <c r="E812" s="25">
        <v>42454</v>
      </c>
      <c r="F812" s="14">
        <v>4147667</v>
      </c>
      <c r="G812" s="27">
        <v>10173329</v>
      </c>
      <c r="H812" s="26">
        <v>176000</v>
      </c>
      <c r="I812" s="39" t="s">
        <v>1999</v>
      </c>
      <c r="J812" s="18">
        <f t="shared" si="12"/>
        <v>0.94457904910560397</v>
      </c>
    </row>
    <row r="813" spans="1:10" hidden="1" x14ac:dyDescent="0.25">
      <c r="A813" s="15" t="s">
        <v>3</v>
      </c>
      <c r="B813" s="22" t="s">
        <v>2003</v>
      </c>
      <c r="C813" s="22" t="s">
        <v>1974</v>
      </c>
      <c r="D813" s="14" t="s">
        <v>547</v>
      </c>
      <c r="E813" s="25">
        <v>42491</v>
      </c>
      <c r="F813" s="14">
        <v>4150992</v>
      </c>
      <c r="G813" s="27">
        <v>10176856</v>
      </c>
      <c r="H813" s="26">
        <v>176000</v>
      </c>
      <c r="I813" s="16" t="e">
        <v>#N/A</v>
      </c>
      <c r="J813" s="18">
        <f t="shared" si="12"/>
        <v>0.94471112915337729</v>
      </c>
    </row>
    <row r="814" spans="1:10" hidden="1" x14ac:dyDescent="0.25">
      <c r="A814" s="15" t="s">
        <v>3</v>
      </c>
      <c r="B814" s="22" t="s">
        <v>2003</v>
      </c>
      <c r="C814" s="22" t="s">
        <v>1973</v>
      </c>
      <c r="D814" s="14" t="s">
        <v>722</v>
      </c>
      <c r="E814" s="25">
        <v>42472</v>
      </c>
      <c r="F814" s="14">
        <v>4149312</v>
      </c>
      <c r="G814" s="27">
        <v>10174443</v>
      </c>
      <c r="H814" s="26">
        <v>176000</v>
      </c>
      <c r="I814" s="16" t="e">
        <v>#N/A</v>
      </c>
      <c r="J814" s="18">
        <f t="shared" si="12"/>
        <v>0.94484320920115061</v>
      </c>
    </row>
    <row r="815" spans="1:10" hidden="1" x14ac:dyDescent="0.25">
      <c r="A815" s="15" t="s">
        <v>3</v>
      </c>
      <c r="B815" s="22" t="s">
        <v>2003</v>
      </c>
      <c r="C815" s="22" t="s">
        <v>1973</v>
      </c>
      <c r="D815" s="14" t="s">
        <v>1034</v>
      </c>
      <c r="E815" s="25">
        <v>42454</v>
      </c>
      <c r="F815" s="14">
        <v>4147664</v>
      </c>
      <c r="G815" s="27">
        <v>10172722</v>
      </c>
      <c r="H815" s="26">
        <v>176000</v>
      </c>
      <c r="I815" s="16" t="e">
        <v>#N/A</v>
      </c>
      <c r="J815" s="18">
        <f t="shared" si="12"/>
        <v>0.94497528924892393</v>
      </c>
    </row>
    <row r="816" spans="1:10" hidden="1" x14ac:dyDescent="0.25">
      <c r="A816" s="15" t="s">
        <v>0</v>
      </c>
      <c r="B816" s="22" t="s">
        <v>2003</v>
      </c>
      <c r="C816" s="22" t="s">
        <v>1973</v>
      </c>
      <c r="D816" s="14" t="s">
        <v>811</v>
      </c>
      <c r="E816" s="25">
        <v>42451</v>
      </c>
      <c r="F816" s="14">
        <v>4147469</v>
      </c>
      <c r="G816" s="14" t="s">
        <v>2</v>
      </c>
      <c r="H816" s="26">
        <v>176000</v>
      </c>
      <c r="I816" s="16" t="e">
        <v>#N/A</v>
      </c>
      <c r="J816" s="18">
        <f t="shared" si="12"/>
        <v>0.94510736929669725</v>
      </c>
    </row>
    <row r="817" spans="1:10" hidden="1" x14ac:dyDescent="0.25">
      <c r="A817" s="15" t="s">
        <v>0</v>
      </c>
      <c r="B817" s="22" t="s">
        <v>2003</v>
      </c>
      <c r="C817" s="22" t="s">
        <v>1973</v>
      </c>
      <c r="D817" s="14" t="s">
        <v>337</v>
      </c>
      <c r="E817" s="25">
        <v>42389</v>
      </c>
      <c r="F817" s="14">
        <v>4141468</v>
      </c>
      <c r="G817" s="27">
        <v>10168164</v>
      </c>
      <c r="H817" s="26">
        <v>176000</v>
      </c>
      <c r="I817" s="16" t="e">
        <v>#N/A</v>
      </c>
      <c r="J817" s="18">
        <f t="shared" si="12"/>
        <v>0.94523944934447057</v>
      </c>
    </row>
    <row r="818" spans="1:10" hidden="1" x14ac:dyDescent="0.25">
      <c r="A818" s="15" t="s">
        <v>3</v>
      </c>
      <c r="B818" s="22" t="s">
        <v>2003</v>
      </c>
      <c r="C818" s="22" t="s">
        <v>1974</v>
      </c>
      <c r="D818" s="14" t="s">
        <v>1035</v>
      </c>
      <c r="E818" s="25">
        <v>43326</v>
      </c>
      <c r="F818" s="14">
        <v>4259563</v>
      </c>
      <c r="G818" s="14" t="s">
        <v>2</v>
      </c>
      <c r="H818" s="26">
        <v>175933</v>
      </c>
      <c r="I818" s="16" t="e">
        <v>#N/A</v>
      </c>
      <c r="J818" s="18">
        <f t="shared" si="12"/>
        <v>0.94537147911177122</v>
      </c>
    </row>
    <row r="819" spans="1:10" hidden="1" x14ac:dyDescent="0.25">
      <c r="A819" s="15" t="s">
        <v>3</v>
      </c>
      <c r="B819" s="22" t="s">
        <v>2003</v>
      </c>
      <c r="C819" s="22" t="s">
        <v>1973</v>
      </c>
      <c r="D819" s="14" t="s">
        <v>1036</v>
      </c>
      <c r="E819" s="25">
        <v>43278</v>
      </c>
      <c r="F819" s="14">
        <v>4254060</v>
      </c>
      <c r="G819" s="27">
        <v>10241596</v>
      </c>
      <c r="H819" s="26">
        <v>175434</v>
      </c>
      <c r="I819" s="39" t="s">
        <v>2005</v>
      </c>
      <c r="J819" s="18">
        <f t="shared" si="12"/>
        <v>0.94550313440211819</v>
      </c>
    </row>
    <row r="820" spans="1:10" hidden="1" x14ac:dyDescent="0.25">
      <c r="A820" s="15" t="s">
        <v>0</v>
      </c>
      <c r="B820" s="22" t="s">
        <v>2003</v>
      </c>
      <c r="C820" s="22" t="s">
        <v>1973</v>
      </c>
      <c r="D820" s="14" t="s">
        <v>112</v>
      </c>
      <c r="E820" s="25">
        <v>40988</v>
      </c>
      <c r="F820" s="14">
        <v>4025384</v>
      </c>
      <c r="G820" s="27">
        <v>10041331</v>
      </c>
      <c r="H820" s="26">
        <v>175119</v>
      </c>
      <c r="I820" s="39" t="s">
        <v>2005</v>
      </c>
      <c r="J820" s="18">
        <f t="shared" si="12"/>
        <v>0.94563455329919788</v>
      </c>
    </row>
    <row r="821" spans="1:10" hidden="1" x14ac:dyDescent="0.25">
      <c r="A821" s="15" t="s">
        <v>3</v>
      </c>
      <c r="B821" s="22" t="s">
        <v>2003</v>
      </c>
      <c r="C821" s="22" t="s">
        <v>1973</v>
      </c>
      <c r="D821" s="14" t="s">
        <v>1046</v>
      </c>
      <c r="E821" s="25">
        <v>44297</v>
      </c>
      <c r="F821" s="14">
        <v>4409254</v>
      </c>
      <c r="G821" s="27">
        <v>10344876</v>
      </c>
      <c r="H821" s="26">
        <v>174820</v>
      </c>
      <c r="I821" s="39" t="s">
        <v>2007</v>
      </c>
      <c r="J821" s="18">
        <f t="shared" si="12"/>
        <v>0.94576574781028733</v>
      </c>
    </row>
    <row r="822" spans="1:10" hidden="1" x14ac:dyDescent="0.25">
      <c r="A822" s="15" t="s">
        <v>3</v>
      </c>
      <c r="B822" s="22" t="s">
        <v>2003</v>
      </c>
      <c r="C822" s="22" t="s">
        <v>1973</v>
      </c>
      <c r="D822" s="14" t="s">
        <v>1048</v>
      </c>
      <c r="E822" s="25">
        <v>44424</v>
      </c>
      <c r="F822" s="14">
        <v>4429392</v>
      </c>
      <c r="G822" s="27">
        <v>10357601</v>
      </c>
      <c r="H822" s="26">
        <v>174820</v>
      </c>
      <c r="I822" s="39" t="s">
        <v>2011</v>
      </c>
      <c r="J822" s="18">
        <f t="shared" si="12"/>
        <v>0.94589694232137678</v>
      </c>
    </row>
    <row r="823" spans="1:10" hidden="1" x14ac:dyDescent="0.25">
      <c r="A823" s="15" t="s">
        <v>0</v>
      </c>
      <c r="B823" s="22" t="s">
        <v>2003</v>
      </c>
      <c r="C823" s="22" t="s">
        <v>1973</v>
      </c>
      <c r="D823" s="14" t="s">
        <v>1040</v>
      </c>
      <c r="E823" s="25">
        <v>44314</v>
      </c>
      <c r="F823" s="14">
        <v>4412418</v>
      </c>
      <c r="G823" s="27">
        <v>10347280</v>
      </c>
      <c r="H823" s="26">
        <v>174820</v>
      </c>
      <c r="I823" s="39" t="s">
        <v>2011</v>
      </c>
      <c r="J823" s="18">
        <f t="shared" si="12"/>
        <v>0.94602813683246623</v>
      </c>
    </row>
    <row r="824" spans="1:10" hidden="1" x14ac:dyDescent="0.25">
      <c r="A824" s="15" t="s">
        <v>3</v>
      </c>
      <c r="B824" s="22" t="s">
        <v>2003</v>
      </c>
      <c r="C824" s="22" t="s">
        <v>1973</v>
      </c>
      <c r="D824" s="14" t="s">
        <v>207</v>
      </c>
      <c r="E824" s="25">
        <v>44410</v>
      </c>
      <c r="F824" s="14">
        <v>4427538</v>
      </c>
      <c r="G824" s="27">
        <v>10356195</v>
      </c>
      <c r="H824" s="26">
        <v>174820</v>
      </c>
      <c r="I824" s="39" t="s">
        <v>2005</v>
      </c>
      <c r="J824" s="18">
        <f t="shared" si="12"/>
        <v>0.94615933134355568</v>
      </c>
    </row>
    <row r="825" spans="1:10" hidden="1" x14ac:dyDescent="0.25">
      <c r="A825" s="15" t="s">
        <v>3</v>
      </c>
      <c r="B825" s="22" t="s">
        <v>2003</v>
      </c>
      <c r="C825" s="22" t="s">
        <v>1973</v>
      </c>
      <c r="D825" s="14" t="s">
        <v>207</v>
      </c>
      <c r="E825" s="25">
        <v>44410</v>
      </c>
      <c r="F825" s="14">
        <v>4427537</v>
      </c>
      <c r="G825" s="27">
        <v>10356095</v>
      </c>
      <c r="H825" s="26">
        <v>174820</v>
      </c>
      <c r="I825" s="39" t="s">
        <v>2005</v>
      </c>
      <c r="J825" s="18">
        <f t="shared" si="12"/>
        <v>0.94629052585464513</v>
      </c>
    </row>
    <row r="826" spans="1:10" hidden="1" x14ac:dyDescent="0.25">
      <c r="A826" s="15" t="s">
        <v>3</v>
      </c>
      <c r="B826" s="22" t="s">
        <v>2003</v>
      </c>
      <c r="C826" s="22" t="s">
        <v>1973</v>
      </c>
      <c r="D826" s="14" t="s">
        <v>1047</v>
      </c>
      <c r="E826" s="25">
        <v>44381</v>
      </c>
      <c r="F826" s="14">
        <v>4423121</v>
      </c>
      <c r="G826" s="27">
        <v>10352187</v>
      </c>
      <c r="H826" s="26">
        <v>174820</v>
      </c>
      <c r="I826" s="39" t="s">
        <v>2010</v>
      </c>
      <c r="J826" s="18">
        <f t="shared" si="12"/>
        <v>0.94642172036573458</v>
      </c>
    </row>
    <row r="827" spans="1:10" hidden="1" x14ac:dyDescent="0.25">
      <c r="A827" s="15" t="s">
        <v>3</v>
      </c>
      <c r="B827" s="22" t="s">
        <v>2003</v>
      </c>
      <c r="C827" s="22" t="s">
        <v>1973</v>
      </c>
      <c r="D827" s="14" t="s">
        <v>1044</v>
      </c>
      <c r="E827" s="25">
        <v>44419</v>
      </c>
      <c r="F827" s="14">
        <v>4428879</v>
      </c>
      <c r="G827" s="27">
        <v>10357353</v>
      </c>
      <c r="H827" s="26">
        <v>174820</v>
      </c>
      <c r="I827" s="16" t="e">
        <v>#N/A</v>
      </c>
      <c r="J827" s="18">
        <f t="shared" si="12"/>
        <v>0.94655291487682403</v>
      </c>
    </row>
    <row r="828" spans="1:10" hidden="1" x14ac:dyDescent="0.25">
      <c r="A828" s="15" t="s">
        <v>3</v>
      </c>
      <c r="B828" s="22" t="s">
        <v>2003</v>
      </c>
      <c r="C828" s="22" t="s">
        <v>1973</v>
      </c>
      <c r="D828" s="14" t="s">
        <v>1045</v>
      </c>
      <c r="E828" s="25">
        <v>44369</v>
      </c>
      <c r="F828" s="14">
        <v>4421135</v>
      </c>
      <c r="G828" s="27">
        <v>10352034</v>
      </c>
      <c r="H828" s="26">
        <v>174820</v>
      </c>
      <c r="I828" s="16" t="e">
        <v>#N/A</v>
      </c>
      <c r="J828" s="18">
        <f t="shared" si="12"/>
        <v>0.94668410938791347</v>
      </c>
    </row>
    <row r="829" spans="1:10" hidden="1" x14ac:dyDescent="0.25">
      <c r="A829" s="15" t="s">
        <v>3</v>
      </c>
      <c r="B829" s="22" t="s">
        <v>2003</v>
      </c>
      <c r="C829" s="22" t="s">
        <v>1973</v>
      </c>
      <c r="D829" s="14" t="s">
        <v>418</v>
      </c>
      <c r="E829" s="25">
        <v>44319</v>
      </c>
      <c r="F829" s="14">
        <v>4412951</v>
      </c>
      <c r="G829" s="27">
        <v>10346829</v>
      </c>
      <c r="H829" s="26">
        <v>174820</v>
      </c>
      <c r="I829" s="16" t="e">
        <v>#N/A</v>
      </c>
      <c r="J829" s="18">
        <f t="shared" si="12"/>
        <v>0.94681530389900292</v>
      </c>
    </row>
    <row r="830" spans="1:10" hidden="1" x14ac:dyDescent="0.25">
      <c r="A830" s="15" t="s">
        <v>3</v>
      </c>
      <c r="B830" s="22" t="s">
        <v>2003</v>
      </c>
      <c r="C830" s="22" t="s">
        <v>1974</v>
      </c>
      <c r="D830" s="14" t="s">
        <v>1043</v>
      </c>
      <c r="E830" s="25">
        <v>44319</v>
      </c>
      <c r="F830" s="14">
        <v>4412952</v>
      </c>
      <c r="G830" s="27">
        <v>10346830</v>
      </c>
      <c r="H830" s="26">
        <v>174820</v>
      </c>
      <c r="I830" s="16" t="e">
        <v>#N/A</v>
      </c>
      <c r="J830" s="18">
        <f t="shared" si="12"/>
        <v>0.94694649841009237</v>
      </c>
    </row>
    <row r="831" spans="1:10" hidden="1" x14ac:dyDescent="0.25">
      <c r="A831" s="15" t="s">
        <v>0</v>
      </c>
      <c r="B831" s="22" t="s">
        <v>2003</v>
      </c>
      <c r="C831" s="22" t="s">
        <v>1973</v>
      </c>
      <c r="D831" s="14" t="s">
        <v>1039</v>
      </c>
      <c r="E831" s="25">
        <v>44230</v>
      </c>
      <c r="F831" s="14">
        <v>4398992</v>
      </c>
      <c r="G831" s="27">
        <v>10337611</v>
      </c>
      <c r="H831" s="26">
        <v>174820</v>
      </c>
      <c r="I831" s="16" t="e">
        <v>#N/A</v>
      </c>
      <c r="J831" s="18">
        <f t="shared" si="12"/>
        <v>0.94707769292118182</v>
      </c>
    </row>
    <row r="832" spans="1:10" hidden="1" x14ac:dyDescent="0.25">
      <c r="A832" s="15" t="s">
        <v>0</v>
      </c>
      <c r="B832" s="22" t="s">
        <v>2003</v>
      </c>
      <c r="C832" s="22" t="s">
        <v>1974</v>
      </c>
      <c r="D832" s="14" t="s">
        <v>1049</v>
      </c>
      <c r="E832" s="25">
        <v>43743</v>
      </c>
      <c r="F832" s="14">
        <v>4323638</v>
      </c>
      <c r="G832" s="27">
        <v>10285969</v>
      </c>
      <c r="H832" s="26">
        <v>174720</v>
      </c>
      <c r="I832" s="39" t="s">
        <v>2006</v>
      </c>
      <c r="J832" s="18">
        <f t="shared" si="12"/>
        <v>0.94720881238678956</v>
      </c>
    </row>
    <row r="833" spans="1:10" hidden="1" x14ac:dyDescent="0.25">
      <c r="A833" s="15" t="s">
        <v>0</v>
      </c>
      <c r="B833" s="22" t="s">
        <v>2003</v>
      </c>
      <c r="C833" s="22" t="s">
        <v>1974</v>
      </c>
      <c r="D833" s="14" t="s">
        <v>1051</v>
      </c>
      <c r="E833" s="25">
        <v>41341</v>
      </c>
      <c r="F833" s="14">
        <v>4050558</v>
      </c>
      <c r="G833" s="27">
        <v>10071295</v>
      </c>
      <c r="H833" s="26">
        <v>174446</v>
      </c>
      <c r="I833" s="39" t="s">
        <v>2000</v>
      </c>
      <c r="J833" s="18">
        <f t="shared" si="12"/>
        <v>0.9473397262277774</v>
      </c>
    </row>
    <row r="834" spans="1:10" hidden="1" x14ac:dyDescent="0.25">
      <c r="A834" s="15" t="s">
        <v>0</v>
      </c>
      <c r="B834" s="22" t="s">
        <v>2003</v>
      </c>
      <c r="C834" s="22" t="s">
        <v>1973</v>
      </c>
      <c r="D834" s="14" t="s">
        <v>1052</v>
      </c>
      <c r="E834" s="25">
        <v>41430</v>
      </c>
      <c r="F834" s="14">
        <v>4058197</v>
      </c>
      <c r="G834" s="27">
        <v>10079053</v>
      </c>
      <c r="H834" s="26">
        <v>174400</v>
      </c>
      <c r="I834" s="39" t="s">
        <v>2010</v>
      </c>
      <c r="J834" s="18">
        <f t="shared" si="12"/>
        <v>0.94747060554784368</v>
      </c>
    </row>
    <row r="835" spans="1:10" hidden="1" x14ac:dyDescent="0.25">
      <c r="A835" s="15" t="s">
        <v>0</v>
      </c>
      <c r="B835" s="22" t="s">
        <v>2003</v>
      </c>
      <c r="C835" s="22" t="s">
        <v>1973</v>
      </c>
      <c r="D835" s="14" t="s">
        <v>1054</v>
      </c>
      <c r="E835" s="25">
        <v>43978</v>
      </c>
      <c r="F835" s="14">
        <v>4361628</v>
      </c>
      <c r="G835" s="27">
        <v>10310700</v>
      </c>
      <c r="H835" s="26">
        <v>174270</v>
      </c>
      <c r="I835" s="39" t="s">
        <v>2007</v>
      </c>
      <c r="J835" s="18">
        <f t="shared" si="12"/>
        <v>0.94760138730878385</v>
      </c>
    </row>
    <row r="836" spans="1:10" hidden="1" x14ac:dyDescent="0.25">
      <c r="A836" s="15" t="s">
        <v>0</v>
      </c>
      <c r="B836" s="22" t="s">
        <v>2003</v>
      </c>
      <c r="C836" s="22" t="s">
        <v>1973</v>
      </c>
      <c r="D836" s="14" t="s">
        <v>1055</v>
      </c>
      <c r="E836" s="25">
        <v>42282</v>
      </c>
      <c r="F836" s="14">
        <v>4132802</v>
      </c>
      <c r="G836" s="27">
        <v>10158658</v>
      </c>
      <c r="H836" s="26">
        <v>170256</v>
      </c>
      <c r="I836" s="16" t="e">
        <v>#N/A</v>
      </c>
      <c r="J836" s="18">
        <f t="shared" ref="J836:J899" si="13">+H836/$H$1+J835</f>
        <v>0.94772915674408897</v>
      </c>
    </row>
    <row r="837" spans="1:10" hidden="1" x14ac:dyDescent="0.25">
      <c r="A837" s="15" t="s">
        <v>0</v>
      </c>
      <c r="B837" s="22" t="s">
        <v>2003</v>
      </c>
      <c r="C837" s="22" t="s">
        <v>1974</v>
      </c>
      <c r="D837" s="14" t="s">
        <v>1059</v>
      </c>
      <c r="E837" s="25">
        <v>44089</v>
      </c>
      <c r="F837" s="14">
        <v>4376869</v>
      </c>
      <c r="G837" s="27">
        <v>10323234</v>
      </c>
      <c r="H837" s="26">
        <v>169728</v>
      </c>
      <c r="I837" s="39" t="s">
        <v>2007</v>
      </c>
      <c r="J837" s="18">
        <f t="shared" si="13"/>
        <v>0.94785652993925074</v>
      </c>
    </row>
    <row r="838" spans="1:10" hidden="1" x14ac:dyDescent="0.25">
      <c r="A838" s="15" t="s">
        <v>3</v>
      </c>
      <c r="B838" s="22" t="s">
        <v>2003</v>
      </c>
      <c r="C838" s="22" t="s">
        <v>1973</v>
      </c>
      <c r="D838" s="14" t="s">
        <v>201</v>
      </c>
      <c r="E838" s="25">
        <v>44149</v>
      </c>
      <c r="F838" s="14">
        <v>4386810</v>
      </c>
      <c r="G838" s="27">
        <v>10329288</v>
      </c>
      <c r="H838" s="26">
        <v>169728</v>
      </c>
      <c r="I838" s="39" t="s">
        <v>2011</v>
      </c>
      <c r="J838" s="18">
        <f t="shared" si="13"/>
        <v>0.9479839031344125</v>
      </c>
    </row>
    <row r="839" spans="1:10" hidden="1" x14ac:dyDescent="0.25">
      <c r="A839" s="15" t="s">
        <v>3</v>
      </c>
      <c r="B839" s="22" t="s">
        <v>2003</v>
      </c>
      <c r="C839" s="22" t="s">
        <v>1973</v>
      </c>
      <c r="D839" s="14" t="s">
        <v>1071</v>
      </c>
      <c r="E839" s="25">
        <v>44137</v>
      </c>
      <c r="F839" s="14">
        <v>4385328</v>
      </c>
      <c r="G839" s="27">
        <v>10327931</v>
      </c>
      <c r="H839" s="26">
        <v>169728</v>
      </c>
      <c r="I839" s="39" t="s">
        <v>2011</v>
      </c>
      <c r="J839" s="18">
        <f t="shared" si="13"/>
        <v>0.94811127632957426</v>
      </c>
    </row>
    <row r="840" spans="1:10" hidden="1" x14ac:dyDescent="0.25">
      <c r="A840" s="15" t="s">
        <v>3</v>
      </c>
      <c r="B840" s="22" t="s">
        <v>2003</v>
      </c>
      <c r="C840" s="22" t="s">
        <v>1973</v>
      </c>
      <c r="D840" s="14" t="s">
        <v>1072</v>
      </c>
      <c r="E840" s="25">
        <v>44124</v>
      </c>
      <c r="F840" s="14">
        <v>4383428</v>
      </c>
      <c r="G840" s="27">
        <v>10327338</v>
      </c>
      <c r="H840" s="26">
        <v>169728</v>
      </c>
      <c r="I840" s="39" t="s">
        <v>2011</v>
      </c>
      <c r="J840" s="18">
        <f t="shared" si="13"/>
        <v>0.94823864952473602</v>
      </c>
    </row>
    <row r="841" spans="1:10" hidden="1" x14ac:dyDescent="0.25">
      <c r="A841" s="15" t="s">
        <v>3</v>
      </c>
      <c r="B841" s="22" t="s">
        <v>2003</v>
      </c>
      <c r="C841" s="22" t="s">
        <v>1973</v>
      </c>
      <c r="D841" s="14" t="s">
        <v>1073</v>
      </c>
      <c r="E841" s="25">
        <v>43882</v>
      </c>
      <c r="F841" s="14">
        <v>4344520</v>
      </c>
      <c r="G841" s="27">
        <v>10300225</v>
      </c>
      <c r="H841" s="26">
        <v>169728</v>
      </c>
      <c r="I841" s="39" t="s">
        <v>2011</v>
      </c>
      <c r="J841" s="18">
        <f t="shared" si="13"/>
        <v>0.94836602271989778</v>
      </c>
    </row>
    <row r="842" spans="1:10" hidden="1" x14ac:dyDescent="0.25">
      <c r="A842" s="15" t="s">
        <v>3</v>
      </c>
      <c r="B842" s="22" t="s">
        <v>2003</v>
      </c>
      <c r="C842" s="22" t="s">
        <v>1973</v>
      </c>
      <c r="D842" s="14" t="s">
        <v>1070</v>
      </c>
      <c r="E842" s="25">
        <v>44194</v>
      </c>
      <c r="F842" s="14">
        <v>4393073</v>
      </c>
      <c r="G842" s="27">
        <v>10333914</v>
      </c>
      <c r="H842" s="26">
        <v>169728</v>
      </c>
      <c r="I842" s="39" t="s">
        <v>2005</v>
      </c>
      <c r="J842" s="18">
        <f t="shared" si="13"/>
        <v>0.94849339591505955</v>
      </c>
    </row>
    <row r="843" spans="1:10" hidden="1" x14ac:dyDescent="0.25">
      <c r="A843" s="15" t="s">
        <v>0</v>
      </c>
      <c r="B843" s="22" t="s">
        <v>2003</v>
      </c>
      <c r="C843" s="22" t="s">
        <v>1973</v>
      </c>
      <c r="D843" s="14" t="s">
        <v>667</v>
      </c>
      <c r="E843" s="25">
        <v>44053</v>
      </c>
      <c r="F843" s="14">
        <v>4371116</v>
      </c>
      <c r="G843" s="27">
        <v>10318694</v>
      </c>
      <c r="H843" s="26">
        <v>169728</v>
      </c>
      <c r="I843" s="39" t="s">
        <v>2005</v>
      </c>
      <c r="J843" s="18">
        <f t="shared" si="13"/>
        <v>0.94862076911022131</v>
      </c>
    </row>
    <row r="844" spans="1:10" hidden="1" x14ac:dyDescent="0.25">
      <c r="A844" s="15" t="s">
        <v>3</v>
      </c>
      <c r="B844" s="22" t="s">
        <v>2003</v>
      </c>
      <c r="C844" s="22" t="s">
        <v>1973</v>
      </c>
      <c r="D844" s="37" t="s">
        <v>2013</v>
      </c>
      <c r="E844" s="25">
        <v>44016</v>
      </c>
      <c r="F844" s="14">
        <v>4366772</v>
      </c>
      <c r="G844" s="27">
        <v>10313968</v>
      </c>
      <c r="H844" s="26">
        <v>169728</v>
      </c>
      <c r="I844" s="39" t="s">
        <v>2005</v>
      </c>
      <c r="J844" s="18">
        <f t="shared" si="13"/>
        <v>0.94874814230538307</v>
      </c>
    </row>
    <row r="845" spans="1:10" hidden="1" x14ac:dyDescent="0.25">
      <c r="A845" s="15" t="s">
        <v>3</v>
      </c>
      <c r="B845" s="22" t="s">
        <v>2003</v>
      </c>
      <c r="C845" s="22" t="s">
        <v>1973</v>
      </c>
      <c r="D845" s="14" t="s">
        <v>1066</v>
      </c>
      <c r="E845" s="25">
        <v>44154</v>
      </c>
      <c r="F845" s="14">
        <v>4387319</v>
      </c>
      <c r="G845" s="27">
        <v>10329973</v>
      </c>
      <c r="H845" s="26">
        <v>169728</v>
      </c>
      <c r="I845" s="39" t="s">
        <v>2015</v>
      </c>
      <c r="J845" s="18">
        <f t="shared" si="13"/>
        <v>0.94887551550054483</v>
      </c>
    </row>
    <row r="846" spans="1:10" hidden="1" x14ac:dyDescent="0.25">
      <c r="A846" s="15" t="s">
        <v>0</v>
      </c>
      <c r="B846" s="22" t="s">
        <v>2003</v>
      </c>
      <c r="C846" s="22" t="s">
        <v>1973</v>
      </c>
      <c r="D846" s="14" t="s">
        <v>1060</v>
      </c>
      <c r="E846" s="25">
        <v>44006</v>
      </c>
      <c r="F846" s="14">
        <v>4365317</v>
      </c>
      <c r="G846" s="27">
        <v>10313379</v>
      </c>
      <c r="H846" s="26">
        <v>169728</v>
      </c>
      <c r="I846" s="39" t="s">
        <v>2015</v>
      </c>
      <c r="J846" s="18">
        <f t="shared" si="13"/>
        <v>0.94900288869570659</v>
      </c>
    </row>
    <row r="847" spans="1:10" hidden="1" x14ac:dyDescent="0.25">
      <c r="A847" s="15" t="s">
        <v>0</v>
      </c>
      <c r="B847" s="22" t="s">
        <v>2003</v>
      </c>
      <c r="C847" s="22" t="s">
        <v>1973</v>
      </c>
      <c r="D847" s="14" t="s">
        <v>1061</v>
      </c>
      <c r="E847" s="25">
        <v>43981</v>
      </c>
      <c r="F847" s="14">
        <v>4362069</v>
      </c>
      <c r="G847" s="27">
        <v>10311219</v>
      </c>
      <c r="H847" s="26">
        <v>169728</v>
      </c>
      <c r="I847" s="39" t="s">
        <v>2015</v>
      </c>
      <c r="J847" s="18">
        <f t="shared" si="13"/>
        <v>0.94913026189086835</v>
      </c>
    </row>
    <row r="848" spans="1:10" hidden="1" x14ac:dyDescent="0.25">
      <c r="A848" s="15" t="s">
        <v>3</v>
      </c>
      <c r="B848" s="22" t="s">
        <v>2003</v>
      </c>
      <c r="C848" s="22" t="s">
        <v>1973</v>
      </c>
      <c r="D848" s="14" t="s">
        <v>1068</v>
      </c>
      <c r="E848" s="25">
        <v>43974</v>
      </c>
      <c r="F848" s="14">
        <v>4361396</v>
      </c>
      <c r="G848" s="27">
        <v>10310389</v>
      </c>
      <c r="H848" s="26">
        <v>169728</v>
      </c>
      <c r="I848" s="39" t="s">
        <v>2015</v>
      </c>
      <c r="J848" s="18">
        <f t="shared" si="13"/>
        <v>0.94925763508603012</v>
      </c>
    </row>
    <row r="849" spans="1:10" hidden="1" x14ac:dyDescent="0.25">
      <c r="A849" s="15" t="s">
        <v>0</v>
      </c>
      <c r="B849" s="22" t="s">
        <v>2003</v>
      </c>
      <c r="C849" s="22" t="s">
        <v>1973</v>
      </c>
      <c r="D849" s="14" t="s">
        <v>1062</v>
      </c>
      <c r="E849" s="25">
        <v>44213</v>
      </c>
      <c r="F849" s="14">
        <v>4395919</v>
      </c>
      <c r="G849" s="27">
        <v>10335310</v>
      </c>
      <c r="H849" s="26">
        <v>169728</v>
      </c>
      <c r="I849" s="16" t="e">
        <v>#N/A</v>
      </c>
      <c r="J849" s="18">
        <f t="shared" si="13"/>
        <v>0.94938500828119188</v>
      </c>
    </row>
    <row r="850" spans="1:10" hidden="1" x14ac:dyDescent="0.25">
      <c r="A850" s="15" t="s">
        <v>3</v>
      </c>
      <c r="B850" s="22" t="s">
        <v>2003</v>
      </c>
      <c r="C850" s="22" t="s">
        <v>1973</v>
      </c>
      <c r="D850" s="14" t="s">
        <v>384</v>
      </c>
      <c r="E850" s="25">
        <v>44137</v>
      </c>
      <c r="F850" s="14">
        <v>4385390</v>
      </c>
      <c r="G850" s="27">
        <v>10328846</v>
      </c>
      <c r="H850" s="26">
        <v>169728</v>
      </c>
      <c r="I850" s="16" t="e">
        <v>#N/A</v>
      </c>
      <c r="J850" s="18">
        <f t="shared" si="13"/>
        <v>0.94951238147635364</v>
      </c>
    </row>
    <row r="851" spans="1:10" hidden="1" x14ac:dyDescent="0.25">
      <c r="A851" s="15" t="s">
        <v>3</v>
      </c>
      <c r="B851" s="22" t="s">
        <v>2003</v>
      </c>
      <c r="C851" s="22" t="s">
        <v>1973</v>
      </c>
      <c r="D851" s="14" t="s">
        <v>142</v>
      </c>
      <c r="E851" s="25">
        <v>44044</v>
      </c>
      <c r="F851" s="14">
        <v>4370057</v>
      </c>
      <c r="G851" s="27">
        <v>10317685</v>
      </c>
      <c r="H851" s="26">
        <v>169728</v>
      </c>
      <c r="I851" s="16" t="e">
        <v>#N/A</v>
      </c>
      <c r="J851" s="18">
        <f t="shared" si="13"/>
        <v>0.9496397546715154</v>
      </c>
    </row>
    <row r="852" spans="1:10" hidden="1" x14ac:dyDescent="0.25">
      <c r="A852" s="15" t="s">
        <v>3</v>
      </c>
      <c r="B852" s="22" t="s">
        <v>2003</v>
      </c>
      <c r="C852" s="22" t="s">
        <v>1973</v>
      </c>
      <c r="D852" s="14" t="s">
        <v>1067</v>
      </c>
      <c r="E852" s="25">
        <v>44042</v>
      </c>
      <c r="F852" s="14">
        <v>4369708</v>
      </c>
      <c r="G852" s="27">
        <v>10314671</v>
      </c>
      <c r="H852" s="26">
        <v>169728</v>
      </c>
      <c r="I852" s="16" t="e">
        <v>#N/A</v>
      </c>
      <c r="J852" s="18">
        <f t="shared" si="13"/>
        <v>0.94976712786667716</v>
      </c>
    </row>
    <row r="853" spans="1:10" hidden="1" x14ac:dyDescent="0.25">
      <c r="A853" s="15" t="s">
        <v>3</v>
      </c>
      <c r="B853" s="22" t="s">
        <v>2003</v>
      </c>
      <c r="C853" s="22" t="s">
        <v>1973</v>
      </c>
      <c r="D853" s="14" t="s">
        <v>1069</v>
      </c>
      <c r="E853" s="25">
        <v>43941</v>
      </c>
      <c r="F853" s="14">
        <v>4356660</v>
      </c>
      <c r="G853" s="27">
        <v>10307210</v>
      </c>
      <c r="H853" s="26">
        <v>169728</v>
      </c>
      <c r="I853" s="16" t="e">
        <v>#N/A</v>
      </c>
      <c r="J853" s="18">
        <f t="shared" si="13"/>
        <v>0.94989450106183893</v>
      </c>
    </row>
    <row r="854" spans="1:10" hidden="1" x14ac:dyDescent="0.25">
      <c r="A854" s="15" t="s">
        <v>0</v>
      </c>
      <c r="B854" s="22" t="s">
        <v>2003</v>
      </c>
      <c r="C854" s="22" t="s">
        <v>1974</v>
      </c>
      <c r="D854" s="14" t="s">
        <v>1074</v>
      </c>
      <c r="E854" s="25">
        <v>42562</v>
      </c>
      <c r="F854" s="14">
        <v>4165467</v>
      </c>
      <c r="G854" s="27">
        <v>10182137</v>
      </c>
      <c r="H854" s="26">
        <v>169400</v>
      </c>
      <c r="I854" s="39" t="s">
        <v>1999</v>
      </c>
      <c r="J854" s="18">
        <f t="shared" si="13"/>
        <v>0.95002162810782076</v>
      </c>
    </row>
    <row r="855" spans="1:10" hidden="1" x14ac:dyDescent="0.25">
      <c r="A855" s="15" t="s">
        <v>0</v>
      </c>
      <c r="B855" s="22" t="s">
        <v>2003</v>
      </c>
      <c r="C855" s="22" t="s">
        <v>1973</v>
      </c>
      <c r="D855" s="14" t="s">
        <v>1076</v>
      </c>
      <c r="E855" s="25">
        <v>44336</v>
      </c>
      <c r="F855" s="14">
        <v>4415846</v>
      </c>
      <c r="G855" s="27">
        <v>10349068</v>
      </c>
      <c r="H855" s="26">
        <v>169069</v>
      </c>
      <c r="I855" s="39" t="s">
        <v>2015</v>
      </c>
      <c r="J855" s="18">
        <f t="shared" si="13"/>
        <v>0.95014850675325824</v>
      </c>
    </row>
    <row r="856" spans="1:10" hidden="1" x14ac:dyDescent="0.25">
      <c r="A856" s="15" t="s">
        <v>3</v>
      </c>
      <c r="B856" s="22" t="s">
        <v>2003</v>
      </c>
      <c r="C856" s="22" t="s">
        <v>1973</v>
      </c>
      <c r="D856" s="14" t="s">
        <v>1077</v>
      </c>
      <c r="E856" s="25">
        <v>41183</v>
      </c>
      <c r="F856" s="14">
        <v>4038682</v>
      </c>
      <c r="G856" s="27">
        <v>10058640</v>
      </c>
      <c r="H856" s="26">
        <v>168638</v>
      </c>
      <c r="I856" s="16" t="e">
        <v>#N/A</v>
      </c>
      <c r="J856" s="18">
        <f t="shared" si="13"/>
        <v>0.95027506195266964</v>
      </c>
    </row>
    <row r="857" spans="1:10" hidden="1" x14ac:dyDescent="0.25">
      <c r="A857" s="15" t="s">
        <v>3</v>
      </c>
      <c r="B857" s="22" t="s">
        <v>2003</v>
      </c>
      <c r="C857" s="22" t="s">
        <v>1973</v>
      </c>
      <c r="D857" s="14" t="s">
        <v>1079</v>
      </c>
      <c r="E857" s="25">
        <v>41585</v>
      </c>
      <c r="F857" s="14">
        <v>4072382</v>
      </c>
      <c r="G857" s="27">
        <v>10092991</v>
      </c>
      <c r="H857" s="26">
        <v>166951</v>
      </c>
      <c r="I857" s="39" t="s">
        <v>2015</v>
      </c>
      <c r="J857" s="18">
        <f t="shared" si="13"/>
        <v>0.95040035113480492</v>
      </c>
    </row>
    <row r="858" spans="1:10" hidden="1" x14ac:dyDescent="0.25">
      <c r="A858" s="15" t="s">
        <v>0</v>
      </c>
      <c r="B858" s="22" t="s">
        <v>2003</v>
      </c>
      <c r="C858" s="22" t="s">
        <v>1973</v>
      </c>
      <c r="D858" s="14" t="s">
        <v>1088</v>
      </c>
      <c r="E858" s="25">
        <v>43654</v>
      </c>
      <c r="F858" s="14">
        <v>4310632</v>
      </c>
      <c r="G858" s="27">
        <v>10276043</v>
      </c>
      <c r="H858" s="26">
        <v>166400</v>
      </c>
      <c r="I858" s="39" t="s">
        <v>2007</v>
      </c>
      <c r="J858" s="18">
        <f t="shared" si="13"/>
        <v>0.95052522681633611</v>
      </c>
    </row>
    <row r="859" spans="1:10" hidden="1" x14ac:dyDescent="0.25">
      <c r="A859" s="15" t="s">
        <v>0</v>
      </c>
      <c r="B859" s="22" t="s">
        <v>2003</v>
      </c>
      <c r="C859" s="22" t="s">
        <v>1973</v>
      </c>
      <c r="D859" s="14" t="s">
        <v>1093</v>
      </c>
      <c r="E859" s="25">
        <v>43628</v>
      </c>
      <c r="F859" s="14">
        <v>4307892</v>
      </c>
      <c r="G859" s="27">
        <v>10273876</v>
      </c>
      <c r="H859" s="26">
        <v>166400</v>
      </c>
      <c r="I859" s="39" t="s">
        <v>2007</v>
      </c>
      <c r="J859" s="18">
        <f t="shared" si="13"/>
        <v>0.9506501024978673</v>
      </c>
    </row>
    <row r="860" spans="1:10" hidden="1" x14ac:dyDescent="0.25">
      <c r="A860" s="15" t="s">
        <v>0</v>
      </c>
      <c r="B860" s="22" t="s">
        <v>2003</v>
      </c>
      <c r="C860" s="22" t="s">
        <v>1973</v>
      </c>
      <c r="D860" s="14" t="s">
        <v>1091</v>
      </c>
      <c r="E860" s="25">
        <v>43737</v>
      </c>
      <c r="F860" s="14">
        <v>4322674</v>
      </c>
      <c r="G860" s="27">
        <v>10285617</v>
      </c>
      <c r="H860" s="26">
        <v>166400</v>
      </c>
      <c r="I860" s="39" t="s">
        <v>2000</v>
      </c>
      <c r="J860" s="18">
        <f t="shared" si="13"/>
        <v>0.95077497817939849</v>
      </c>
    </row>
    <row r="861" spans="1:10" hidden="1" x14ac:dyDescent="0.25">
      <c r="A861" s="15" t="s">
        <v>0</v>
      </c>
      <c r="B861" s="22" t="s">
        <v>2003</v>
      </c>
      <c r="C861" s="22" t="s">
        <v>1973</v>
      </c>
      <c r="D861" s="14" t="s">
        <v>1090</v>
      </c>
      <c r="E861" s="25">
        <v>43482</v>
      </c>
      <c r="F861" s="14">
        <v>4287765</v>
      </c>
      <c r="G861" s="27">
        <v>10260497</v>
      </c>
      <c r="H861" s="26">
        <v>166400</v>
      </c>
      <c r="I861" s="39" t="s">
        <v>2000</v>
      </c>
      <c r="J861" s="18">
        <f t="shared" si="13"/>
        <v>0.95089985386092968</v>
      </c>
    </row>
    <row r="862" spans="1:10" hidden="1" x14ac:dyDescent="0.25">
      <c r="A862" s="15" t="s">
        <v>3</v>
      </c>
      <c r="B862" s="22" t="s">
        <v>2003</v>
      </c>
      <c r="C862" s="22" t="s">
        <v>1973</v>
      </c>
      <c r="D862" s="14" t="s">
        <v>1105</v>
      </c>
      <c r="E862" s="25">
        <v>43740</v>
      </c>
      <c r="F862" s="14">
        <v>4323293</v>
      </c>
      <c r="G862" s="27">
        <v>10285891</v>
      </c>
      <c r="H862" s="26">
        <v>166400</v>
      </c>
      <c r="I862" s="39" t="s">
        <v>2011</v>
      </c>
      <c r="J862" s="18">
        <f t="shared" si="13"/>
        <v>0.95102472954246087</v>
      </c>
    </row>
    <row r="863" spans="1:10" hidden="1" x14ac:dyDescent="0.25">
      <c r="A863" s="15" t="s">
        <v>0</v>
      </c>
      <c r="B863" s="22" t="s">
        <v>2003</v>
      </c>
      <c r="C863" s="22" t="s">
        <v>1973</v>
      </c>
      <c r="D863" s="14" t="s">
        <v>667</v>
      </c>
      <c r="E863" s="25">
        <v>43858</v>
      </c>
      <c r="F863" s="14">
        <v>4340516</v>
      </c>
      <c r="G863" s="27">
        <v>10297789</v>
      </c>
      <c r="H863" s="26">
        <v>166400</v>
      </c>
      <c r="I863" s="39" t="s">
        <v>2005</v>
      </c>
      <c r="J863" s="18">
        <f t="shared" si="13"/>
        <v>0.95114960522399206</v>
      </c>
    </row>
    <row r="864" spans="1:10" hidden="1" x14ac:dyDescent="0.25">
      <c r="A864" s="15" t="s">
        <v>3</v>
      </c>
      <c r="B864" s="22" t="s">
        <v>2003</v>
      </c>
      <c r="C864" s="22" t="s">
        <v>1973</v>
      </c>
      <c r="D864" s="14" t="s">
        <v>1100</v>
      </c>
      <c r="E864" s="25">
        <v>43832</v>
      </c>
      <c r="F864" s="14">
        <v>4336839</v>
      </c>
      <c r="G864" s="27">
        <v>10293872</v>
      </c>
      <c r="H864" s="26">
        <v>166400</v>
      </c>
      <c r="I864" s="39" t="s">
        <v>2005</v>
      </c>
      <c r="J864" s="18">
        <f t="shared" si="13"/>
        <v>0.95127448090552325</v>
      </c>
    </row>
    <row r="865" spans="1:10" hidden="1" x14ac:dyDescent="0.25">
      <c r="A865" s="15" t="s">
        <v>3</v>
      </c>
      <c r="B865" s="22" t="s">
        <v>2003</v>
      </c>
      <c r="C865" s="22" t="s">
        <v>1973</v>
      </c>
      <c r="D865" s="14" t="s">
        <v>1106</v>
      </c>
      <c r="E865" s="25">
        <v>43633</v>
      </c>
      <c r="F865" s="14">
        <v>4308481</v>
      </c>
      <c r="G865" s="27">
        <v>10274527</v>
      </c>
      <c r="H865" s="26">
        <v>166400</v>
      </c>
      <c r="I865" s="39" t="s">
        <v>2005</v>
      </c>
      <c r="J865" s="18">
        <f t="shared" si="13"/>
        <v>0.95139935658705443</v>
      </c>
    </row>
    <row r="866" spans="1:10" hidden="1" x14ac:dyDescent="0.25">
      <c r="A866" s="15" t="s">
        <v>3</v>
      </c>
      <c r="B866" s="22" t="s">
        <v>2003</v>
      </c>
      <c r="C866" s="22" t="s">
        <v>1973</v>
      </c>
      <c r="D866" s="14" t="s">
        <v>1099</v>
      </c>
      <c r="E866" s="25">
        <v>43594</v>
      </c>
      <c r="F866" s="14">
        <v>4303808</v>
      </c>
      <c r="G866" s="27">
        <v>10269738</v>
      </c>
      <c r="H866" s="26">
        <v>166400</v>
      </c>
      <c r="I866" s="39" t="s">
        <v>2005</v>
      </c>
      <c r="J866" s="18">
        <f t="shared" si="13"/>
        <v>0.95152423226858562</v>
      </c>
    </row>
    <row r="867" spans="1:10" hidden="1" x14ac:dyDescent="0.25">
      <c r="A867" s="15" t="s">
        <v>0</v>
      </c>
      <c r="B867" s="22" t="s">
        <v>2003</v>
      </c>
      <c r="C867" s="22" t="s">
        <v>1973</v>
      </c>
      <c r="D867" s="14" t="s">
        <v>1086</v>
      </c>
      <c r="E867" s="25">
        <v>43471</v>
      </c>
      <c r="F867" s="14">
        <v>4285805</v>
      </c>
      <c r="G867" s="27">
        <v>10259326</v>
      </c>
      <c r="H867" s="26">
        <v>166400</v>
      </c>
      <c r="I867" s="39" t="s">
        <v>2005</v>
      </c>
      <c r="J867" s="18">
        <f t="shared" si="13"/>
        <v>0.95164910795011681</v>
      </c>
    </row>
    <row r="868" spans="1:10" hidden="1" x14ac:dyDescent="0.25">
      <c r="A868" s="15" t="s">
        <v>3</v>
      </c>
      <c r="B868" s="22" t="s">
        <v>2003</v>
      </c>
      <c r="C868" s="22" t="s">
        <v>1973</v>
      </c>
      <c r="D868" s="14" t="s">
        <v>1104</v>
      </c>
      <c r="E868" s="25">
        <v>43793</v>
      </c>
      <c r="F868" s="14">
        <v>4331672</v>
      </c>
      <c r="G868" s="27">
        <v>10291220</v>
      </c>
      <c r="H868" s="26">
        <v>166400</v>
      </c>
      <c r="I868" s="39" t="s">
        <v>2010</v>
      </c>
      <c r="J868" s="18">
        <f t="shared" si="13"/>
        <v>0.951773983631648</v>
      </c>
    </row>
    <row r="869" spans="1:10" hidden="1" x14ac:dyDescent="0.25">
      <c r="A869" s="15" t="s">
        <v>3</v>
      </c>
      <c r="B869" s="22" t="s">
        <v>2003</v>
      </c>
      <c r="C869" s="22" t="s">
        <v>1973</v>
      </c>
      <c r="D869" s="14" t="s">
        <v>1097</v>
      </c>
      <c r="E869" s="25">
        <v>43638</v>
      </c>
      <c r="F869" s="14">
        <v>4308897</v>
      </c>
      <c r="G869" s="27">
        <v>10275231</v>
      </c>
      <c r="H869" s="26">
        <v>166400</v>
      </c>
      <c r="I869" s="39" t="s">
        <v>2010</v>
      </c>
      <c r="J869" s="18">
        <f t="shared" si="13"/>
        <v>0.95189885931317919</v>
      </c>
    </row>
    <row r="870" spans="1:10" hidden="1" x14ac:dyDescent="0.25">
      <c r="A870" s="15" t="s">
        <v>0</v>
      </c>
      <c r="B870" s="22" t="s">
        <v>2003</v>
      </c>
      <c r="C870" s="22" t="s">
        <v>1973</v>
      </c>
      <c r="D870" s="14" t="s">
        <v>1089</v>
      </c>
      <c r="E870" s="25">
        <v>43633</v>
      </c>
      <c r="F870" s="14">
        <v>4308210</v>
      </c>
      <c r="G870" s="27">
        <v>10274718</v>
      </c>
      <c r="H870" s="26">
        <v>166400</v>
      </c>
      <c r="I870" s="39" t="s">
        <v>2015</v>
      </c>
      <c r="J870" s="18">
        <f t="shared" si="13"/>
        <v>0.95202373499471038</v>
      </c>
    </row>
    <row r="871" spans="1:10" hidden="1" x14ac:dyDescent="0.25">
      <c r="A871" s="15" t="s">
        <v>3</v>
      </c>
      <c r="B871" s="22" t="s">
        <v>2003</v>
      </c>
      <c r="C871" s="22" t="s">
        <v>1973</v>
      </c>
      <c r="D871" s="14" t="s">
        <v>951</v>
      </c>
      <c r="E871" s="25">
        <v>43596</v>
      </c>
      <c r="F871" s="14">
        <v>4303929</v>
      </c>
      <c r="G871" s="27">
        <v>10270753</v>
      </c>
      <c r="H871" s="26">
        <v>166400</v>
      </c>
      <c r="I871" s="39" t="s">
        <v>2015</v>
      </c>
      <c r="J871" s="18">
        <f t="shared" si="13"/>
        <v>0.95214861067624157</v>
      </c>
    </row>
    <row r="872" spans="1:10" hidden="1" x14ac:dyDescent="0.25">
      <c r="A872" s="15" t="s">
        <v>0</v>
      </c>
      <c r="B872" s="22" t="s">
        <v>2003</v>
      </c>
      <c r="C872" s="22" t="s">
        <v>1973</v>
      </c>
      <c r="D872" s="14" t="s">
        <v>337</v>
      </c>
      <c r="E872" s="25">
        <v>43832</v>
      </c>
      <c r="F872" s="14">
        <v>4336841</v>
      </c>
      <c r="G872" s="27">
        <v>10294135</v>
      </c>
      <c r="H872" s="26">
        <v>166400</v>
      </c>
      <c r="I872" s="16" t="e">
        <v>#N/A</v>
      </c>
      <c r="J872" s="18">
        <f t="shared" si="13"/>
        <v>0.95227348635777276</v>
      </c>
    </row>
    <row r="873" spans="1:10" hidden="1" x14ac:dyDescent="0.25">
      <c r="A873" s="15" t="s">
        <v>0</v>
      </c>
      <c r="B873" s="22" t="s">
        <v>2003</v>
      </c>
      <c r="C873" s="22" t="s">
        <v>1973</v>
      </c>
      <c r="D873" s="14" t="s">
        <v>1087</v>
      </c>
      <c r="E873" s="25">
        <v>43785</v>
      </c>
      <c r="F873" s="14">
        <v>4330526</v>
      </c>
      <c r="G873" s="27">
        <v>10290908</v>
      </c>
      <c r="H873" s="26">
        <v>166400</v>
      </c>
      <c r="I873" s="16" t="e">
        <v>#N/A</v>
      </c>
      <c r="J873" s="18">
        <f t="shared" si="13"/>
        <v>0.95239836203930395</v>
      </c>
    </row>
    <row r="874" spans="1:10" hidden="1" x14ac:dyDescent="0.25">
      <c r="A874" s="15" t="s">
        <v>0</v>
      </c>
      <c r="B874" s="22" t="s">
        <v>2003</v>
      </c>
      <c r="C874" s="22" t="s">
        <v>1973</v>
      </c>
      <c r="D874" s="14" t="s">
        <v>1082</v>
      </c>
      <c r="E874" s="25">
        <v>43757</v>
      </c>
      <c r="F874" s="14">
        <v>4325743</v>
      </c>
      <c r="G874" s="27">
        <v>10287509</v>
      </c>
      <c r="H874" s="26">
        <v>166400</v>
      </c>
      <c r="I874" s="16" t="e">
        <v>#N/A</v>
      </c>
      <c r="J874" s="18">
        <f t="shared" si="13"/>
        <v>0.95252323772083514</v>
      </c>
    </row>
    <row r="875" spans="1:10" hidden="1" x14ac:dyDescent="0.25">
      <c r="A875" s="15" t="s">
        <v>0</v>
      </c>
      <c r="B875" s="22" t="s">
        <v>2003</v>
      </c>
      <c r="C875" s="22" t="s">
        <v>1973</v>
      </c>
      <c r="D875" s="14" t="s">
        <v>1083</v>
      </c>
      <c r="E875" s="25">
        <v>43701</v>
      </c>
      <c r="F875" s="14">
        <v>4316999</v>
      </c>
      <c r="G875" s="27">
        <v>10281455</v>
      </c>
      <c r="H875" s="26">
        <v>166400</v>
      </c>
      <c r="I875" s="16" t="e">
        <v>#N/A</v>
      </c>
      <c r="J875" s="18">
        <f t="shared" si="13"/>
        <v>0.95264811340236633</v>
      </c>
    </row>
    <row r="876" spans="1:10" hidden="1" x14ac:dyDescent="0.25">
      <c r="A876" s="15" t="s">
        <v>0</v>
      </c>
      <c r="B876" s="22" t="s">
        <v>2003</v>
      </c>
      <c r="C876" s="22" t="s">
        <v>1973</v>
      </c>
      <c r="D876" s="14" t="s">
        <v>1092</v>
      </c>
      <c r="E876" s="25">
        <v>43696</v>
      </c>
      <c r="F876" s="14">
        <v>4316247</v>
      </c>
      <c r="G876" s="27">
        <v>10280144</v>
      </c>
      <c r="H876" s="26">
        <v>166400</v>
      </c>
      <c r="I876" s="16" t="e">
        <v>#N/A</v>
      </c>
      <c r="J876" s="18">
        <f t="shared" si="13"/>
        <v>0.95277298908389751</v>
      </c>
    </row>
    <row r="877" spans="1:10" hidden="1" x14ac:dyDescent="0.25">
      <c r="A877" s="15" t="s">
        <v>3</v>
      </c>
      <c r="B877" s="22" t="s">
        <v>2003</v>
      </c>
      <c r="C877" s="22" t="s">
        <v>1973</v>
      </c>
      <c r="D877" s="14" t="s">
        <v>1101</v>
      </c>
      <c r="E877" s="25">
        <v>43666</v>
      </c>
      <c r="F877" s="14">
        <v>4312199</v>
      </c>
      <c r="G877" s="27">
        <v>10276249</v>
      </c>
      <c r="H877" s="26">
        <v>166400</v>
      </c>
      <c r="I877" s="16" t="e">
        <v>#N/A</v>
      </c>
      <c r="J877" s="18">
        <f t="shared" si="13"/>
        <v>0.9528978647654287</v>
      </c>
    </row>
    <row r="878" spans="1:10" hidden="1" x14ac:dyDescent="0.25">
      <c r="A878" s="15" t="s">
        <v>3</v>
      </c>
      <c r="B878" s="22" t="s">
        <v>2003</v>
      </c>
      <c r="C878" s="22" t="s">
        <v>1973</v>
      </c>
      <c r="D878" s="14" t="s">
        <v>1098</v>
      </c>
      <c r="E878" s="25">
        <v>43653</v>
      </c>
      <c r="F878" s="14">
        <v>4310476</v>
      </c>
      <c r="G878" s="27">
        <v>10276237</v>
      </c>
      <c r="H878" s="26">
        <v>166400</v>
      </c>
      <c r="I878" s="16" t="e">
        <v>#N/A</v>
      </c>
      <c r="J878" s="18">
        <f t="shared" si="13"/>
        <v>0.95302274044695989</v>
      </c>
    </row>
    <row r="879" spans="1:10" hidden="1" x14ac:dyDescent="0.25">
      <c r="A879" s="15" t="s">
        <v>0</v>
      </c>
      <c r="B879" s="22" t="s">
        <v>2003</v>
      </c>
      <c r="C879" s="22" t="s">
        <v>1973</v>
      </c>
      <c r="D879" s="14" t="s">
        <v>1084</v>
      </c>
      <c r="E879" s="25">
        <v>43583</v>
      </c>
      <c r="F879" s="14">
        <v>4302319</v>
      </c>
      <c r="G879" s="27">
        <v>10270495</v>
      </c>
      <c r="H879" s="26">
        <v>166400</v>
      </c>
      <c r="I879" s="16" t="e">
        <v>#N/A</v>
      </c>
      <c r="J879" s="18">
        <f t="shared" si="13"/>
        <v>0.95314761612849108</v>
      </c>
    </row>
    <row r="880" spans="1:10" hidden="1" x14ac:dyDescent="0.25">
      <c r="A880" s="15" t="s">
        <v>3</v>
      </c>
      <c r="B880" s="22" t="s">
        <v>2003</v>
      </c>
      <c r="C880" s="22" t="s">
        <v>1973</v>
      </c>
      <c r="D880" s="14" t="s">
        <v>1096</v>
      </c>
      <c r="E880" s="25">
        <v>43549</v>
      </c>
      <c r="F880" s="14">
        <v>4297664</v>
      </c>
      <c r="G880" s="27">
        <v>10267683</v>
      </c>
      <c r="H880" s="26">
        <v>166400</v>
      </c>
      <c r="I880" s="16" t="e">
        <v>#N/A</v>
      </c>
      <c r="J880" s="18">
        <f t="shared" si="13"/>
        <v>0.95327249181002227</v>
      </c>
    </row>
    <row r="881" spans="1:10" hidden="1" x14ac:dyDescent="0.25">
      <c r="A881" s="15" t="s">
        <v>3</v>
      </c>
      <c r="B881" s="22" t="s">
        <v>2003</v>
      </c>
      <c r="C881" s="22" t="s">
        <v>1973</v>
      </c>
      <c r="D881" s="14" t="s">
        <v>1107</v>
      </c>
      <c r="E881" s="25">
        <v>43547</v>
      </c>
      <c r="F881" s="14">
        <v>4297286</v>
      </c>
      <c r="G881" s="27">
        <v>10267661</v>
      </c>
      <c r="H881" s="26">
        <v>166400</v>
      </c>
      <c r="I881" s="16" t="e">
        <v>#N/A</v>
      </c>
      <c r="J881" s="18">
        <f t="shared" si="13"/>
        <v>0.95339736749155346</v>
      </c>
    </row>
    <row r="882" spans="1:10" hidden="1" x14ac:dyDescent="0.25">
      <c r="A882" s="15" t="s">
        <v>3</v>
      </c>
      <c r="B882" s="22" t="s">
        <v>2003</v>
      </c>
      <c r="C882" s="22" t="s">
        <v>1973</v>
      </c>
      <c r="D882" s="14" t="s">
        <v>1108</v>
      </c>
      <c r="E882" s="25">
        <v>43546</v>
      </c>
      <c r="F882" s="14">
        <v>4297215</v>
      </c>
      <c r="G882" s="27">
        <v>10267580</v>
      </c>
      <c r="H882" s="26">
        <v>166400</v>
      </c>
      <c r="I882" s="16" t="e">
        <v>#N/A</v>
      </c>
      <c r="J882" s="18">
        <f t="shared" si="13"/>
        <v>0.95352224317308465</v>
      </c>
    </row>
    <row r="883" spans="1:10" hidden="1" x14ac:dyDescent="0.25">
      <c r="A883" s="15" t="s">
        <v>3</v>
      </c>
      <c r="B883" s="22" t="s">
        <v>2003</v>
      </c>
      <c r="C883" s="22" t="s">
        <v>1973</v>
      </c>
      <c r="D883" s="14" t="s">
        <v>1102</v>
      </c>
      <c r="E883" s="25">
        <v>43533</v>
      </c>
      <c r="F883" s="14">
        <v>4295036</v>
      </c>
      <c r="G883" s="27">
        <v>10265867</v>
      </c>
      <c r="H883" s="26">
        <v>166400</v>
      </c>
      <c r="I883" s="16" t="e">
        <v>#N/A</v>
      </c>
      <c r="J883" s="18">
        <f t="shared" si="13"/>
        <v>0.95364711885461584</v>
      </c>
    </row>
    <row r="884" spans="1:10" hidden="1" x14ac:dyDescent="0.25">
      <c r="A884" s="15" t="s">
        <v>0</v>
      </c>
      <c r="B884" s="22" t="s">
        <v>2003</v>
      </c>
      <c r="C884" s="22" t="s">
        <v>1973</v>
      </c>
      <c r="D884" s="14" t="s">
        <v>1094</v>
      </c>
      <c r="E884" s="25">
        <v>43528</v>
      </c>
      <c r="F884" s="14">
        <v>4294408</v>
      </c>
      <c r="G884" s="27">
        <v>10265172</v>
      </c>
      <c r="H884" s="26">
        <v>166400</v>
      </c>
      <c r="I884" s="16" t="e">
        <v>#N/A</v>
      </c>
      <c r="J884" s="18">
        <f t="shared" si="13"/>
        <v>0.95377199453614703</v>
      </c>
    </row>
    <row r="885" spans="1:10" hidden="1" x14ac:dyDescent="0.25">
      <c r="A885" s="15" t="s">
        <v>0</v>
      </c>
      <c r="B885" s="22" t="s">
        <v>2003</v>
      </c>
      <c r="C885" s="22" t="s">
        <v>1973</v>
      </c>
      <c r="D885" s="14" t="s">
        <v>1085</v>
      </c>
      <c r="E885" s="25">
        <v>43505</v>
      </c>
      <c r="F885" s="14">
        <v>4290606</v>
      </c>
      <c r="G885" s="27">
        <v>10262990</v>
      </c>
      <c r="H885" s="26">
        <v>166400</v>
      </c>
      <c r="I885" s="16" t="e">
        <v>#N/A</v>
      </c>
      <c r="J885" s="18">
        <f t="shared" si="13"/>
        <v>0.95389687021767822</v>
      </c>
    </row>
    <row r="886" spans="1:10" hidden="1" x14ac:dyDescent="0.25">
      <c r="A886" s="15" t="s">
        <v>3</v>
      </c>
      <c r="B886" s="22" t="s">
        <v>2003</v>
      </c>
      <c r="C886" s="22" t="s">
        <v>1973</v>
      </c>
      <c r="D886" s="14" t="s">
        <v>1103</v>
      </c>
      <c r="E886" s="25">
        <v>43499</v>
      </c>
      <c r="F886" s="14">
        <v>4289663</v>
      </c>
      <c r="G886" s="27">
        <v>10261725</v>
      </c>
      <c r="H886" s="26">
        <v>166400</v>
      </c>
      <c r="I886" s="16" t="e">
        <v>#N/A</v>
      </c>
      <c r="J886" s="18">
        <f t="shared" si="13"/>
        <v>0.95402174589920941</v>
      </c>
    </row>
    <row r="887" spans="1:10" hidden="1" x14ac:dyDescent="0.25">
      <c r="A887" s="15" t="s">
        <v>3</v>
      </c>
      <c r="B887" s="22" t="s">
        <v>2003</v>
      </c>
      <c r="C887" s="22" t="s">
        <v>1973</v>
      </c>
      <c r="D887" s="14" t="s">
        <v>1111</v>
      </c>
      <c r="E887" s="25">
        <v>43490</v>
      </c>
      <c r="F887" s="14">
        <v>4288804</v>
      </c>
      <c r="G887" s="27">
        <v>10261762</v>
      </c>
      <c r="H887" s="26">
        <v>166400</v>
      </c>
      <c r="I887" s="16" t="e">
        <v>#N/A</v>
      </c>
      <c r="J887" s="18">
        <f t="shared" si="13"/>
        <v>0.95414662158074059</v>
      </c>
    </row>
    <row r="888" spans="1:10" hidden="1" x14ac:dyDescent="0.25">
      <c r="A888" s="15" t="s">
        <v>3</v>
      </c>
      <c r="B888" s="22" t="s">
        <v>2003</v>
      </c>
      <c r="C888" s="22" t="s">
        <v>1974</v>
      </c>
      <c r="D888" s="14" t="s">
        <v>1123</v>
      </c>
      <c r="E888" s="25">
        <v>42078</v>
      </c>
      <c r="F888" s="14">
        <v>4115230</v>
      </c>
      <c r="G888" s="27">
        <v>10139745</v>
      </c>
      <c r="H888" s="26">
        <v>166142</v>
      </c>
      <c r="I888" s="39" t="s">
        <v>2007</v>
      </c>
      <c r="J888" s="18">
        <f t="shared" si="13"/>
        <v>0.95427130364492896</v>
      </c>
    </row>
    <row r="889" spans="1:10" hidden="1" x14ac:dyDescent="0.25">
      <c r="A889" s="15" t="s">
        <v>0</v>
      </c>
      <c r="B889" s="22" t="s">
        <v>2003</v>
      </c>
      <c r="C889" s="22" t="s">
        <v>1974</v>
      </c>
      <c r="D889" s="14" t="s">
        <v>843</v>
      </c>
      <c r="E889" s="25">
        <v>42100</v>
      </c>
      <c r="F889" s="14">
        <v>4117352</v>
      </c>
      <c r="G889" s="14" t="s">
        <v>2</v>
      </c>
      <c r="H889" s="26">
        <v>166142</v>
      </c>
      <c r="I889" s="39" t="s">
        <v>2000</v>
      </c>
      <c r="J889" s="18">
        <f t="shared" si="13"/>
        <v>0.95439598570911732</v>
      </c>
    </row>
    <row r="890" spans="1:10" hidden="1" x14ac:dyDescent="0.25">
      <c r="A890" s="15" t="s">
        <v>3</v>
      </c>
      <c r="B890" s="22" t="s">
        <v>2003</v>
      </c>
      <c r="C890" s="22" t="s">
        <v>1974</v>
      </c>
      <c r="D890" s="14" t="s">
        <v>843</v>
      </c>
      <c r="E890" s="25">
        <v>42100</v>
      </c>
      <c r="F890" s="14">
        <v>4117351</v>
      </c>
      <c r="G890" s="14" t="s">
        <v>2</v>
      </c>
      <c r="H890" s="26">
        <v>166142</v>
      </c>
      <c r="I890" s="39" t="s">
        <v>2000</v>
      </c>
      <c r="J890" s="18">
        <f t="shared" si="13"/>
        <v>0.95452066777330569</v>
      </c>
    </row>
    <row r="891" spans="1:10" hidden="1" x14ac:dyDescent="0.25">
      <c r="A891" s="15" t="s">
        <v>3</v>
      </c>
      <c r="B891" s="22" t="s">
        <v>2003</v>
      </c>
      <c r="C891" s="22" t="s">
        <v>1974</v>
      </c>
      <c r="D891" s="14" t="s">
        <v>843</v>
      </c>
      <c r="E891" s="25">
        <v>42100</v>
      </c>
      <c r="F891" s="14">
        <v>4117349</v>
      </c>
      <c r="G891" s="14" t="s">
        <v>2</v>
      </c>
      <c r="H891" s="26">
        <v>166142</v>
      </c>
      <c r="I891" s="39" t="s">
        <v>2000</v>
      </c>
      <c r="J891" s="18">
        <f t="shared" si="13"/>
        <v>0.95464534983749405</v>
      </c>
    </row>
    <row r="892" spans="1:10" hidden="1" x14ac:dyDescent="0.25">
      <c r="A892" s="15" t="s">
        <v>3</v>
      </c>
      <c r="B892" s="22" t="s">
        <v>2003</v>
      </c>
      <c r="C892" s="22" t="s">
        <v>1973</v>
      </c>
      <c r="D892" s="14" t="s">
        <v>1124</v>
      </c>
      <c r="E892" s="25">
        <v>42049</v>
      </c>
      <c r="F892" s="14">
        <v>4112463</v>
      </c>
      <c r="G892" s="27">
        <v>10136177</v>
      </c>
      <c r="H892" s="26">
        <v>166142</v>
      </c>
      <c r="I892" s="39" t="s">
        <v>2000</v>
      </c>
      <c r="J892" s="18">
        <f t="shared" si="13"/>
        <v>0.95477003190168241</v>
      </c>
    </row>
    <row r="893" spans="1:10" hidden="1" x14ac:dyDescent="0.25">
      <c r="A893" s="15" t="s">
        <v>0</v>
      </c>
      <c r="B893" s="22" t="s">
        <v>2003</v>
      </c>
      <c r="C893" s="22" t="s">
        <v>1974</v>
      </c>
      <c r="D893" s="14" t="s">
        <v>1117</v>
      </c>
      <c r="E893" s="25">
        <v>42332</v>
      </c>
      <c r="F893" s="14">
        <v>4137170</v>
      </c>
      <c r="G893" s="27">
        <v>10163284</v>
      </c>
      <c r="H893" s="26">
        <v>166142</v>
      </c>
      <c r="I893" s="39" t="s">
        <v>2011</v>
      </c>
      <c r="J893" s="18">
        <f t="shared" si="13"/>
        <v>0.95489471396587078</v>
      </c>
    </row>
    <row r="894" spans="1:10" hidden="1" x14ac:dyDescent="0.25">
      <c r="A894" s="15" t="s">
        <v>3</v>
      </c>
      <c r="B894" s="22" t="s">
        <v>2003</v>
      </c>
      <c r="C894" s="22" t="s">
        <v>1973</v>
      </c>
      <c r="D894" s="14" t="s">
        <v>1126</v>
      </c>
      <c r="E894" s="25">
        <v>42345</v>
      </c>
      <c r="F894" s="14">
        <v>4138161</v>
      </c>
      <c r="G894" s="27">
        <v>10164836</v>
      </c>
      <c r="H894" s="26">
        <v>166142</v>
      </c>
      <c r="I894" s="39" t="s">
        <v>2005</v>
      </c>
      <c r="J894" s="18">
        <f t="shared" si="13"/>
        <v>0.95501939603005914</v>
      </c>
    </row>
    <row r="895" spans="1:10" hidden="1" x14ac:dyDescent="0.25">
      <c r="A895" s="15" t="s">
        <v>0</v>
      </c>
      <c r="B895" s="22" t="s">
        <v>2003</v>
      </c>
      <c r="C895" s="22" t="s">
        <v>1973</v>
      </c>
      <c r="D895" s="14" t="s">
        <v>1116</v>
      </c>
      <c r="E895" s="25">
        <v>42287</v>
      </c>
      <c r="F895" s="14">
        <v>4133236</v>
      </c>
      <c r="G895" s="27">
        <v>10158933</v>
      </c>
      <c r="H895" s="26">
        <v>166142</v>
      </c>
      <c r="I895" s="39" t="s">
        <v>2005</v>
      </c>
      <c r="J895" s="18">
        <f t="shared" si="13"/>
        <v>0.95514407809424751</v>
      </c>
    </row>
    <row r="896" spans="1:10" hidden="1" x14ac:dyDescent="0.25">
      <c r="A896" s="15" t="s">
        <v>0</v>
      </c>
      <c r="B896" s="22" t="s">
        <v>2003</v>
      </c>
      <c r="C896" s="22" t="s">
        <v>1973</v>
      </c>
      <c r="D896" s="14" t="s">
        <v>1115</v>
      </c>
      <c r="E896" s="25">
        <v>42256</v>
      </c>
      <c r="F896" s="14">
        <v>4130284</v>
      </c>
      <c r="G896" s="27">
        <v>10155632</v>
      </c>
      <c r="H896" s="26">
        <v>166142</v>
      </c>
      <c r="I896" s="39" t="s">
        <v>2005</v>
      </c>
      <c r="J896" s="18">
        <f t="shared" si="13"/>
        <v>0.95526876015843587</v>
      </c>
    </row>
    <row r="897" spans="1:10" hidden="1" x14ac:dyDescent="0.25">
      <c r="A897" s="15" t="s">
        <v>3</v>
      </c>
      <c r="B897" s="22" t="s">
        <v>2003</v>
      </c>
      <c r="C897" s="22" t="s">
        <v>1973</v>
      </c>
      <c r="D897" s="14" t="s">
        <v>1125</v>
      </c>
      <c r="E897" s="25">
        <v>42246</v>
      </c>
      <c r="F897" s="14">
        <v>4129374</v>
      </c>
      <c r="G897" s="27">
        <v>10154879</v>
      </c>
      <c r="H897" s="26">
        <v>166142</v>
      </c>
      <c r="I897" s="39" t="s">
        <v>2005</v>
      </c>
      <c r="J897" s="18">
        <f t="shared" si="13"/>
        <v>0.95539344222262423</v>
      </c>
    </row>
    <row r="898" spans="1:10" hidden="1" x14ac:dyDescent="0.25">
      <c r="A898" s="15" t="s">
        <v>3</v>
      </c>
      <c r="B898" s="22" t="s">
        <v>2003</v>
      </c>
      <c r="C898" s="22" t="s">
        <v>1974</v>
      </c>
      <c r="D898" s="14" t="s">
        <v>964</v>
      </c>
      <c r="E898" s="25">
        <v>42226</v>
      </c>
      <c r="F898" s="14">
        <v>4127674</v>
      </c>
      <c r="G898" s="14" t="s">
        <v>2</v>
      </c>
      <c r="H898" s="26">
        <v>166142</v>
      </c>
      <c r="I898" s="16" t="e">
        <v>#N/A</v>
      </c>
      <c r="J898" s="18">
        <f t="shared" si="13"/>
        <v>0.9555181242868126</v>
      </c>
    </row>
    <row r="899" spans="1:10" hidden="1" x14ac:dyDescent="0.25">
      <c r="A899" s="15" t="s">
        <v>0</v>
      </c>
      <c r="B899" s="22" t="s">
        <v>2003</v>
      </c>
      <c r="C899" s="22" t="s">
        <v>1973</v>
      </c>
      <c r="D899" s="14" t="s">
        <v>964</v>
      </c>
      <c r="E899" s="25">
        <v>42226</v>
      </c>
      <c r="F899" s="14">
        <v>4127675</v>
      </c>
      <c r="G899" s="14" t="s">
        <v>2</v>
      </c>
      <c r="H899" s="26">
        <v>166142</v>
      </c>
      <c r="I899" s="16" t="e">
        <v>#N/A</v>
      </c>
      <c r="J899" s="18">
        <f t="shared" si="13"/>
        <v>0.95564280635100096</v>
      </c>
    </row>
    <row r="900" spans="1:10" hidden="1" x14ac:dyDescent="0.25">
      <c r="A900" s="15" t="s">
        <v>3</v>
      </c>
      <c r="B900" s="22" t="s">
        <v>2003</v>
      </c>
      <c r="C900" s="22" t="s">
        <v>1973</v>
      </c>
      <c r="D900" s="14" t="s">
        <v>964</v>
      </c>
      <c r="E900" s="25">
        <v>42171</v>
      </c>
      <c r="F900" s="14">
        <v>4123228</v>
      </c>
      <c r="G900" s="14" t="s">
        <v>2</v>
      </c>
      <c r="H900" s="26">
        <v>166142</v>
      </c>
      <c r="I900" s="16" t="e">
        <v>#N/A</v>
      </c>
      <c r="J900" s="18">
        <f t="shared" ref="J900:J963" si="14">+H900/$H$1+J899</f>
        <v>0.95576748841518933</v>
      </c>
    </row>
    <row r="901" spans="1:10" hidden="1" x14ac:dyDescent="0.25">
      <c r="A901" s="15" t="s">
        <v>0</v>
      </c>
      <c r="B901" s="22" t="s">
        <v>2003</v>
      </c>
      <c r="C901" s="22" t="s">
        <v>1973</v>
      </c>
      <c r="D901" s="14" t="s">
        <v>964</v>
      </c>
      <c r="E901" s="25">
        <v>42171</v>
      </c>
      <c r="F901" s="14">
        <v>4123229</v>
      </c>
      <c r="G901" s="14" t="s">
        <v>2</v>
      </c>
      <c r="H901" s="26">
        <v>166142</v>
      </c>
      <c r="I901" s="16" t="e">
        <v>#N/A</v>
      </c>
      <c r="J901" s="18">
        <f t="shared" si="14"/>
        <v>0.95589217047937769</v>
      </c>
    </row>
    <row r="902" spans="1:10" hidden="1" x14ac:dyDescent="0.25">
      <c r="A902" s="15" t="s">
        <v>3</v>
      </c>
      <c r="B902" s="22" t="s">
        <v>2003</v>
      </c>
      <c r="C902" s="22" t="s">
        <v>1974</v>
      </c>
      <c r="D902" s="14" t="s">
        <v>964</v>
      </c>
      <c r="E902" s="25">
        <v>42135</v>
      </c>
      <c r="F902" s="14">
        <v>4120336</v>
      </c>
      <c r="G902" s="14" t="s">
        <v>2</v>
      </c>
      <c r="H902" s="26">
        <v>166142</v>
      </c>
      <c r="I902" s="16" t="e">
        <v>#N/A</v>
      </c>
      <c r="J902" s="18">
        <f t="shared" si="14"/>
        <v>0.95601685254356605</v>
      </c>
    </row>
    <row r="903" spans="1:10" hidden="1" x14ac:dyDescent="0.25">
      <c r="A903" s="15" t="s">
        <v>3</v>
      </c>
      <c r="B903" s="22" t="s">
        <v>2003</v>
      </c>
      <c r="C903" s="22" t="s">
        <v>1973</v>
      </c>
      <c r="D903" s="14" t="s">
        <v>1119</v>
      </c>
      <c r="E903" s="25">
        <v>42100</v>
      </c>
      <c r="F903" s="14">
        <v>4117366</v>
      </c>
      <c r="G903" s="14" t="s">
        <v>2</v>
      </c>
      <c r="H903" s="26">
        <v>166142</v>
      </c>
      <c r="I903" s="16" t="e">
        <v>#N/A</v>
      </c>
      <c r="J903" s="18">
        <f t="shared" si="14"/>
        <v>0.95614153460775442</v>
      </c>
    </row>
    <row r="904" spans="1:10" hidden="1" x14ac:dyDescent="0.25">
      <c r="A904" s="15" t="s">
        <v>0</v>
      </c>
      <c r="B904" s="22" t="s">
        <v>2003</v>
      </c>
      <c r="C904" s="22" t="s">
        <v>1973</v>
      </c>
      <c r="D904" s="14" t="s">
        <v>1119</v>
      </c>
      <c r="E904" s="25">
        <v>42100</v>
      </c>
      <c r="F904" s="14">
        <v>4117367</v>
      </c>
      <c r="G904" s="14" t="s">
        <v>2</v>
      </c>
      <c r="H904" s="26">
        <v>166142</v>
      </c>
      <c r="I904" s="16" t="e">
        <v>#N/A</v>
      </c>
      <c r="J904" s="18">
        <f t="shared" si="14"/>
        <v>0.95626621667194278</v>
      </c>
    </row>
    <row r="905" spans="1:10" hidden="1" x14ac:dyDescent="0.25">
      <c r="A905" s="15" t="s">
        <v>3</v>
      </c>
      <c r="B905" s="22" t="s">
        <v>2003</v>
      </c>
      <c r="C905" s="22" t="s">
        <v>1973</v>
      </c>
      <c r="D905" s="14" t="s">
        <v>1127</v>
      </c>
      <c r="E905" s="25">
        <v>42079</v>
      </c>
      <c r="F905" s="14">
        <v>4115482</v>
      </c>
      <c r="G905" s="14" t="s">
        <v>2</v>
      </c>
      <c r="H905" s="26">
        <v>166142</v>
      </c>
      <c r="I905" s="16" t="e">
        <v>#N/A</v>
      </c>
      <c r="J905" s="18">
        <f t="shared" si="14"/>
        <v>0.95639089873613115</v>
      </c>
    </row>
    <row r="906" spans="1:10" hidden="1" x14ac:dyDescent="0.25">
      <c r="A906" s="15" t="s">
        <v>3</v>
      </c>
      <c r="B906" s="22" t="s">
        <v>2003</v>
      </c>
      <c r="C906" s="22" t="s">
        <v>1973</v>
      </c>
      <c r="D906" s="14" t="s">
        <v>1128</v>
      </c>
      <c r="E906" s="25">
        <v>43190</v>
      </c>
      <c r="F906" s="14">
        <v>4241819</v>
      </c>
      <c r="G906" s="27">
        <v>10235250</v>
      </c>
      <c r="H906" s="26">
        <v>166111</v>
      </c>
      <c r="I906" s="16" t="e">
        <v>#N/A</v>
      </c>
      <c r="J906" s="18">
        <f t="shared" si="14"/>
        <v>0.9565155575362202</v>
      </c>
    </row>
    <row r="907" spans="1:10" hidden="1" x14ac:dyDescent="0.25">
      <c r="A907" s="15" t="s">
        <v>0</v>
      </c>
      <c r="B907" s="22" t="s">
        <v>2003</v>
      </c>
      <c r="C907" s="22" t="s">
        <v>1973</v>
      </c>
      <c r="D907" s="14" t="s">
        <v>1129</v>
      </c>
      <c r="E907" s="25">
        <v>42913</v>
      </c>
      <c r="F907" s="14">
        <v>4208912</v>
      </c>
      <c r="G907" s="27">
        <v>10209080</v>
      </c>
      <c r="H907" s="26">
        <v>166066</v>
      </c>
      <c r="I907" s="39" t="s">
        <v>2005</v>
      </c>
      <c r="J907" s="18">
        <f t="shared" si="14"/>
        <v>0.95664018256584249</v>
      </c>
    </row>
    <row r="908" spans="1:10" hidden="1" x14ac:dyDescent="0.25">
      <c r="A908" s="15" t="s">
        <v>0</v>
      </c>
      <c r="B908" s="22" t="s">
        <v>2003</v>
      </c>
      <c r="C908" s="22" t="s">
        <v>1973</v>
      </c>
      <c r="D908" s="14" t="s">
        <v>1130</v>
      </c>
      <c r="E908" s="25">
        <v>41327</v>
      </c>
      <c r="F908" s="14">
        <v>4049212</v>
      </c>
      <c r="G908" s="27">
        <v>10069917</v>
      </c>
      <c r="H908" s="26">
        <v>164943</v>
      </c>
      <c r="I908" s="39" t="s">
        <v>2007</v>
      </c>
      <c r="J908" s="18">
        <f t="shared" si="14"/>
        <v>0.95676396483470549</v>
      </c>
    </row>
    <row r="909" spans="1:10" hidden="1" x14ac:dyDescent="0.25">
      <c r="A909" s="15" t="s">
        <v>3</v>
      </c>
      <c r="B909" s="22" t="s">
        <v>2003</v>
      </c>
      <c r="C909" s="22" t="s">
        <v>1973</v>
      </c>
      <c r="D909" s="14" t="s">
        <v>1131</v>
      </c>
      <c r="E909" s="25">
        <v>42955</v>
      </c>
      <c r="F909" s="14">
        <v>4213196</v>
      </c>
      <c r="G909" s="27">
        <v>10213099</v>
      </c>
      <c r="H909" s="26">
        <v>164562</v>
      </c>
      <c r="I909" s="16" t="e">
        <v>#N/A</v>
      </c>
      <c r="J909" s="18">
        <f t="shared" si="14"/>
        <v>0.95688746118028323</v>
      </c>
    </row>
    <row r="910" spans="1:10" hidden="1" x14ac:dyDescent="0.25">
      <c r="A910" s="15" t="s">
        <v>3</v>
      </c>
      <c r="B910" s="22" t="s">
        <v>2003</v>
      </c>
      <c r="C910" s="22" t="s">
        <v>1973</v>
      </c>
      <c r="D910" s="14" t="s">
        <v>1132</v>
      </c>
      <c r="E910" s="25">
        <v>40988</v>
      </c>
      <c r="F910" s="14">
        <v>4025417</v>
      </c>
      <c r="G910" s="27">
        <v>10041389</v>
      </c>
      <c r="H910" s="26">
        <v>164491</v>
      </c>
      <c r="I910" s="39" t="s">
        <v>2007</v>
      </c>
      <c r="J910" s="18">
        <f t="shared" si="14"/>
        <v>0.95701090424356894</v>
      </c>
    </row>
    <row r="911" spans="1:10" hidden="1" x14ac:dyDescent="0.25">
      <c r="A911" s="15" t="s">
        <v>3</v>
      </c>
      <c r="B911" s="22" t="s">
        <v>2003</v>
      </c>
      <c r="C911" s="22" t="s">
        <v>1973</v>
      </c>
      <c r="D911" s="14" t="s">
        <v>1133</v>
      </c>
      <c r="E911" s="25">
        <v>42409</v>
      </c>
      <c r="F911" s="14">
        <v>4143215</v>
      </c>
      <c r="G911" s="27">
        <v>10170379</v>
      </c>
      <c r="H911" s="26">
        <v>163800</v>
      </c>
      <c r="I911" s="39" t="s">
        <v>2000</v>
      </c>
      <c r="J911" s="18">
        <f t="shared" si="14"/>
        <v>0.95713382874257613</v>
      </c>
    </row>
    <row r="912" spans="1:10" hidden="1" x14ac:dyDescent="0.25">
      <c r="A912" s="15" t="s">
        <v>3</v>
      </c>
      <c r="B912" s="22" t="s">
        <v>2003</v>
      </c>
      <c r="C912" s="22" t="s">
        <v>1973</v>
      </c>
      <c r="D912" s="14" t="s">
        <v>1136</v>
      </c>
      <c r="E912" s="25">
        <v>43384</v>
      </c>
      <c r="F912" s="14">
        <v>4267100</v>
      </c>
      <c r="G912" s="27">
        <v>10252447</v>
      </c>
      <c r="H912" s="26">
        <v>160866</v>
      </c>
      <c r="I912" s="16" t="e">
        <v>#N/A</v>
      </c>
      <c r="J912" s="18">
        <f t="shared" si="14"/>
        <v>0.95725455140715066</v>
      </c>
    </row>
    <row r="913" spans="1:10" hidden="1" x14ac:dyDescent="0.25">
      <c r="A913" s="15" t="s">
        <v>3</v>
      </c>
      <c r="B913" s="22" t="s">
        <v>2003</v>
      </c>
      <c r="C913" s="22" t="s">
        <v>1973</v>
      </c>
      <c r="D913" s="14" t="s">
        <v>1137</v>
      </c>
      <c r="E913" s="25">
        <v>41338</v>
      </c>
      <c r="F913" s="14">
        <v>4050280</v>
      </c>
      <c r="G913" s="27">
        <v>10070778</v>
      </c>
      <c r="H913" s="26">
        <v>160859</v>
      </c>
      <c r="I913" s="39" t="s">
        <v>2005</v>
      </c>
      <c r="J913" s="18">
        <f t="shared" si="14"/>
        <v>0.9573752688185414</v>
      </c>
    </row>
    <row r="914" spans="1:10" hidden="1" x14ac:dyDescent="0.25">
      <c r="A914" s="15" t="s">
        <v>3</v>
      </c>
      <c r="B914" s="22" t="s">
        <v>2003</v>
      </c>
      <c r="C914" s="22" t="s">
        <v>1973</v>
      </c>
      <c r="D914" s="14" t="s">
        <v>1139</v>
      </c>
      <c r="E914" s="25">
        <v>41006</v>
      </c>
      <c r="F914" s="14">
        <v>4026648</v>
      </c>
      <c r="G914" s="27">
        <v>10043225</v>
      </c>
      <c r="H914" s="26">
        <v>160120</v>
      </c>
      <c r="I914" s="39" t="s">
        <v>2005</v>
      </c>
      <c r="J914" s="18">
        <f t="shared" si="14"/>
        <v>0.95749543164382245</v>
      </c>
    </row>
    <row r="915" spans="1:10" hidden="1" x14ac:dyDescent="0.25">
      <c r="A915" s="15" t="s">
        <v>3</v>
      </c>
      <c r="B915" s="22" t="s">
        <v>2003</v>
      </c>
      <c r="C915" s="22" t="s">
        <v>1973</v>
      </c>
      <c r="D915" s="14" t="s">
        <v>1183</v>
      </c>
      <c r="E915" s="25">
        <v>43401</v>
      </c>
      <c r="F915" s="14">
        <v>4269459</v>
      </c>
      <c r="G915" s="27">
        <v>10253423</v>
      </c>
      <c r="H915" s="26">
        <v>160000</v>
      </c>
      <c r="I915" s="39" t="s">
        <v>2006</v>
      </c>
      <c r="J915" s="18">
        <f t="shared" si="14"/>
        <v>0.95761550441452548</v>
      </c>
    </row>
    <row r="916" spans="1:10" hidden="1" x14ac:dyDescent="0.25">
      <c r="A916" s="15" t="s">
        <v>3</v>
      </c>
      <c r="B916" s="22" t="s">
        <v>2003</v>
      </c>
      <c r="C916" s="22" t="s">
        <v>1974</v>
      </c>
      <c r="D916" s="14" t="s">
        <v>1173</v>
      </c>
      <c r="E916" s="25">
        <v>43345</v>
      </c>
      <c r="F916" s="14">
        <v>4261797</v>
      </c>
      <c r="G916" s="27">
        <v>10248200</v>
      </c>
      <c r="H916" s="26">
        <v>160000</v>
      </c>
      <c r="I916" s="39" t="s">
        <v>2007</v>
      </c>
      <c r="J916" s="18">
        <f t="shared" si="14"/>
        <v>0.9577355771852285</v>
      </c>
    </row>
    <row r="917" spans="1:10" hidden="1" x14ac:dyDescent="0.25">
      <c r="A917" s="15" t="s">
        <v>3</v>
      </c>
      <c r="B917" s="22" t="s">
        <v>2003</v>
      </c>
      <c r="C917" s="22" t="s">
        <v>1973</v>
      </c>
      <c r="D917" s="14" t="s">
        <v>1180</v>
      </c>
      <c r="E917" s="25">
        <v>43151</v>
      </c>
      <c r="F917" s="14">
        <v>4237207</v>
      </c>
      <c r="G917" s="27">
        <v>10230188</v>
      </c>
      <c r="H917" s="26">
        <v>160000</v>
      </c>
      <c r="I917" s="39" t="s">
        <v>2007</v>
      </c>
      <c r="J917" s="18">
        <f t="shared" si="14"/>
        <v>0.95785564995593153</v>
      </c>
    </row>
    <row r="918" spans="1:10" hidden="1" x14ac:dyDescent="0.25">
      <c r="A918" s="15" t="s">
        <v>0</v>
      </c>
      <c r="B918" s="22" t="s">
        <v>2003</v>
      </c>
      <c r="C918" s="22" t="s">
        <v>1974</v>
      </c>
      <c r="D918" s="14" t="s">
        <v>1146</v>
      </c>
      <c r="E918" s="25">
        <v>43400</v>
      </c>
      <c r="F918" s="14">
        <v>4269414</v>
      </c>
      <c r="G918" s="27">
        <v>10252965</v>
      </c>
      <c r="H918" s="26">
        <v>160000</v>
      </c>
      <c r="I918" s="39" t="s">
        <v>2000</v>
      </c>
      <c r="J918" s="18">
        <f t="shared" si="14"/>
        <v>0.95797572272663456</v>
      </c>
    </row>
    <row r="919" spans="1:10" hidden="1" x14ac:dyDescent="0.25">
      <c r="A919" s="15" t="s">
        <v>0</v>
      </c>
      <c r="B919" s="22" t="s">
        <v>2003</v>
      </c>
      <c r="C919" s="22" t="s">
        <v>1973</v>
      </c>
      <c r="D919" s="14" t="s">
        <v>1159</v>
      </c>
      <c r="E919" s="25">
        <v>43400</v>
      </c>
      <c r="F919" s="14">
        <v>4269415</v>
      </c>
      <c r="G919" s="27">
        <v>10253139</v>
      </c>
      <c r="H919" s="26">
        <v>160000</v>
      </c>
      <c r="I919" s="39" t="s">
        <v>2000</v>
      </c>
      <c r="J919" s="18">
        <f t="shared" si="14"/>
        <v>0.95809579549733759</v>
      </c>
    </row>
    <row r="920" spans="1:10" hidden="1" x14ac:dyDescent="0.25">
      <c r="A920" s="15" t="s">
        <v>3</v>
      </c>
      <c r="B920" s="22" t="s">
        <v>2003</v>
      </c>
      <c r="C920" s="22" t="s">
        <v>1973</v>
      </c>
      <c r="D920" s="14" t="s">
        <v>1184</v>
      </c>
      <c r="E920" s="25">
        <v>43391</v>
      </c>
      <c r="F920" s="14">
        <v>4268031</v>
      </c>
      <c r="G920" s="27">
        <v>10252485</v>
      </c>
      <c r="H920" s="26">
        <v>160000</v>
      </c>
      <c r="I920" s="39" t="s">
        <v>2000</v>
      </c>
      <c r="J920" s="18">
        <f t="shared" si="14"/>
        <v>0.95821586826804062</v>
      </c>
    </row>
    <row r="921" spans="1:10" hidden="1" x14ac:dyDescent="0.25">
      <c r="A921" s="15" t="s">
        <v>0</v>
      </c>
      <c r="B921" s="22" t="s">
        <v>2003</v>
      </c>
      <c r="C921" s="22" t="s">
        <v>1973</v>
      </c>
      <c r="D921" s="14" t="s">
        <v>1154</v>
      </c>
      <c r="E921" s="25">
        <v>43402</v>
      </c>
      <c r="F921" s="14">
        <v>4269468</v>
      </c>
      <c r="G921" s="27">
        <v>10253880</v>
      </c>
      <c r="H921" s="26">
        <v>160000</v>
      </c>
      <c r="I921" s="39" t="s">
        <v>2011</v>
      </c>
      <c r="J921" s="18">
        <f t="shared" si="14"/>
        <v>0.95833594103874364</v>
      </c>
    </row>
    <row r="922" spans="1:10" hidden="1" x14ac:dyDescent="0.25">
      <c r="A922" s="15" t="s">
        <v>0</v>
      </c>
      <c r="B922" s="22" t="s">
        <v>2003</v>
      </c>
      <c r="C922" s="22" t="s">
        <v>1973</v>
      </c>
      <c r="D922" s="14" t="s">
        <v>1145</v>
      </c>
      <c r="E922" s="25">
        <v>43289</v>
      </c>
      <c r="F922" s="14">
        <v>4255101</v>
      </c>
      <c r="G922" s="27">
        <v>10242911</v>
      </c>
      <c r="H922" s="26">
        <v>160000</v>
      </c>
      <c r="I922" s="39" t="s">
        <v>2005</v>
      </c>
      <c r="J922" s="18">
        <f t="shared" si="14"/>
        <v>0.95845601380944667</v>
      </c>
    </row>
    <row r="923" spans="1:10" hidden="1" x14ac:dyDescent="0.25">
      <c r="A923" s="15" t="s">
        <v>0</v>
      </c>
      <c r="B923" s="22" t="s">
        <v>2003</v>
      </c>
      <c r="C923" s="22" t="s">
        <v>1973</v>
      </c>
      <c r="D923" s="14" t="s">
        <v>1027</v>
      </c>
      <c r="E923" s="25">
        <v>41467</v>
      </c>
      <c r="F923" s="14">
        <v>4061661</v>
      </c>
      <c r="G923" s="27">
        <v>10081600</v>
      </c>
      <c r="H923" s="26">
        <v>160000</v>
      </c>
      <c r="I923" s="39" t="s">
        <v>2005</v>
      </c>
      <c r="J923" s="18">
        <f t="shared" si="14"/>
        <v>0.9585760865801497</v>
      </c>
    </row>
    <row r="924" spans="1:10" hidden="1" x14ac:dyDescent="0.25">
      <c r="A924" s="15" t="s">
        <v>3</v>
      </c>
      <c r="B924" s="22" t="s">
        <v>2003</v>
      </c>
      <c r="C924" s="22" t="s">
        <v>1973</v>
      </c>
      <c r="D924" s="14" t="s">
        <v>1191</v>
      </c>
      <c r="E924" s="25">
        <v>43435</v>
      </c>
      <c r="F924" s="14">
        <v>4281436</v>
      </c>
      <c r="G924" s="27">
        <v>10256691</v>
      </c>
      <c r="H924" s="26">
        <v>160000</v>
      </c>
      <c r="I924" s="39" t="s">
        <v>2015</v>
      </c>
      <c r="J924" s="18">
        <f t="shared" si="14"/>
        <v>0.95869615935085273</v>
      </c>
    </row>
    <row r="925" spans="1:10" hidden="1" x14ac:dyDescent="0.25">
      <c r="A925" s="15" t="s">
        <v>0</v>
      </c>
      <c r="B925" s="22" t="s">
        <v>2003</v>
      </c>
      <c r="C925" s="22" t="s">
        <v>1973</v>
      </c>
      <c r="D925" s="14" t="s">
        <v>1153</v>
      </c>
      <c r="E925" s="25">
        <v>43412</v>
      </c>
      <c r="F925" s="14">
        <v>4278537</v>
      </c>
      <c r="G925" s="27">
        <v>10251907</v>
      </c>
      <c r="H925" s="26">
        <v>160000</v>
      </c>
      <c r="I925" s="39" t="s">
        <v>2015</v>
      </c>
      <c r="J925" s="18">
        <f t="shared" si="14"/>
        <v>0.95881623212155576</v>
      </c>
    </row>
    <row r="926" spans="1:10" hidden="1" x14ac:dyDescent="0.25">
      <c r="A926" s="15" t="s">
        <v>0</v>
      </c>
      <c r="B926" s="22" t="s">
        <v>2003</v>
      </c>
      <c r="C926" s="22" t="s">
        <v>1973</v>
      </c>
      <c r="D926" s="14" t="s">
        <v>1150</v>
      </c>
      <c r="E926" s="25">
        <v>43362</v>
      </c>
      <c r="F926" s="14">
        <v>4264459</v>
      </c>
      <c r="G926" s="27">
        <v>10250011</v>
      </c>
      <c r="H926" s="26">
        <v>160000</v>
      </c>
      <c r="I926" s="39" t="s">
        <v>2015</v>
      </c>
      <c r="J926" s="18">
        <f t="shared" si="14"/>
        <v>0.95893630489225878</v>
      </c>
    </row>
    <row r="927" spans="1:10" hidden="1" x14ac:dyDescent="0.25">
      <c r="A927" s="15" t="s">
        <v>0</v>
      </c>
      <c r="B927" s="22" t="s">
        <v>2003</v>
      </c>
      <c r="C927" s="22" t="s">
        <v>1973</v>
      </c>
      <c r="D927" s="14" t="s">
        <v>1155</v>
      </c>
      <c r="E927" s="25">
        <v>43345</v>
      </c>
      <c r="F927" s="14">
        <v>4261795</v>
      </c>
      <c r="G927" s="27">
        <v>10247939</v>
      </c>
      <c r="H927" s="26">
        <v>160000</v>
      </c>
      <c r="I927" s="39" t="s">
        <v>2015</v>
      </c>
      <c r="J927" s="18">
        <f t="shared" si="14"/>
        <v>0.95905637766296181</v>
      </c>
    </row>
    <row r="928" spans="1:10" hidden="1" x14ac:dyDescent="0.25">
      <c r="A928" s="15" t="s">
        <v>0</v>
      </c>
      <c r="B928" s="22" t="s">
        <v>2003</v>
      </c>
      <c r="C928" s="22" t="s">
        <v>1973</v>
      </c>
      <c r="D928" s="14" t="s">
        <v>1160</v>
      </c>
      <c r="E928" s="25">
        <v>43338</v>
      </c>
      <c r="F928" s="14">
        <v>4260867</v>
      </c>
      <c r="G928" s="27">
        <v>10245840</v>
      </c>
      <c r="H928" s="26">
        <v>160000</v>
      </c>
      <c r="I928" s="39" t="s">
        <v>2015</v>
      </c>
      <c r="J928" s="18">
        <f t="shared" si="14"/>
        <v>0.95917645043366484</v>
      </c>
    </row>
    <row r="929" spans="1:10" hidden="1" x14ac:dyDescent="0.25">
      <c r="A929" s="15" t="s">
        <v>0</v>
      </c>
      <c r="B929" s="22" t="s">
        <v>2003</v>
      </c>
      <c r="C929" s="22" t="s">
        <v>1973</v>
      </c>
      <c r="D929" s="14" t="s">
        <v>1161</v>
      </c>
      <c r="E929" s="25">
        <v>43336</v>
      </c>
      <c r="F929" s="14">
        <v>4260725</v>
      </c>
      <c r="G929" s="27">
        <v>10246957</v>
      </c>
      <c r="H929" s="26">
        <v>160000</v>
      </c>
      <c r="I929" s="39" t="s">
        <v>2015</v>
      </c>
      <c r="J929" s="18">
        <f t="shared" si="14"/>
        <v>0.95929652320436787</v>
      </c>
    </row>
    <row r="930" spans="1:10" hidden="1" x14ac:dyDescent="0.25">
      <c r="A930" s="15" t="s">
        <v>0</v>
      </c>
      <c r="B930" s="22" t="s">
        <v>2003</v>
      </c>
      <c r="C930" s="22" t="s">
        <v>1973</v>
      </c>
      <c r="D930" s="14" t="s">
        <v>1163</v>
      </c>
      <c r="E930" s="25">
        <v>43326</v>
      </c>
      <c r="F930" s="14">
        <v>4259562</v>
      </c>
      <c r="G930" s="27">
        <v>10246480</v>
      </c>
      <c r="H930" s="26">
        <v>160000</v>
      </c>
      <c r="I930" s="39" t="s">
        <v>2015</v>
      </c>
      <c r="J930" s="18">
        <f t="shared" si="14"/>
        <v>0.9594165959750709</v>
      </c>
    </row>
    <row r="931" spans="1:10" hidden="1" x14ac:dyDescent="0.25">
      <c r="A931" s="15" t="s">
        <v>0</v>
      </c>
      <c r="B931" s="22" t="s">
        <v>2003</v>
      </c>
      <c r="C931" s="22" t="s">
        <v>1973</v>
      </c>
      <c r="D931" s="14" t="s">
        <v>1151</v>
      </c>
      <c r="E931" s="25">
        <v>43292</v>
      </c>
      <c r="F931" s="14">
        <v>4255526</v>
      </c>
      <c r="G931" s="27">
        <v>10242617</v>
      </c>
      <c r="H931" s="26">
        <v>160000</v>
      </c>
      <c r="I931" s="39" t="s">
        <v>2015</v>
      </c>
      <c r="J931" s="18">
        <f t="shared" si="14"/>
        <v>0.95953666874577392</v>
      </c>
    </row>
    <row r="932" spans="1:10" hidden="1" x14ac:dyDescent="0.25">
      <c r="A932" s="15" t="s">
        <v>3</v>
      </c>
      <c r="B932" s="22" t="s">
        <v>2003</v>
      </c>
      <c r="C932" s="22" t="s">
        <v>1973</v>
      </c>
      <c r="D932" s="14" t="s">
        <v>1179</v>
      </c>
      <c r="E932" s="25">
        <v>43217</v>
      </c>
      <c r="F932" s="14">
        <v>4247193</v>
      </c>
      <c r="G932" s="27">
        <v>10236644</v>
      </c>
      <c r="H932" s="26">
        <v>160000</v>
      </c>
      <c r="I932" s="39" t="s">
        <v>2015</v>
      </c>
      <c r="J932" s="18">
        <f t="shared" si="14"/>
        <v>0.95965674151647695</v>
      </c>
    </row>
    <row r="933" spans="1:10" hidden="1" x14ac:dyDescent="0.25">
      <c r="A933" s="15" t="s">
        <v>0</v>
      </c>
      <c r="B933" s="22" t="s">
        <v>2003</v>
      </c>
      <c r="C933" s="22" t="s">
        <v>1974</v>
      </c>
      <c r="D933" s="14" t="s">
        <v>1149</v>
      </c>
      <c r="E933" s="25">
        <v>43137</v>
      </c>
      <c r="F933" s="14">
        <v>4235325</v>
      </c>
      <c r="G933" s="27">
        <v>10229309</v>
      </c>
      <c r="H933" s="26">
        <v>160000</v>
      </c>
      <c r="I933" s="39" t="s">
        <v>2015</v>
      </c>
      <c r="J933" s="18">
        <f t="shared" si="14"/>
        <v>0.95977681428717998</v>
      </c>
    </row>
    <row r="934" spans="1:10" hidden="1" x14ac:dyDescent="0.25">
      <c r="A934" s="15" t="s">
        <v>3</v>
      </c>
      <c r="B934" s="22" t="s">
        <v>2003</v>
      </c>
      <c r="C934" s="22" t="s">
        <v>1973</v>
      </c>
      <c r="D934" s="14" t="s">
        <v>1181</v>
      </c>
      <c r="E934" s="25">
        <v>43459</v>
      </c>
      <c r="F934" s="14">
        <v>4284372</v>
      </c>
      <c r="G934" s="27">
        <v>10258916</v>
      </c>
      <c r="H934" s="26">
        <v>160000</v>
      </c>
      <c r="I934" s="16" t="e">
        <v>#N/A</v>
      </c>
      <c r="J934" s="18">
        <f t="shared" si="14"/>
        <v>0.95989688705788301</v>
      </c>
    </row>
    <row r="935" spans="1:10" hidden="1" x14ac:dyDescent="0.25">
      <c r="A935" s="15" t="s">
        <v>0</v>
      </c>
      <c r="B935" s="22" t="s">
        <v>2003</v>
      </c>
      <c r="C935" s="22" t="s">
        <v>1973</v>
      </c>
      <c r="D935" s="14" t="s">
        <v>1158</v>
      </c>
      <c r="E935" s="25">
        <v>43433</v>
      </c>
      <c r="F935" s="14">
        <v>4281358</v>
      </c>
      <c r="G935" s="27">
        <v>10257053</v>
      </c>
      <c r="H935" s="26">
        <v>160000</v>
      </c>
      <c r="I935" s="16" t="e">
        <v>#N/A</v>
      </c>
      <c r="J935" s="18">
        <f t="shared" si="14"/>
        <v>0.96001695982858604</v>
      </c>
    </row>
    <row r="936" spans="1:10" hidden="1" x14ac:dyDescent="0.25">
      <c r="A936" s="15" t="s">
        <v>0</v>
      </c>
      <c r="B936" s="22" t="s">
        <v>2003</v>
      </c>
      <c r="C936" s="22" t="s">
        <v>1973</v>
      </c>
      <c r="D936" s="14" t="s">
        <v>1140</v>
      </c>
      <c r="E936" s="25">
        <v>43356</v>
      </c>
      <c r="F936" s="14">
        <v>4263425</v>
      </c>
      <c r="G936" s="27">
        <v>10249604</v>
      </c>
      <c r="H936" s="26">
        <v>160000</v>
      </c>
      <c r="I936" s="16" t="e">
        <v>#N/A</v>
      </c>
      <c r="J936" s="18">
        <f t="shared" si="14"/>
        <v>0.96013703259928906</v>
      </c>
    </row>
    <row r="937" spans="1:10" hidden="1" x14ac:dyDescent="0.25">
      <c r="A937" s="15" t="s">
        <v>0</v>
      </c>
      <c r="B937" s="22" t="s">
        <v>2003</v>
      </c>
      <c r="C937" s="22" t="s">
        <v>1974</v>
      </c>
      <c r="D937" s="14" t="s">
        <v>1147</v>
      </c>
      <c r="E937" s="25">
        <v>43346</v>
      </c>
      <c r="F937" s="14">
        <v>4262042</v>
      </c>
      <c r="G937" s="27">
        <v>10248483</v>
      </c>
      <c r="H937" s="26">
        <v>160000</v>
      </c>
      <c r="I937" s="16" t="e">
        <v>#N/A</v>
      </c>
      <c r="J937" s="18">
        <f t="shared" si="14"/>
        <v>0.96025710536999209</v>
      </c>
    </row>
    <row r="938" spans="1:10" hidden="1" x14ac:dyDescent="0.25">
      <c r="A938" s="15" t="s">
        <v>3</v>
      </c>
      <c r="B938" s="22" t="s">
        <v>2003</v>
      </c>
      <c r="C938" s="22" t="s">
        <v>1973</v>
      </c>
      <c r="D938" s="14" t="s">
        <v>1174</v>
      </c>
      <c r="E938" s="25">
        <v>43338</v>
      </c>
      <c r="F938" s="14">
        <v>4260865</v>
      </c>
      <c r="G938" s="27">
        <v>10245617</v>
      </c>
      <c r="H938" s="26">
        <v>160000</v>
      </c>
      <c r="I938" s="16" t="e">
        <v>#N/A</v>
      </c>
      <c r="J938" s="18">
        <f t="shared" si="14"/>
        <v>0.96037717814069512</v>
      </c>
    </row>
    <row r="939" spans="1:10" hidden="1" x14ac:dyDescent="0.25">
      <c r="A939" s="15" t="s">
        <v>0</v>
      </c>
      <c r="B939" s="22" t="s">
        <v>2003</v>
      </c>
      <c r="C939" s="22" t="s">
        <v>1973</v>
      </c>
      <c r="D939" s="14" t="s">
        <v>1156</v>
      </c>
      <c r="E939" s="25">
        <v>43336</v>
      </c>
      <c r="F939" s="14">
        <v>4260776</v>
      </c>
      <c r="G939" s="27">
        <v>10246941</v>
      </c>
      <c r="H939" s="26">
        <v>160000</v>
      </c>
      <c r="I939" s="16" t="e">
        <v>#N/A</v>
      </c>
      <c r="J939" s="18">
        <f t="shared" si="14"/>
        <v>0.96049725091139815</v>
      </c>
    </row>
    <row r="940" spans="1:10" hidden="1" x14ac:dyDescent="0.25">
      <c r="A940" s="15" t="s">
        <v>0</v>
      </c>
      <c r="B940" s="22" t="s">
        <v>2003</v>
      </c>
      <c r="C940" s="22" t="s">
        <v>1973</v>
      </c>
      <c r="D940" s="14" t="s">
        <v>1162</v>
      </c>
      <c r="E940" s="25">
        <v>43330</v>
      </c>
      <c r="F940" s="14">
        <v>4259949</v>
      </c>
      <c r="G940" s="27">
        <v>10245515</v>
      </c>
      <c r="H940" s="26">
        <v>160000</v>
      </c>
      <c r="I940" s="16" t="e">
        <v>#N/A</v>
      </c>
      <c r="J940" s="18">
        <f t="shared" si="14"/>
        <v>0.96061732368210118</v>
      </c>
    </row>
    <row r="941" spans="1:10" hidden="1" x14ac:dyDescent="0.25">
      <c r="A941" s="15" t="s">
        <v>3</v>
      </c>
      <c r="B941" s="22" t="s">
        <v>2003</v>
      </c>
      <c r="C941" s="22" t="s">
        <v>1973</v>
      </c>
      <c r="D941" s="14" t="s">
        <v>1185</v>
      </c>
      <c r="E941" s="25">
        <v>43292</v>
      </c>
      <c r="F941" s="14">
        <v>4255525</v>
      </c>
      <c r="G941" s="27">
        <v>10243259</v>
      </c>
      <c r="H941" s="26">
        <v>160000</v>
      </c>
      <c r="I941" s="16" t="e">
        <v>#N/A</v>
      </c>
      <c r="J941" s="18">
        <f t="shared" si="14"/>
        <v>0.9607373964528042</v>
      </c>
    </row>
    <row r="942" spans="1:10" hidden="1" x14ac:dyDescent="0.25">
      <c r="A942" s="15" t="s">
        <v>0</v>
      </c>
      <c r="B942" s="22" t="s">
        <v>2003</v>
      </c>
      <c r="C942" s="22" t="s">
        <v>1973</v>
      </c>
      <c r="D942" s="14" t="s">
        <v>1152</v>
      </c>
      <c r="E942" s="25">
        <v>43284</v>
      </c>
      <c r="F942" s="14">
        <v>4254736</v>
      </c>
      <c r="G942" s="27">
        <v>10242612</v>
      </c>
      <c r="H942" s="26">
        <v>160000</v>
      </c>
      <c r="I942" s="16" t="e">
        <v>#N/A</v>
      </c>
      <c r="J942" s="18">
        <f t="shared" si="14"/>
        <v>0.96085746922350723</v>
      </c>
    </row>
    <row r="943" spans="1:10" hidden="1" x14ac:dyDescent="0.25">
      <c r="A943" s="15" t="s">
        <v>3</v>
      </c>
      <c r="B943" s="22" t="s">
        <v>2003</v>
      </c>
      <c r="C943" s="22" t="s">
        <v>1973</v>
      </c>
      <c r="D943" s="14" t="s">
        <v>1186</v>
      </c>
      <c r="E943" s="25">
        <v>43282</v>
      </c>
      <c r="F943" s="14">
        <v>4254318</v>
      </c>
      <c r="G943" s="27">
        <v>10242303</v>
      </c>
      <c r="H943" s="26">
        <v>160000</v>
      </c>
      <c r="I943" s="16" t="e">
        <v>#N/A</v>
      </c>
      <c r="J943" s="18">
        <f t="shared" si="14"/>
        <v>0.96097754199421026</v>
      </c>
    </row>
    <row r="944" spans="1:10" hidden="1" x14ac:dyDescent="0.25">
      <c r="A944" s="15" t="s">
        <v>3</v>
      </c>
      <c r="B944" s="22" t="s">
        <v>2003</v>
      </c>
      <c r="C944" s="22" t="s">
        <v>1973</v>
      </c>
      <c r="D944" s="14" t="s">
        <v>1187</v>
      </c>
      <c r="E944" s="25">
        <v>43265</v>
      </c>
      <c r="F944" s="14">
        <v>4252771</v>
      </c>
      <c r="G944" s="27">
        <v>10241171</v>
      </c>
      <c r="H944" s="26">
        <v>160000</v>
      </c>
      <c r="I944" s="16" t="e">
        <v>#N/A</v>
      </c>
      <c r="J944" s="18">
        <f t="shared" si="14"/>
        <v>0.96109761476491329</v>
      </c>
    </row>
    <row r="945" spans="1:10" hidden="1" x14ac:dyDescent="0.25">
      <c r="A945" s="15" t="s">
        <v>3</v>
      </c>
      <c r="B945" s="22" t="s">
        <v>2003</v>
      </c>
      <c r="C945" s="22" t="s">
        <v>1973</v>
      </c>
      <c r="D945" s="14" t="s">
        <v>1178</v>
      </c>
      <c r="E945" s="25">
        <v>43265</v>
      </c>
      <c r="F945" s="14">
        <v>4252778</v>
      </c>
      <c r="G945" s="27">
        <v>10241324</v>
      </c>
      <c r="H945" s="26">
        <v>160000</v>
      </c>
      <c r="I945" s="16" t="e">
        <v>#N/A</v>
      </c>
      <c r="J945" s="18">
        <f t="shared" si="14"/>
        <v>0.96121768753561632</v>
      </c>
    </row>
    <row r="946" spans="1:10" hidden="1" x14ac:dyDescent="0.25">
      <c r="A946" s="15" t="s">
        <v>3</v>
      </c>
      <c r="B946" s="22" t="s">
        <v>2003</v>
      </c>
      <c r="C946" s="22" t="s">
        <v>1974</v>
      </c>
      <c r="D946" s="14" t="s">
        <v>1175</v>
      </c>
      <c r="E946" s="25">
        <v>43255</v>
      </c>
      <c r="F946" s="14">
        <v>4251811</v>
      </c>
      <c r="G946" s="27">
        <v>10240512</v>
      </c>
      <c r="H946" s="26">
        <v>160000</v>
      </c>
      <c r="I946" s="16" t="e">
        <v>#N/A</v>
      </c>
      <c r="J946" s="18">
        <f t="shared" si="14"/>
        <v>0.96133776030631934</v>
      </c>
    </row>
    <row r="947" spans="1:10" hidden="1" x14ac:dyDescent="0.25">
      <c r="A947" s="15" t="s">
        <v>0</v>
      </c>
      <c r="B947" s="22" t="s">
        <v>2003</v>
      </c>
      <c r="C947" s="22" t="s">
        <v>1973</v>
      </c>
      <c r="D947" s="14" t="s">
        <v>1164</v>
      </c>
      <c r="E947" s="25">
        <v>43238</v>
      </c>
      <c r="F947" s="14">
        <v>4249582</v>
      </c>
      <c r="G947" s="27">
        <v>10238449</v>
      </c>
      <c r="H947" s="26">
        <v>160000</v>
      </c>
      <c r="I947" s="16" t="e">
        <v>#N/A</v>
      </c>
      <c r="J947" s="18">
        <f t="shared" si="14"/>
        <v>0.96145783307702237</v>
      </c>
    </row>
    <row r="948" spans="1:10" hidden="1" x14ac:dyDescent="0.25">
      <c r="A948" s="15" t="s">
        <v>3</v>
      </c>
      <c r="B948" s="22" t="s">
        <v>2003</v>
      </c>
      <c r="C948" s="22" t="s">
        <v>1973</v>
      </c>
      <c r="D948" s="14" t="s">
        <v>1176</v>
      </c>
      <c r="E948" s="25">
        <v>43221</v>
      </c>
      <c r="F948" s="14">
        <v>4247836</v>
      </c>
      <c r="G948" s="27">
        <v>10238020</v>
      </c>
      <c r="H948" s="26">
        <v>160000</v>
      </c>
      <c r="I948" s="16" t="e">
        <v>#N/A</v>
      </c>
      <c r="J948" s="18">
        <f t="shared" si="14"/>
        <v>0.9615779058477254</v>
      </c>
    </row>
    <row r="949" spans="1:10" hidden="1" x14ac:dyDescent="0.25">
      <c r="A949" s="15" t="s">
        <v>3</v>
      </c>
      <c r="B949" s="22" t="s">
        <v>2003</v>
      </c>
      <c r="C949" s="22" t="s">
        <v>1974</v>
      </c>
      <c r="D949" s="14" t="s">
        <v>1192</v>
      </c>
      <c r="E949" s="25">
        <v>43214</v>
      </c>
      <c r="F949" s="14">
        <v>4246853</v>
      </c>
      <c r="G949" s="14" t="s">
        <v>2</v>
      </c>
      <c r="H949" s="26">
        <v>160000</v>
      </c>
      <c r="I949" s="16" t="e">
        <v>#N/A</v>
      </c>
      <c r="J949" s="18">
        <f t="shared" si="14"/>
        <v>0.96169797861842843</v>
      </c>
    </row>
    <row r="950" spans="1:10" hidden="1" x14ac:dyDescent="0.25">
      <c r="A950" s="15" t="s">
        <v>3</v>
      </c>
      <c r="B950" s="22" t="s">
        <v>2003</v>
      </c>
      <c r="C950" s="22" t="s">
        <v>1973</v>
      </c>
      <c r="D950" s="14" t="s">
        <v>1188</v>
      </c>
      <c r="E950" s="25">
        <v>43211</v>
      </c>
      <c r="F950" s="14">
        <v>4246415</v>
      </c>
      <c r="G950" s="27">
        <v>10237274</v>
      </c>
      <c r="H950" s="26">
        <v>160000</v>
      </c>
      <c r="I950" s="16" t="e">
        <v>#N/A</v>
      </c>
      <c r="J950" s="18">
        <f t="shared" si="14"/>
        <v>0.96181805138913146</v>
      </c>
    </row>
    <row r="951" spans="1:10" hidden="1" x14ac:dyDescent="0.25">
      <c r="A951" s="15" t="s">
        <v>3</v>
      </c>
      <c r="B951" s="22" t="s">
        <v>2003</v>
      </c>
      <c r="C951" s="22" t="s">
        <v>1973</v>
      </c>
      <c r="D951" s="14" t="s">
        <v>1177</v>
      </c>
      <c r="E951" s="25">
        <v>43210</v>
      </c>
      <c r="F951" s="14">
        <v>4246305</v>
      </c>
      <c r="G951" s="27">
        <v>10237100</v>
      </c>
      <c r="H951" s="26">
        <v>160000</v>
      </c>
      <c r="I951" s="16" t="e">
        <v>#N/A</v>
      </c>
      <c r="J951" s="18">
        <f t="shared" si="14"/>
        <v>0.96193812415983448</v>
      </c>
    </row>
    <row r="952" spans="1:10" hidden="1" x14ac:dyDescent="0.25">
      <c r="A952" s="15" t="s">
        <v>3</v>
      </c>
      <c r="B952" s="22" t="s">
        <v>2003</v>
      </c>
      <c r="C952" s="22" t="s">
        <v>1973</v>
      </c>
      <c r="D952" s="14" t="s">
        <v>1182</v>
      </c>
      <c r="E952" s="25">
        <v>43198</v>
      </c>
      <c r="F952" s="14">
        <v>4242693</v>
      </c>
      <c r="G952" s="27">
        <v>10235458</v>
      </c>
      <c r="H952" s="26">
        <v>160000</v>
      </c>
      <c r="I952" s="16" t="e">
        <v>#N/A</v>
      </c>
      <c r="J952" s="18">
        <f t="shared" si="14"/>
        <v>0.96205819693053751</v>
      </c>
    </row>
    <row r="953" spans="1:10" hidden="1" x14ac:dyDescent="0.25">
      <c r="A953" s="15" t="s">
        <v>3</v>
      </c>
      <c r="B953" s="22" t="s">
        <v>2003</v>
      </c>
      <c r="C953" s="22" t="s">
        <v>1973</v>
      </c>
      <c r="D953" s="14" t="s">
        <v>1189</v>
      </c>
      <c r="E953" s="25">
        <v>43156</v>
      </c>
      <c r="F953" s="14">
        <v>4237649</v>
      </c>
      <c r="G953" s="27">
        <v>10231224</v>
      </c>
      <c r="H953" s="26">
        <v>160000</v>
      </c>
      <c r="I953" s="16" t="e">
        <v>#N/A</v>
      </c>
      <c r="J953" s="18">
        <f t="shared" si="14"/>
        <v>0.96217826970124054</v>
      </c>
    </row>
    <row r="954" spans="1:10" hidden="1" x14ac:dyDescent="0.25">
      <c r="A954" s="15" t="s">
        <v>0</v>
      </c>
      <c r="B954" s="22" t="s">
        <v>2003</v>
      </c>
      <c r="C954" s="22" t="s">
        <v>1973</v>
      </c>
      <c r="D954" s="14" t="s">
        <v>1157</v>
      </c>
      <c r="E954" s="25">
        <v>43118</v>
      </c>
      <c r="F954" s="14">
        <v>4233040</v>
      </c>
      <c r="G954" s="27">
        <v>10224345</v>
      </c>
      <c r="H954" s="26">
        <v>160000</v>
      </c>
      <c r="I954" s="16" t="e">
        <v>#N/A</v>
      </c>
      <c r="J954" s="18">
        <f t="shared" si="14"/>
        <v>0.96229834247194357</v>
      </c>
    </row>
    <row r="955" spans="1:10" hidden="1" x14ac:dyDescent="0.25">
      <c r="A955" s="15" t="s">
        <v>3</v>
      </c>
      <c r="B955" s="22" t="s">
        <v>2003</v>
      </c>
      <c r="C955" s="22" t="s">
        <v>1973</v>
      </c>
      <c r="D955" s="14" t="s">
        <v>1190</v>
      </c>
      <c r="E955" s="25">
        <v>41624</v>
      </c>
      <c r="F955" s="14">
        <v>4075518</v>
      </c>
      <c r="G955" s="27">
        <v>10095804</v>
      </c>
      <c r="H955" s="26">
        <v>160000</v>
      </c>
      <c r="I955" s="16" t="e">
        <v>#N/A</v>
      </c>
      <c r="J955" s="18">
        <f t="shared" si="14"/>
        <v>0.9624184152426466</v>
      </c>
    </row>
    <row r="956" spans="1:10" hidden="1" x14ac:dyDescent="0.25">
      <c r="A956" s="15" t="s">
        <v>0</v>
      </c>
      <c r="B956" s="22" t="s">
        <v>2003</v>
      </c>
      <c r="C956" s="22" t="s">
        <v>1974</v>
      </c>
      <c r="D956" s="14" t="s">
        <v>1148</v>
      </c>
      <c r="E956" s="25">
        <v>41495</v>
      </c>
      <c r="F956" s="14">
        <v>4064031</v>
      </c>
      <c r="G956" s="27">
        <v>10084312</v>
      </c>
      <c r="H956" s="26">
        <v>160000</v>
      </c>
      <c r="I956" s="16" t="e">
        <v>#N/A</v>
      </c>
      <c r="J956" s="18">
        <f t="shared" si="14"/>
        <v>0.96253848801334962</v>
      </c>
    </row>
    <row r="957" spans="1:10" hidden="1" x14ac:dyDescent="0.25">
      <c r="A957" s="15" t="s">
        <v>3</v>
      </c>
      <c r="B957" s="22" t="s">
        <v>2003</v>
      </c>
      <c r="C957" s="22" t="s">
        <v>1973</v>
      </c>
      <c r="D957" s="14" t="s">
        <v>1193</v>
      </c>
      <c r="E957" s="25">
        <v>43568</v>
      </c>
      <c r="F957" s="14">
        <v>4300531</v>
      </c>
      <c r="G957" s="27">
        <v>10269680</v>
      </c>
      <c r="H957" s="26">
        <v>158400</v>
      </c>
      <c r="I957" s="39" t="s">
        <v>2015</v>
      </c>
      <c r="J957" s="18">
        <f t="shared" si="14"/>
        <v>0.96265736005634561</v>
      </c>
    </row>
    <row r="958" spans="1:10" hidden="1" x14ac:dyDescent="0.25">
      <c r="A958" s="15" t="s">
        <v>0</v>
      </c>
      <c r="B958" s="22" t="s">
        <v>2003</v>
      </c>
      <c r="C958" s="22" t="s">
        <v>1973</v>
      </c>
      <c r="D958" s="14" t="s">
        <v>279</v>
      </c>
      <c r="E958" s="25">
        <v>43488</v>
      </c>
      <c r="F958" s="14">
        <v>4288613</v>
      </c>
      <c r="G958" s="14" t="s">
        <v>2</v>
      </c>
      <c r="H958" s="26">
        <v>158400</v>
      </c>
      <c r="I958" s="39" t="s">
        <v>2015</v>
      </c>
      <c r="J958" s="18">
        <f t="shared" si="14"/>
        <v>0.9627762320993416</v>
      </c>
    </row>
    <row r="959" spans="1:10" hidden="1" x14ac:dyDescent="0.25">
      <c r="A959" s="15" t="s">
        <v>0</v>
      </c>
      <c r="B959" s="22" t="s">
        <v>2003</v>
      </c>
      <c r="C959" s="22" t="s">
        <v>1973</v>
      </c>
      <c r="D959" s="14" t="s">
        <v>1195</v>
      </c>
      <c r="E959" s="25">
        <v>42920</v>
      </c>
      <c r="F959" s="14">
        <v>4209451</v>
      </c>
      <c r="G959" s="27">
        <v>10210193</v>
      </c>
      <c r="H959" s="26">
        <v>157571</v>
      </c>
      <c r="I959" s="16" t="e">
        <v>#N/A</v>
      </c>
      <c r="J959" s="18">
        <f t="shared" si="14"/>
        <v>0.96289448201529437</v>
      </c>
    </row>
    <row r="960" spans="1:10" hidden="1" x14ac:dyDescent="0.25">
      <c r="A960" s="15" t="s">
        <v>0</v>
      </c>
      <c r="B960" s="22" t="s">
        <v>2003</v>
      </c>
      <c r="C960" s="22" t="s">
        <v>1974</v>
      </c>
      <c r="D960" s="14" t="s">
        <v>861</v>
      </c>
      <c r="E960" s="25">
        <v>41803</v>
      </c>
      <c r="F960" s="14">
        <v>4091279</v>
      </c>
      <c r="G960" s="27">
        <v>10113194</v>
      </c>
      <c r="H960" s="26">
        <v>157554</v>
      </c>
      <c r="I960" s="39" t="s">
        <v>2006</v>
      </c>
      <c r="J960" s="18">
        <f t="shared" si="14"/>
        <v>0.96301271917351527</v>
      </c>
    </row>
    <row r="961" spans="1:10" hidden="1" x14ac:dyDescent="0.25">
      <c r="A961" s="15" t="s">
        <v>0</v>
      </c>
      <c r="B961" s="22" t="s">
        <v>2003</v>
      </c>
      <c r="C961" s="22" t="s">
        <v>1973</v>
      </c>
      <c r="D961" s="14" t="s">
        <v>1196</v>
      </c>
      <c r="E961" s="25">
        <v>41790</v>
      </c>
      <c r="F961" s="14">
        <v>4090355</v>
      </c>
      <c r="G961" s="27">
        <v>10110979</v>
      </c>
      <c r="H961" s="26">
        <v>157554</v>
      </c>
      <c r="I961" s="39" t="s">
        <v>2005</v>
      </c>
      <c r="J961" s="18">
        <f t="shared" si="14"/>
        <v>0.96313095633173618</v>
      </c>
    </row>
    <row r="962" spans="1:10" hidden="1" x14ac:dyDescent="0.25">
      <c r="A962" s="15" t="s">
        <v>3</v>
      </c>
      <c r="B962" s="22" t="s">
        <v>2003</v>
      </c>
      <c r="C962" s="22" t="s">
        <v>1973</v>
      </c>
      <c r="D962" s="14" t="s">
        <v>1198</v>
      </c>
      <c r="E962" s="25">
        <v>42764</v>
      </c>
      <c r="F962" s="14">
        <v>4184258</v>
      </c>
      <c r="G962" s="27">
        <v>10195817</v>
      </c>
      <c r="H962" s="26">
        <v>155364</v>
      </c>
      <c r="I962" s="16" t="e">
        <v>#N/A</v>
      </c>
      <c r="J962" s="18">
        <f t="shared" si="14"/>
        <v>0.96324754999390816</v>
      </c>
    </row>
    <row r="963" spans="1:10" hidden="1" x14ac:dyDescent="0.25">
      <c r="A963" s="15" t="s">
        <v>3</v>
      </c>
      <c r="B963" s="22" t="s">
        <v>2003</v>
      </c>
      <c r="C963" s="22" t="s">
        <v>1973</v>
      </c>
      <c r="D963" s="14" t="s">
        <v>1199</v>
      </c>
      <c r="E963" s="25">
        <v>43381</v>
      </c>
      <c r="F963" s="14">
        <v>4266770</v>
      </c>
      <c r="G963" s="27">
        <v>10250892</v>
      </c>
      <c r="H963" s="26">
        <v>153600</v>
      </c>
      <c r="I963" s="39" t="s">
        <v>2011</v>
      </c>
      <c r="J963" s="18">
        <f t="shared" si="14"/>
        <v>0.96336281985378314</v>
      </c>
    </row>
    <row r="964" spans="1:10" hidden="1" x14ac:dyDescent="0.25">
      <c r="A964" s="15" t="s">
        <v>3</v>
      </c>
      <c r="B964" s="22" t="s">
        <v>2003</v>
      </c>
      <c r="C964" s="22" t="s">
        <v>1973</v>
      </c>
      <c r="D964" s="14" t="s">
        <v>1212</v>
      </c>
      <c r="E964" s="25">
        <v>45129</v>
      </c>
      <c r="F964" s="14">
        <v>4531768</v>
      </c>
      <c r="G964" s="27">
        <v>10431176</v>
      </c>
      <c r="H964" s="26">
        <v>151292</v>
      </c>
      <c r="I964" s="39" t="s">
        <v>2006</v>
      </c>
      <c r="J964" s="18">
        <f t="shared" ref="J964:J1027" si="15">+H964/$H$1+J963</f>
        <v>0.96347635766394069</v>
      </c>
    </row>
    <row r="965" spans="1:10" hidden="1" x14ac:dyDescent="0.25">
      <c r="A965" s="15" t="s">
        <v>3</v>
      </c>
      <c r="B965" s="22" t="s">
        <v>2003</v>
      </c>
      <c r="C965" s="22" t="s">
        <v>1973</v>
      </c>
      <c r="D965" s="14" t="s">
        <v>1211</v>
      </c>
      <c r="E965" s="25">
        <v>45150</v>
      </c>
      <c r="F965" s="14">
        <v>4533905</v>
      </c>
      <c r="G965" s="27">
        <v>10433795</v>
      </c>
      <c r="H965" s="26">
        <v>151292</v>
      </c>
      <c r="I965" s="39" t="s">
        <v>2011</v>
      </c>
      <c r="J965" s="18">
        <f t="shared" si="15"/>
        <v>0.96358989547409823</v>
      </c>
    </row>
    <row r="966" spans="1:10" hidden="1" x14ac:dyDescent="0.25">
      <c r="A966" s="15" t="s">
        <v>0</v>
      </c>
      <c r="B966" s="22" t="s">
        <v>2003</v>
      </c>
      <c r="C966" s="22" t="s">
        <v>1973</v>
      </c>
      <c r="D966" s="14" t="s">
        <v>1204</v>
      </c>
      <c r="E966" s="25">
        <v>45202</v>
      </c>
      <c r="F966" s="14">
        <v>4540351</v>
      </c>
      <c r="G966" s="27">
        <v>10440711</v>
      </c>
      <c r="H966" s="26">
        <v>151292</v>
      </c>
      <c r="I966" s="39" t="s">
        <v>2015</v>
      </c>
      <c r="J966" s="18">
        <f t="shared" si="15"/>
        <v>0.96370343328425578</v>
      </c>
    </row>
    <row r="967" spans="1:10" hidden="1" x14ac:dyDescent="0.25">
      <c r="A967" s="15" t="s">
        <v>3</v>
      </c>
      <c r="B967" s="22" t="s">
        <v>2003</v>
      </c>
      <c r="C967" s="22" t="s">
        <v>1973</v>
      </c>
      <c r="D967" s="14" t="s">
        <v>1213</v>
      </c>
      <c r="E967" s="25">
        <v>45199</v>
      </c>
      <c r="F967" s="14">
        <v>4540110</v>
      </c>
      <c r="G967" s="27">
        <v>10440054</v>
      </c>
      <c r="H967" s="26">
        <v>151292</v>
      </c>
      <c r="I967" s="16" t="e">
        <v>#N/A</v>
      </c>
      <c r="J967" s="18">
        <f t="shared" si="15"/>
        <v>0.96381697109441333</v>
      </c>
    </row>
    <row r="968" spans="1:10" hidden="1" x14ac:dyDescent="0.25">
      <c r="A968" s="15" t="s">
        <v>0</v>
      </c>
      <c r="B968" s="22" t="s">
        <v>2003</v>
      </c>
      <c r="C968" s="22" t="s">
        <v>1973</v>
      </c>
      <c r="D968" s="14" t="s">
        <v>1206</v>
      </c>
      <c r="E968" s="25">
        <v>45180</v>
      </c>
      <c r="F968" s="14">
        <v>4536874</v>
      </c>
      <c r="G968" s="27">
        <v>10437547</v>
      </c>
      <c r="H968" s="26">
        <v>151292</v>
      </c>
      <c r="I968" s="16" t="e">
        <v>#N/A</v>
      </c>
      <c r="J968" s="18">
        <f t="shared" si="15"/>
        <v>0.96393050890457088</v>
      </c>
    </row>
    <row r="969" spans="1:10" hidden="1" x14ac:dyDescent="0.25">
      <c r="A969" s="15" t="s">
        <v>3</v>
      </c>
      <c r="B969" s="22" t="s">
        <v>2003</v>
      </c>
      <c r="C969" s="22" t="s">
        <v>1973</v>
      </c>
      <c r="D969" s="14" t="s">
        <v>441</v>
      </c>
      <c r="E969" s="25">
        <v>45161</v>
      </c>
      <c r="F969" s="14">
        <v>4535024</v>
      </c>
      <c r="G969" s="27">
        <v>10435088</v>
      </c>
      <c r="H969" s="26">
        <v>151292</v>
      </c>
      <c r="I969" s="16" t="e">
        <v>#N/A</v>
      </c>
      <c r="J969" s="18">
        <f t="shared" si="15"/>
        <v>0.96404404671472843</v>
      </c>
    </row>
    <row r="970" spans="1:10" hidden="1" x14ac:dyDescent="0.25">
      <c r="A970" s="15" t="s">
        <v>0</v>
      </c>
      <c r="B970" s="22" t="s">
        <v>2003</v>
      </c>
      <c r="C970" s="22" t="s">
        <v>1973</v>
      </c>
      <c r="D970" s="14" t="s">
        <v>1207</v>
      </c>
      <c r="E970" s="25">
        <v>45152</v>
      </c>
      <c r="F970" s="14">
        <v>4533940</v>
      </c>
      <c r="G970" s="27">
        <v>10433824</v>
      </c>
      <c r="H970" s="26">
        <v>151292</v>
      </c>
      <c r="I970" s="16" t="e">
        <v>#N/A</v>
      </c>
      <c r="J970" s="18">
        <f t="shared" si="15"/>
        <v>0.96415758452488598</v>
      </c>
    </row>
    <row r="971" spans="1:10" hidden="1" x14ac:dyDescent="0.25">
      <c r="A971" s="15" t="s">
        <v>0</v>
      </c>
      <c r="B971" s="22" t="s">
        <v>2003</v>
      </c>
      <c r="C971" s="22" t="s">
        <v>1974</v>
      </c>
      <c r="D971" s="14" t="s">
        <v>1203</v>
      </c>
      <c r="E971" s="25">
        <v>45135</v>
      </c>
      <c r="F971" s="14">
        <v>4532402</v>
      </c>
      <c r="G971" s="27">
        <v>10432012</v>
      </c>
      <c r="H971" s="26">
        <v>151292</v>
      </c>
      <c r="I971" s="16" t="e">
        <v>#N/A</v>
      </c>
      <c r="J971" s="18">
        <f t="shared" si="15"/>
        <v>0.96427112233504353</v>
      </c>
    </row>
    <row r="972" spans="1:10" hidden="1" x14ac:dyDescent="0.25">
      <c r="A972" s="15" t="s">
        <v>0</v>
      </c>
      <c r="B972" s="22" t="s">
        <v>2003</v>
      </c>
      <c r="C972" s="22" t="s">
        <v>1973</v>
      </c>
      <c r="D972" s="14" t="s">
        <v>1215</v>
      </c>
      <c r="E972" s="25">
        <v>41227</v>
      </c>
      <c r="F972" s="14">
        <v>4041803</v>
      </c>
      <c r="G972" s="27">
        <v>10062186</v>
      </c>
      <c r="H972" s="26">
        <v>151070</v>
      </c>
      <c r="I972" s="39" t="s">
        <v>2010</v>
      </c>
      <c r="J972" s="18">
        <f t="shared" si="15"/>
        <v>0.96438449354423172</v>
      </c>
    </row>
    <row r="973" spans="1:10" hidden="1" x14ac:dyDescent="0.25">
      <c r="A973" s="15" t="s">
        <v>3</v>
      </c>
      <c r="B973" s="22" t="s">
        <v>2003</v>
      </c>
      <c r="C973" s="22" t="s">
        <v>1974</v>
      </c>
      <c r="D973" s="14" t="s">
        <v>1239</v>
      </c>
      <c r="E973" s="25">
        <v>42834</v>
      </c>
      <c r="F973" s="14">
        <v>4201179</v>
      </c>
      <c r="G973" s="27">
        <v>10202011</v>
      </c>
      <c r="H973" s="26">
        <v>150297</v>
      </c>
      <c r="I973" s="39" t="s">
        <v>2006</v>
      </c>
      <c r="J973" s="18">
        <f t="shared" si="15"/>
        <v>0.96449728465184648</v>
      </c>
    </row>
    <row r="974" spans="1:10" hidden="1" x14ac:dyDescent="0.25">
      <c r="A974" s="15" t="s">
        <v>3</v>
      </c>
      <c r="B974" s="22" t="s">
        <v>2003</v>
      </c>
      <c r="C974" s="22" t="s">
        <v>1973</v>
      </c>
      <c r="D974" s="14" t="s">
        <v>1240</v>
      </c>
      <c r="E974" s="25">
        <v>42960</v>
      </c>
      <c r="F974" s="14">
        <v>4213826</v>
      </c>
      <c r="G974" s="27">
        <v>10213653</v>
      </c>
      <c r="H974" s="26">
        <v>150297</v>
      </c>
      <c r="I974" s="39" t="s">
        <v>2005</v>
      </c>
      <c r="J974" s="18">
        <f t="shared" si="15"/>
        <v>0.96461007575946123</v>
      </c>
    </row>
    <row r="975" spans="1:10" hidden="1" x14ac:dyDescent="0.25">
      <c r="A975" s="15" t="s">
        <v>0</v>
      </c>
      <c r="B975" s="22" t="s">
        <v>2003</v>
      </c>
      <c r="C975" s="22" t="s">
        <v>1973</v>
      </c>
      <c r="D975" s="14" t="s">
        <v>1217</v>
      </c>
      <c r="E975" s="25">
        <v>42925</v>
      </c>
      <c r="F975" s="14">
        <v>4209896</v>
      </c>
      <c r="G975" s="27">
        <v>10210549</v>
      </c>
      <c r="H975" s="26">
        <v>150297</v>
      </c>
      <c r="I975" s="39" t="s">
        <v>2005</v>
      </c>
      <c r="J975" s="18">
        <f t="shared" si="15"/>
        <v>0.96472286686707598</v>
      </c>
    </row>
    <row r="976" spans="1:10" hidden="1" x14ac:dyDescent="0.25">
      <c r="A976" s="15" t="s">
        <v>0</v>
      </c>
      <c r="B976" s="22" t="s">
        <v>2003</v>
      </c>
      <c r="C976" s="22" t="s">
        <v>1973</v>
      </c>
      <c r="D976" s="14" t="s">
        <v>667</v>
      </c>
      <c r="E976" s="25">
        <v>42924</v>
      </c>
      <c r="F976" s="14">
        <v>4209792</v>
      </c>
      <c r="G976" s="27">
        <v>10207309</v>
      </c>
      <c r="H976" s="26">
        <v>150297</v>
      </c>
      <c r="I976" s="39" t="s">
        <v>2005</v>
      </c>
      <c r="J976" s="18">
        <f t="shared" si="15"/>
        <v>0.96483565797469073</v>
      </c>
    </row>
    <row r="977" spans="1:10" hidden="1" x14ac:dyDescent="0.25">
      <c r="A977" s="15" t="s">
        <v>3</v>
      </c>
      <c r="B977" s="22" t="s">
        <v>2003</v>
      </c>
      <c r="C977" s="22" t="s">
        <v>1973</v>
      </c>
      <c r="D977" s="14" t="s">
        <v>1243</v>
      </c>
      <c r="E977" s="25">
        <v>42897</v>
      </c>
      <c r="F977" s="14">
        <v>4207428</v>
      </c>
      <c r="G977" s="27">
        <v>10208047</v>
      </c>
      <c r="H977" s="26">
        <v>150297</v>
      </c>
      <c r="I977" s="39" t="s">
        <v>2005</v>
      </c>
      <c r="J977" s="18">
        <f t="shared" si="15"/>
        <v>0.96494844908230548</v>
      </c>
    </row>
    <row r="978" spans="1:10" hidden="1" x14ac:dyDescent="0.25">
      <c r="A978" s="15" t="s">
        <v>3</v>
      </c>
      <c r="B978" s="22" t="s">
        <v>2003</v>
      </c>
      <c r="C978" s="22" t="s">
        <v>1973</v>
      </c>
      <c r="D978" s="14" t="s">
        <v>1241</v>
      </c>
      <c r="E978" s="25">
        <v>42809</v>
      </c>
      <c r="F978" s="14">
        <v>4198519</v>
      </c>
      <c r="G978" s="27">
        <v>10200335</v>
      </c>
      <c r="H978" s="26">
        <v>150297</v>
      </c>
      <c r="I978" s="39" t="s">
        <v>2005</v>
      </c>
      <c r="J978" s="18">
        <f t="shared" si="15"/>
        <v>0.96506124018992023</v>
      </c>
    </row>
    <row r="979" spans="1:10" hidden="1" x14ac:dyDescent="0.25">
      <c r="A979" s="15" t="s">
        <v>0</v>
      </c>
      <c r="B979" s="22" t="s">
        <v>2003</v>
      </c>
      <c r="C979" s="22" t="s">
        <v>1973</v>
      </c>
      <c r="D979" s="14" t="s">
        <v>1222</v>
      </c>
      <c r="E979" s="25">
        <v>42963</v>
      </c>
      <c r="F979" s="14">
        <v>4214240</v>
      </c>
      <c r="G979" s="27">
        <v>10212428</v>
      </c>
      <c r="H979" s="26">
        <v>150297</v>
      </c>
      <c r="I979" s="39" t="s">
        <v>2015</v>
      </c>
      <c r="J979" s="18">
        <f t="shared" si="15"/>
        <v>0.96517403129753498</v>
      </c>
    </row>
    <row r="980" spans="1:10" hidden="1" x14ac:dyDescent="0.25">
      <c r="A980" s="15" t="s">
        <v>0</v>
      </c>
      <c r="B980" s="22" t="s">
        <v>2003</v>
      </c>
      <c r="C980" s="22" t="s">
        <v>1973</v>
      </c>
      <c r="D980" s="14" t="s">
        <v>1223</v>
      </c>
      <c r="E980" s="25">
        <v>43048</v>
      </c>
      <c r="F980" s="14">
        <v>4225148</v>
      </c>
      <c r="G980" s="14" t="s">
        <v>2</v>
      </c>
      <c r="H980" s="26">
        <v>150297</v>
      </c>
      <c r="I980" s="16" t="e">
        <v>#N/A</v>
      </c>
      <c r="J980" s="18">
        <f t="shared" si="15"/>
        <v>0.96528682240514974</v>
      </c>
    </row>
    <row r="981" spans="1:10" hidden="1" x14ac:dyDescent="0.25">
      <c r="A981" s="15" t="s">
        <v>3</v>
      </c>
      <c r="B981" s="22" t="s">
        <v>2003</v>
      </c>
      <c r="C981" s="22" t="s">
        <v>1973</v>
      </c>
      <c r="D981" s="14" t="s">
        <v>1244</v>
      </c>
      <c r="E981" s="25">
        <v>43011</v>
      </c>
      <c r="F981" s="14">
        <v>4220279</v>
      </c>
      <c r="G981" s="14" t="s">
        <v>2</v>
      </c>
      <c r="H981" s="26">
        <v>150297</v>
      </c>
      <c r="I981" s="16" t="e">
        <v>#N/A</v>
      </c>
      <c r="J981" s="18">
        <f t="shared" si="15"/>
        <v>0.96539961351276449</v>
      </c>
    </row>
    <row r="982" spans="1:10" hidden="1" x14ac:dyDescent="0.25">
      <c r="A982" s="15" t="s">
        <v>0</v>
      </c>
      <c r="B982" s="22" t="s">
        <v>2003</v>
      </c>
      <c r="C982" s="22" t="s">
        <v>1973</v>
      </c>
      <c r="D982" s="14" t="s">
        <v>1224</v>
      </c>
      <c r="E982" s="25">
        <v>43011</v>
      </c>
      <c r="F982" s="14">
        <v>4220280</v>
      </c>
      <c r="G982" s="14" t="s">
        <v>2</v>
      </c>
      <c r="H982" s="26">
        <v>150297</v>
      </c>
      <c r="I982" s="16" t="e">
        <v>#N/A</v>
      </c>
      <c r="J982" s="18">
        <f t="shared" si="15"/>
        <v>0.96551240462037924</v>
      </c>
    </row>
    <row r="983" spans="1:10" hidden="1" x14ac:dyDescent="0.25">
      <c r="A983" s="15" t="s">
        <v>3</v>
      </c>
      <c r="B983" s="22" t="s">
        <v>2003</v>
      </c>
      <c r="C983" s="22" t="s">
        <v>1973</v>
      </c>
      <c r="D983" s="14" t="s">
        <v>1226</v>
      </c>
      <c r="E983" s="25">
        <v>43008</v>
      </c>
      <c r="F983" s="14">
        <v>4219885</v>
      </c>
      <c r="G983" s="27">
        <v>10218548</v>
      </c>
      <c r="H983" s="26">
        <v>150297</v>
      </c>
      <c r="I983" s="16" t="e">
        <v>#N/A</v>
      </c>
      <c r="J983" s="18">
        <f t="shared" si="15"/>
        <v>0.96562519572799399</v>
      </c>
    </row>
    <row r="984" spans="1:10" hidden="1" x14ac:dyDescent="0.25">
      <c r="A984" s="15" t="s">
        <v>0</v>
      </c>
      <c r="B984" s="22" t="s">
        <v>2003</v>
      </c>
      <c r="C984" s="22" t="s">
        <v>1973</v>
      </c>
      <c r="D984" s="14" t="s">
        <v>254</v>
      </c>
      <c r="E984" s="25">
        <v>42987</v>
      </c>
      <c r="F984" s="14">
        <v>4217140</v>
      </c>
      <c r="G984" s="27">
        <v>10215096</v>
      </c>
      <c r="H984" s="26">
        <v>150297</v>
      </c>
      <c r="I984" s="16" t="e">
        <v>#N/A</v>
      </c>
      <c r="J984" s="18">
        <f t="shared" si="15"/>
        <v>0.96573798683560874</v>
      </c>
    </row>
    <row r="985" spans="1:10" hidden="1" x14ac:dyDescent="0.25">
      <c r="A985" s="15" t="s">
        <v>3</v>
      </c>
      <c r="B985" s="22" t="s">
        <v>2003</v>
      </c>
      <c r="C985" s="22" t="s">
        <v>1973</v>
      </c>
      <c r="D985" s="14" t="s">
        <v>221</v>
      </c>
      <c r="E985" s="25">
        <v>42926</v>
      </c>
      <c r="F985" s="14">
        <v>4210084</v>
      </c>
      <c r="G985" s="27">
        <v>10209069</v>
      </c>
      <c r="H985" s="26">
        <v>150297</v>
      </c>
      <c r="I985" s="16" t="e">
        <v>#N/A</v>
      </c>
      <c r="J985" s="18">
        <f t="shared" si="15"/>
        <v>0.96585077794322349</v>
      </c>
    </row>
    <row r="986" spans="1:10" hidden="1" x14ac:dyDescent="0.25">
      <c r="A986" s="15" t="s">
        <v>0</v>
      </c>
      <c r="B986" s="22" t="s">
        <v>2003</v>
      </c>
      <c r="C986" s="22" t="s">
        <v>1974</v>
      </c>
      <c r="D986" s="14" t="s">
        <v>1221</v>
      </c>
      <c r="E986" s="25">
        <v>42923</v>
      </c>
      <c r="F986" s="14">
        <v>4209776</v>
      </c>
      <c r="G986" s="27">
        <v>10210247</v>
      </c>
      <c r="H986" s="26">
        <v>150297</v>
      </c>
      <c r="I986" s="16" t="e">
        <v>#N/A</v>
      </c>
      <c r="J986" s="18">
        <f t="shared" si="15"/>
        <v>0.96596356905083824</v>
      </c>
    </row>
    <row r="987" spans="1:10" hidden="1" x14ac:dyDescent="0.25">
      <c r="A987" s="15" t="s">
        <v>3</v>
      </c>
      <c r="B987" s="22" t="s">
        <v>2003</v>
      </c>
      <c r="C987" s="22" t="s">
        <v>1973</v>
      </c>
      <c r="D987" s="14" t="s">
        <v>1242</v>
      </c>
      <c r="E987" s="25">
        <v>42912</v>
      </c>
      <c r="F987" s="14">
        <v>4208800</v>
      </c>
      <c r="G987" s="27">
        <v>10207944</v>
      </c>
      <c r="H987" s="26">
        <v>150297</v>
      </c>
      <c r="I987" s="16" t="e">
        <v>#N/A</v>
      </c>
      <c r="J987" s="18">
        <f t="shared" si="15"/>
        <v>0.966076360158453</v>
      </c>
    </row>
    <row r="988" spans="1:10" hidden="1" x14ac:dyDescent="0.25">
      <c r="A988" s="15" t="s">
        <v>0</v>
      </c>
      <c r="B988" s="22" t="s">
        <v>2003</v>
      </c>
      <c r="C988" s="22" t="s">
        <v>1974</v>
      </c>
      <c r="D988" s="14" t="s">
        <v>1225</v>
      </c>
      <c r="E988" s="25">
        <v>42869</v>
      </c>
      <c r="F988" s="14">
        <v>4204759</v>
      </c>
      <c r="G988" s="27">
        <v>10206274</v>
      </c>
      <c r="H988" s="26">
        <v>150297</v>
      </c>
      <c r="I988" s="16" t="e">
        <v>#N/A</v>
      </c>
      <c r="J988" s="18">
        <f t="shared" si="15"/>
        <v>0.96618915126606775</v>
      </c>
    </row>
    <row r="989" spans="1:10" hidden="1" x14ac:dyDescent="0.25">
      <c r="A989" s="15" t="s">
        <v>0</v>
      </c>
      <c r="B989" s="22" t="s">
        <v>2003</v>
      </c>
      <c r="C989" s="22" t="s">
        <v>1974</v>
      </c>
      <c r="D989" s="14" t="s">
        <v>1220</v>
      </c>
      <c r="E989" s="25">
        <v>42857</v>
      </c>
      <c r="F989" s="14">
        <v>4203520</v>
      </c>
      <c r="G989" s="27">
        <v>10203323</v>
      </c>
      <c r="H989" s="26">
        <v>150297</v>
      </c>
      <c r="I989" s="16" t="e">
        <v>#N/A</v>
      </c>
      <c r="J989" s="18">
        <f t="shared" si="15"/>
        <v>0.9663019423736825</v>
      </c>
    </row>
    <row r="990" spans="1:10" hidden="1" x14ac:dyDescent="0.25">
      <c r="A990" s="15" t="s">
        <v>3</v>
      </c>
      <c r="B990" s="22" t="s">
        <v>2003</v>
      </c>
      <c r="C990" s="22" t="s">
        <v>1973</v>
      </c>
      <c r="D990" s="14" t="s">
        <v>1245</v>
      </c>
      <c r="E990" s="25">
        <v>44911</v>
      </c>
      <c r="F990" s="14">
        <v>4503150</v>
      </c>
      <c r="G990" s="27">
        <v>10408473</v>
      </c>
      <c r="H990" s="26">
        <v>150161</v>
      </c>
      <c r="I990" s="39" t="s">
        <v>2015</v>
      </c>
      <c r="J990" s="18">
        <f t="shared" si="15"/>
        <v>0.96641463141944217</v>
      </c>
    </row>
    <row r="991" spans="1:10" hidden="1" x14ac:dyDescent="0.25">
      <c r="A991" s="15" t="s">
        <v>3</v>
      </c>
      <c r="B991" s="22" t="s">
        <v>2003</v>
      </c>
      <c r="C991" s="22" t="s">
        <v>1973</v>
      </c>
      <c r="D991" s="14" t="s">
        <v>1246</v>
      </c>
      <c r="E991" s="25">
        <v>45187</v>
      </c>
      <c r="F991" s="14">
        <v>4537545</v>
      </c>
      <c r="G991" s="27">
        <v>10438351</v>
      </c>
      <c r="H991" s="26">
        <v>149779</v>
      </c>
      <c r="I991" s="39" t="s">
        <v>2011</v>
      </c>
      <c r="J991" s="18">
        <f t="shared" si="15"/>
        <v>0.96652703379146176</v>
      </c>
    </row>
    <row r="992" spans="1:10" hidden="1" x14ac:dyDescent="0.25">
      <c r="A992" s="15" t="s">
        <v>0</v>
      </c>
      <c r="B992" s="22" t="s">
        <v>2003</v>
      </c>
      <c r="C992" s="22" t="s">
        <v>1974</v>
      </c>
      <c r="D992" s="14" t="s">
        <v>1247</v>
      </c>
      <c r="E992" s="25">
        <v>42060</v>
      </c>
      <c r="F992" s="14">
        <v>4113592</v>
      </c>
      <c r="G992" s="27">
        <v>10137501</v>
      </c>
      <c r="H992" s="26">
        <v>149528</v>
      </c>
      <c r="I992" s="16" t="e">
        <v>#N/A</v>
      </c>
      <c r="J992" s="18">
        <f t="shared" si="15"/>
        <v>0.96663924779932231</v>
      </c>
    </row>
    <row r="993" spans="1:10" hidden="1" x14ac:dyDescent="0.25">
      <c r="A993" s="15" t="s">
        <v>3</v>
      </c>
      <c r="B993" s="22" t="s">
        <v>2003</v>
      </c>
      <c r="C993" s="22" t="s">
        <v>1973</v>
      </c>
      <c r="D993" s="14" t="s">
        <v>1252</v>
      </c>
      <c r="E993" s="25">
        <v>42820</v>
      </c>
      <c r="F993" s="14">
        <v>4199666</v>
      </c>
      <c r="G993" s="27">
        <v>10200753</v>
      </c>
      <c r="H993" s="26">
        <v>145788</v>
      </c>
      <c r="I993" s="16" t="e">
        <v>#N/A</v>
      </c>
      <c r="J993" s="18">
        <f t="shared" si="15"/>
        <v>0.9667486551061677</v>
      </c>
    </row>
    <row r="994" spans="1:10" hidden="1" x14ac:dyDescent="0.25">
      <c r="A994" s="15" t="s">
        <v>0</v>
      </c>
      <c r="B994" s="22" t="s">
        <v>2003</v>
      </c>
      <c r="C994" s="22" t="s">
        <v>1973</v>
      </c>
      <c r="D994" s="14" t="s">
        <v>714</v>
      </c>
      <c r="E994" s="25">
        <v>42598</v>
      </c>
      <c r="F994" s="14">
        <v>4168682</v>
      </c>
      <c r="G994" s="27">
        <v>10184724</v>
      </c>
      <c r="H994" s="26">
        <v>145200</v>
      </c>
      <c r="I994" s="39" t="s">
        <v>2015</v>
      </c>
      <c r="J994" s="18">
        <f t="shared" si="15"/>
        <v>0.96685762114558071</v>
      </c>
    </row>
    <row r="995" spans="1:10" hidden="1" x14ac:dyDescent="0.25">
      <c r="A995" s="15" t="s">
        <v>3</v>
      </c>
      <c r="B995" s="22" t="s">
        <v>2003</v>
      </c>
      <c r="C995" s="22" t="s">
        <v>1973</v>
      </c>
      <c r="D995" s="14" t="s">
        <v>770</v>
      </c>
      <c r="E995" s="25">
        <v>42654</v>
      </c>
      <c r="F995" s="14">
        <v>4173578</v>
      </c>
      <c r="G995" s="14" t="s">
        <v>2</v>
      </c>
      <c r="H995" s="26">
        <v>145200</v>
      </c>
      <c r="I995" s="16" t="e">
        <v>#N/A</v>
      </c>
      <c r="J995" s="18">
        <f t="shared" si="15"/>
        <v>0.96696658718499373</v>
      </c>
    </row>
    <row r="996" spans="1:10" hidden="1" x14ac:dyDescent="0.25">
      <c r="A996" s="15" t="s">
        <v>3</v>
      </c>
      <c r="B996" s="22" t="s">
        <v>2003</v>
      </c>
      <c r="C996" s="22" t="s">
        <v>1973</v>
      </c>
      <c r="D996" s="14" t="s">
        <v>1256</v>
      </c>
      <c r="E996" s="25">
        <v>41864</v>
      </c>
      <c r="F996" s="14">
        <v>4096815</v>
      </c>
      <c r="G996" s="27">
        <v>10118530</v>
      </c>
      <c r="H996" s="26">
        <v>144425</v>
      </c>
      <c r="I996" s="39" t="s">
        <v>2006</v>
      </c>
      <c r="J996" s="18">
        <f t="shared" si="15"/>
        <v>0.96707497162192368</v>
      </c>
    </row>
    <row r="997" spans="1:10" hidden="1" x14ac:dyDescent="0.25">
      <c r="A997" s="15" t="s">
        <v>0</v>
      </c>
      <c r="B997" s="22" t="s">
        <v>2003</v>
      </c>
      <c r="C997" s="22" t="s">
        <v>1973</v>
      </c>
      <c r="D997" s="14" t="s">
        <v>1255</v>
      </c>
      <c r="E997" s="25">
        <v>41890</v>
      </c>
      <c r="F997" s="14">
        <v>4099084</v>
      </c>
      <c r="G997" s="27">
        <v>10121217</v>
      </c>
      <c r="H997" s="26">
        <v>144425</v>
      </c>
      <c r="I997" s="39" t="s">
        <v>2005</v>
      </c>
      <c r="J997" s="18">
        <f t="shared" si="15"/>
        <v>0.96718335605885364</v>
      </c>
    </row>
    <row r="998" spans="1:10" hidden="1" x14ac:dyDescent="0.25">
      <c r="A998" s="15" t="s">
        <v>0</v>
      </c>
      <c r="B998" s="22" t="s">
        <v>2003</v>
      </c>
      <c r="C998" s="22" t="s">
        <v>1973</v>
      </c>
      <c r="D998" s="14" t="s">
        <v>469</v>
      </c>
      <c r="E998" s="25">
        <v>41320</v>
      </c>
      <c r="F998" s="14">
        <v>4048548</v>
      </c>
      <c r="G998" s="27">
        <v>10069433</v>
      </c>
      <c r="H998" s="26">
        <v>144059</v>
      </c>
      <c r="I998" s="16" t="e">
        <v>#N/A</v>
      </c>
      <c r="J998" s="18">
        <f t="shared" si="15"/>
        <v>0.96729146582932057</v>
      </c>
    </row>
    <row r="999" spans="1:10" hidden="1" x14ac:dyDescent="0.25">
      <c r="A999" s="15" t="s">
        <v>3</v>
      </c>
      <c r="B999" s="22" t="s">
        <v>2003</v>
      </c>
      <c r="C999" s="22" t="s">
        <v>1974</v>
      </c>
      <c r="D999" s="14" t="s">
        <v>1258</v>
      </c>
      <c r="E999" s="25">
        <v>42131</v>
      </c>
      <c r="F999" s="14">
        <v>4119945</v>
      </c>
      <c r="G999" s="27">
        <v>10143385</v>
      </c>
      <c r="H999" s="26">
        <v>142882</v>
      </c>
      <c r="I999" s="16" t="e">
        <v>#N/A</v>
      </c>
      <c r="J999" s="18">
        <f t="shared" si="15"/>
        <v>0.96739869231446807</v>
      </c>
    </row>
    <row r="1000" spans="1:10" hidden="1" x14ac:dyDescent="0.25">
      <c r="A1000" s="15" t="s">
        <v>3</v>
      </c>
      <c r="B1000" s="22" t="s">
        <v>2003</v>
      </c>
      <c r="C1000" s="22" t="s">
        <v>1974</v>
      </c>
      <c r="D1000" s="14" t="s">
        <v>1259</v>
      </c>
      <c r="E1000" s="25">
        <v>41704</v>
      </c>
      <c r="F1000" s="14">
        <v>4082785</v>
      </c>
      <c r="G1000" s="14" t="s">
        <v>2</v>
      </c>
      <c r="H1000" s="26">
        <v>142665</v>
      </c>
      <c r="I1000" s="39" t="s">
        <v>2006</v>
      </c>
      <c r="J1000" s="18">
        <f t="shared" si="15"/>
        <v>0.96750575595092025</v>
      </c>
    </row>
    <row r="1001" spans="1:10" hidden="1" x14ac:dyDescent="0.25">
      <c r="A1001" s="15" t="s">
        <v>0</v>
      </c>
      <c r="B1001" s="22" t="s">
        <v>2003</v>
      </c>
      <c r="C1001" s="22" t="s">
        <v>1973</v>
      </c>
      <c r="D1001" s="14" t="s">
        <v>1260</v>
      </c>
      <c r="E1001" s="25">
        <v>41107</v>
      </c>
      <c r="F1001" s="14">
        <v>4033481</v>
      </c>
      <c r="G1001" s="27">
        <v>10052132</v>
      </c>
      <c r="H1001" s="26">
        <v>142482</v>
      </c>
      <c r="I1001" s="39" t="s">
        <v>2011</v>
      </c>
      <c r="J1001" s="18">
        <f t="shared" si="15"/>
        <v>0.96761268225414099</v>
      </c>
    </row>
    <row r="1002" spans="1:10" hidden="1" x14ac:dyDescent="0.25">
      <c r="A1002" s="15" t="s">
        <v>3</v>
      </c>
      <c r="B1002" s="22" t="s">
        <v>2003</v>
      </c>
      <c r="C1002" s="22" t="s">
        <v>1973</v>
      </c>
      <c r="D1002" s="14" t="s">
        <v>1262</v>
      </c>
      <c r="E1002" s="25">
        <v>41201</v>
      </c>
      <c r="F1002" s="14">
        <v>4039878</v>
      </c>
      <c r="G1002" s="27">
        <v>10060147</v>
      </c>
      <c r="H1002" s="26">
        <v>141282</v>
      </c>
      <c r="I1002" s="39" t="s">
        <v>2007</v>
      </c>
      <c r="J1002" s="18">
        <f t="shared" si="15"/>
        <v>0.96771870801158144</v>
      </c>
    </row>
    <row r="1003" spans="1:10" hidden="1" x14ac:dyDescent="0.25">
      <c r="A1003" s="15" t="s">
        <v>0</v>
      </c>
      <c r="B1003" s="22" t="s">
        <v>2003</v>
      </c>
      <c r="C1003" s="22" t="s">
        <v>1973</v>
      </c>
      <c r="D1003" s="14" t="s">
        <v>1261</v>
      </c>
      <c r="E1003" s="25">
        <v>41095</v>
      </c>
      <c r="F1003" s="14">
        <v>4032760</v>
      </c>
      <c r="G1003" s="27">
        <v>10051180</v>
      </c>
      <c r="H1003" s="26">
        <v>141282</v>
      </c>
      <c r="I1003" s="39" t="s">
        <v>2011</v>
      </c>
      <c r="J1003" s="18">
        <f t="shared" si="15"/>
        <v>0.96782473376902189</v>
      </c>
    </row>
    <row r="1004" spans="1:10" hidden="1" x14ac:dyDescent="0.25">
      <c r="A1004" s="15" t="s">
        <v>0</v>
      </c>
      <c r="B1004" s="22" t="s">
        <v>2003</v>
      </c>
      <c r="C1004" s="22" t="s">
        <v>1973</v>
      </c>
      <c r="D1004" s="14" t="s">
        <v>1264</v>
      </c>
      <c r="E1004" s="25">
        <v>42204</v>
      </c>
      <c r="F1004" s="14">
        <v>4125678</v>
      </c>
      <c r="G1004" s="27">
        <v>10151009</v>
      </c>
      <c r="H1004" s="26">
        <v>141221</v>
      </c>
      <c r="I1004" s="16" t="e">
        <v>#N/A</v>
      </c>
      <c r="J1004" s="18">
        <f t="shared" si="15"/>
        <v>0.96793071374871853</v>
      </c>
    </row>
    <row r="1005" spans="1:10" hidden="1" x14ac:dyDescent="0.25">
      <c r="A1005" s="15" t="s">
        <v>3</v>
      </c>
      <c r="B1005" s="22" t="s">
        <v>2003</v>
      </c>
      <c r="C1005" s="22" t="s">
        <v>1974</v>
      </c>
      <c r="D1005" s="14" t="s">
        <v>1265</v>
      </c>
      <c r="E1005" s="25">
        <v>44222</v>
      </c>
      <c r="F1005" s="14">
        <v>4397381</v>
      </c>
      <c r="G1005" s="27">
        <v>10336448</v>
      </c>
      <c r="H1005" s="26">
        <v>140874</v>
      </c>
      <c r="I1005" s="39" t="s">
        <v>2007</v>
      </c>
      <c r="J1005" s="18">
        <f t="shared" si="15"/>
        <v>0.96803643332059364</v>
      </c>
    </row>
    <row r="1006" spans="1:10" hidden="1" x14ac:dyDescent="0.25">
      <c r="A1006" s="15" t="s">
        <v>3</v>
      </c>
      <c r="B1006" s="22" t="s">
        <v>2003</v>
      </c>
      <c r="C1006" s="22" t="s">
        <v>1973</v>
      </c>
      <c r="D1006" s="14" t="s">
        <v>405</v>
      </c>
      <c r="E1006" s="25">
        <v>44182</v>
      </c>
      <c r="F1006" s="14">
        <v>4391989</v>
      </c>
      <c r="G1006" s="14" t="s">
        <v>2</v>
      </c>
      <c r="H1006" s="26">
        <v>140795</v>
      </c>
      <c r="I1006" s="39" t="s">
        <v>2005</v>
      </c>
      <c r="J1006" s="18">
        <f t="shared" si="15"/>
        <v>0.96814209360653825</v>
      </c>
    </row>
    <row r="1007" spans="1:10" hidden="1" x14ac:dyDescent="0.25">
      <c r="A1007" s="15" t="s">
        <v>3</v>
      </c>
      <c r="B1007" s="22" t="s">
        <v>2003</v>
      </c>
      <c r="C1007" s="22" t="s">
        <v>1973</v>
      </c>
      <c r="D1007" s="14" t="s">
        <v>1267</v>
      </c>
      <c r="E1007" s="25">
        <v>44884</v>
      </c>
      <c r="F1007" s="14">
        <v>4500714</v>
      </c>
      <c r="G1007" s="27">
        <v>10406374</v>
      </c>
      <c r="H1007" s="26">
        <v>140151</v>
      </c>
      <c r="I1007" s="39" t="s">
        <v>2011</v>
      </c>
      <c r="J1007" s="18">
        <f t="shared" si="15"/>
        <v>0.96824727059958071</v>
      </c>
    </row>
    <row r="1008" spans="1:10" hidden="1" x14ac:dyDescent="0.25">
      <c r="A1008" s="15" t="s">
        <v>3</v>
      </c>
      <c r="B1008" s="22" t="s">
        <v>2003</v>
      </c>
      <c r="C1008" s="22" t="s">
        <v>1973</v>
      </c>
      <c r="D1008" s="14" t="s">
        <v>1269</v>
      </c>
      <c r="E1008" s="25">
        <v>41897</v>
      </c>
      <c r="F1008" s="14">
        <v>4099817</v>
      </c>
      <c r="G1008" s="14" t="s">
        <v>2</v>
      </c>
      <c r="H1008" s="26">
        <v>138648</v>
      </c>
      <c r="I1008" s="16" t="e">
        <v>#N/A</v>
      </c>
      <c r="J1008" s="18">
        <f t="shared" si="15"/>
        <v>0.96835131965903343</v>
      </c>
    </row>
    <row r="1009" spans="1:10" hidden="1" x14ac:dyDescent="0.25">
      <c r="A1009" s="15" t="s">
        <v>0</v>
      </c>
      <c r="B1009" s="22" t="s">
        <v>2003</v>
      </c>
      <c r="C1009" s="22" t="s">
        <v>1973</v>
      </c>
      <c r="D1009" s="14" t="s">
        <v>1270</v>
      </c>
      <c r="E1009" s="25">
        <v>41702</v>
      </c>
      <c r="F1009" s="14">
        <v>4082668</v>
      </c>
      <c r="G1009" s="14" t="s">
        <v>2</v>
      </c>
      <c r="H1009" s="26">
        <v>137504</v>
      </c>
      <c r="I1009" s="39" t="s">
        <v>2015</v>
      </c>
      <c r="J1009" s="18">
        <f t="shared" si="15"/>
        <v>0.96845451019817563</v>
      </c>
    </row>
    <row r="1010" spans="1:10" hidden="1" x14ac:dyDescent="0.25">
      <c r="A1010" s="15" t="s">
        <v>3</v>
      </c>
      <c r="B1010" s="22" t="s">
        <v>2003</v>
      </c>
      <c r="C1010" s="22" t="s">
        <v>1973</v>
      </c>
      <c r="D1010" s="14" t="s">
        <v>591</v>
      </c>
      <c r="E1010" s="25">
        <v>44041</v>
      </c>
      <c r="F1010" s="14">
        <v>4369478</v>
      </c>
      <c r="G1010" s="27">
        <v>10317488</v>
      </c>
      <c r="H1010" s="26">
        <v>137480</v>
      </c>
      <c r="I1010" s="39" t="s">
        <v>2011</v>
      </c>
      <c r="J1010" s="18">
        <f t="shared" si="15"/>
        <v>0.96855768272640219</v>
      </c>
    </row>
    <row r="1011" spans="1:10" hidden="1" x14ac:dyDescent="0.25">
      <c r="A1011" s="15" t="s">
        <v>0</v>
      </c>
      <c r="B1011" s="22" t="s">
        <v>2003</v>
      </c>
      <c r="C1011" s="22" t="s">
        <v>1973</v>
      </c>
      <c r="D1011" s="14" t="s">
        <v>1273</v>
      </c>
      <c r="E1011" s="25">
        <v>41080</v>
      </c>
      <c r="F1011" s="14">
        <v>4031715</v>
      </c>
      <c r="G1011" s="27">
        <v>10049886</v>
      </c>
      <c r="H1011" s="26">
        <v>136050</v>
      </c>
      <c r="I1011" s="39" t="s">
        <v>2005</v>
      </c>
      <c r="J1011" s="18">
        <f t="shared" si="15"/>
        <v>0.96865978210424064</v>
      </c>
    </row>
    <row r="1012" spans="1:10" hidden="1" x14ac:dyDescent="0.25">
      <c r="A1012" s="15" t="s">
        <v>3</v>
      </c>
      <c r="B1012" s="22" t="s">
        <v>2003</v>
      </c>
      <c r="C1012" s="22" t="s">
        <v>1973</v>
      </c>
      <c r="D1012" s="14" t="s">
        <v>1275</v>
      </c>
      <c r="E1012" s="25">
        <v>41410</v>
      </c>
      <c r="F1012" s="14">
        <v>4056495</v>
      </c>
      <c r="G1012" s="27">
        <v>10077414</v>
      </c>
      <c r="H1012" s="26">
        <v>133689</v>
      </c>
      <c r="I1012" s="39" t="s">
        <v>2015</v>
      </c>
      <c r="J1012" s="18">
        <f t="shared" si="15"/>
        <v>0.96876010965825643</v>
      </c>
    </row>
    <row r="1013" spans="1:10" hidden="1" x14ac:dyDescent="0.25">
      <c r="A1013" s="15" t="s">
        <v>3</v>
      </c>
      <c r="B1013" s="22" t="s">
        <v>2003</v>
      </c>
      <c r="C1013" s="22" t="s">
        <v>1973</v>
      </c>
      <c r="D1013" s="14" t="s">
        <v>1276</v>
      </c>
      <c r="E1013" s="25">
        <v>41191</v>
      </c>
      <c r="F1013" s="14">
        <v>4039292</v>
      </c>
      <c r="G1013" s="27">
        <v>10059399</v>
      </c>
      <c r="H1013" s="26">
        <v>133196</v>
      </c>
      <c r="I1013" s="16" t="e">
        <v>#N/A</v>
      </c>
      <c r="J1013" s="18">
        <f t="shared" si="15"/>
        <v>0.96886006723804741</v>
      </c>
    </row>
    <row r="1014" spans="1:10" hidden="1" x14ac:dyDescent="0.25">
      <c r="A1014" s="15" t="s">
        <v>3</v>
      </c>
      <c r="B1014" s="22" t="s">
        <v>2003</v>
      </c>
      <c r="C1014" s="22" t="s">
        <v>1973</v>
      </c>
      <c r="D1014" s="14" t="s">
        <v>1280</v>
      </c>
      <c r="E1014" s="25">
        <v>43842</v>
      </c>
      <c r="F1014" s="14">
        <v>4337997</v>
      </c>
      <c r="G1014" s="27">
        <v>10296210</v>
      </c>
      <c r="H1014" s="26">
        <v>133120</v>
      </c>
      <c r="I1014" s="16" t="e">
        <v>#N/A</v>
      </c>
      <c r="J1014" s="18">
        <f t="shared" si="15"/>
        <v>0.96895996778327231</v>
      </c>
    </row>
    <row r="1015" spans="1:10" hidden="1" x14ac:dyDescent="0.25">
      <c r="A1015" s="15" t="s">
        <v>0</v>
      </c>
      <c r="B1015" s="22" t="s">
        <v>2003</v>
      </c>
      <c r="C1015" s="22" t="s">
        <v>1973</v>
      </c>
      <c r="D1015" s="14" t="s">
        <v>1278</v>
      </c>
      <c r="E1015" s="25">
        <v>43712</v>
      </c>
      <c r="F1015" s="14">
        <v>4318679</v>
      </c>
      <c r="G1015" s="27">
        <v>10280141</v>
      </c>
      <c r="H1015" s="26">
        <v>133120</v>
      </c>
      <c r="I1015" s="16" t="e">
        <v>#N/A</v>
      </c>
      <c r="J1015" s="18">
        <f t="shared" si="15"/>
        <v>0.96905986832849722</v>
      </c>
    </row>
    <row r="1016" spans="1:10" hidden="1" x14ac:dyDescent="0.25">
      <c r="A1016" s="15" t="s">
        <v>0</v>
      </c>
      <c r="B1016" s="22" t="s">
        <v>2003</v>
      </c>
      <c r="C1016" s="22" t="s">
        <v>1973</v>
      </c>
      <c r="D1016" s="14" t="s">
        <v>1279</v>
      </c>
      <c r="E1016" s="25">
        <v>43649</v>
      </c>
      <c r="F1016" s="14">
        <v>4310168</v>
      </c>
      <c r="G1016" s="27">
        <v>10276086</v>
      </c>
      <c r="H1016" s="26">
        <v>133120</v>
      </c>
      <c r="I1016" s="16" t="e">
        <v>#N/A</v>
      </c>
      <c r="J1016" s="18">
        <f t="shared" si="15"/>
        <v>0.96915976887372213</v>
      </c>
    </row>
    <row r="1017" spans="1:10" hidden="1" x14ac:dyDescent="0.25">
      <c r="A1017" s="15" t="s">
        <v>3</v>
      </c>
      <c r="B1017" s="22" t="s">
        <v>2003</v>
      </c>
      <c r="C1017" s="22" t="s">
        <v>1974</v>
      </c>
      <c r="D1017" s="14" t="s">
        <v>1282</v>
      </c>
      <c r="E1017" s="25">
        <v>43407</v>
      </c>
      <c r="F1017" s="14">
        <v>4277842</v>
      </c>
      <c r="G1017" s="27">
        <v>10254488</v>
      </c>
      <c r="H1017" s="26">
        <v>132800</v>
      </c>
      <c r="I1017" s="16" t="e">
        <v>#N/A</v>
      </c>
      <c r="J1017" s="18">
        <f t="shared" si="15"/>
        <v>0.96925942927340569</v>
      </c>
    </row>
    <row r="1018" spans="1:10" hidden="1" x14ac:dyDescent="0.25">
      <c r="A1018" s="15" t="s">
        <v>3</v>
      </c>
      <c r="B1018" s="22" t="s">
        <v>2003</v>
      </c>
      <c r="C1018" s="22" t="s">
        <v>1974</v>
      </c>
      <c r="D1018" s="14" t="s">
        <v>1284</v>
      </c>
      <c r="E1018" s="25">
        <v>41248</v>
      </c>
      <c r="F1018" s="14">
        <v>4043354</v>
      </c>
      <c r="G1018" s="27">
        <v>10063957</v>
      </c>
      <c r="H1018" s="26">
        <v>132720</v>
      </c>
      <c r="I1018" s="16" t="e">
        <v>#N/A</v>
      </c>
      <c r="J1018" s="18">
        <f t="shared" si="15"/>
        <v>0.96935902963670384</v>
      </c>
    </row>
    <row r="1019" spans="1:10" hidden="1" x14ac:dyDescent="0.25">
      <c r="A1019" s="15" t="s">
        <v>0</v>
      </c>
      <c r="B1019" s="22" t="s">
        <v>2003</v>
      </c>
      <c r="C1019" s="22" t="s">
        <v>1973</v>
      </c>
      <c r="D1019" s="14" t="s">
        <v>1285</v>
      </c>
      <c r="E1019" s="25">
        <v>42809</v>
      </c>
      <c r="F1019" s="14">
        <v>4198527</v>
      </c>
      <c r="G1019" s="27">
        <v>10200251</v>
      </c>
      <c r="H1019" s="26">
        <v>132411</v>
      </c>
      <c r="I1019" s="16" t="e">
        <v>#N/A</v>
      </c>
      <c r="J1019" s="18">
        <f t="shared" si="15"/>
        <v>0.96945839810946355</v>
      </c>
    </row>
    <row r="1020" spans="1:10" hidden="1" x14ac:dyDescent="0.25">
      <c r="A1020" s="15" t="s">
        <v>3</v>
      </c>
      <c r="B1020" s="22" t="s">
        <v>2003</v>
      </c>
      <c r="C1020" s="22" t="s">
        <v>1973</v>
      </c>
      <c r="D1020" s="14" t="s">
        <v>1286</v>
      </c>
      <c r="E1020" s="25">
        <v>41705</v>
      </c>
      <c r="F1020" s="14">
        <v>4082820</v>
      </c>
      <c r="G1020" s="27">
        <v>10103525</v>
      </c>
      <c r="H1020" s="26">
        <v>132168</v>
      </c>
      <c r="I1020" s="39" t="s">
        <v>2005</v>
      </c>
      <c r="J1020" s="18">
        <f t="shared" si="15"/>
        <v>0.9695575842217028</v>
      </c>
    </row>
    <row r="1021" spans="1:10" hidden="1" x14ac:dyDescent="0.25">
      <c r="A1021" s="15" t="s">
        <v>0</v>
      </c>
      <c r="B1021" s="22" t="s">
        <v>2003</v>
      </c>
      <c r="C1021" s="22" t="s">
        <v>1974</v>
      </c>
      <c r="D1021" s="14" t="s">
        <v>1288</v>
      </c>
      <c r="E1021" s="25">
        <v>42469</v>
      </c>
      <c r="F1021" s="14">
        <v>4148904</v>
      </c>
      <c r="G1021" s="27">
        <v>10175688</v>
      </c>
      <c r="H1021" s="26">
        <v>132000</v>
      </c>
      <c r="I1021" s="39" t="s">
        <v>2006</v>
      </c>
      <c r="J1021" s="18">
        <f t="shared" si="15"/>
        <v>0.96965664425753284</v>
      </c>
    </row>
    <row r="1022" spans="1:10" hidden="1" x14ac:dyDescent="0.25">
      <c r="A1022" s="15" t="s">
        <v>3</v>
      </c>
      <c r="B1022" s="22" t="s">
        <v>2003</v>
      </c>
      <c r="C1022" s="22" t="s">
        <v>1973</v>
      </c>
      <c r="D1022" s="14" t="s">
        <v>1290</v>
      </c>
      <c r="E1022" s="25">
        <v>42438</v>
      </c>
      <c r="F1022" s="14">
        <v>4146241</v>
      </c>
      <c r="G1022" s="27">
        <v>10172885</v>
      </c>
      <c r="H1022" s="26">
        <v>132000</v>
      </c>
      <c r="I1022" s="39" t="s">
        <v>2007</v>
      </c>
      <c r="J1022" s="18">
        <f t="shared" si="15"/>
        <v>0.96975570429336289</v>
      </c>
    </row>
    <row r="1023" spans="1:10" hidden="1" x14ac:dyDescent="0.25">
      <c r="A1023" s="15" t="s">
        <v>3</v>
      </c>
      <c r="B1023" s="22" t="s">
        <v>2003</v>
      </c>
      <c r="C1023" s="22" t="s">
        <v>1973</v>
      </c>
      <c r="D1023" s="14" t="s">
        <v>1289</v>
      </c>
      <c r="E1023" s="25">
        <v>42547</v>
      </c>
      <c r="F1023" s="14">
        <v>4164471</v>
      </c>
      <c r="G1023" s="27">
        <v>10181352</v>
      </c>
      <c r="H1023" s="26">
        <v>132000</v>
      </c>
      <c r="I1023" s="16" t="e">
        <v>#N/A</v>
      </c>
      <c r="J1023" s="18">
        <f t="shared" si="15"/>
        <v>0.96985476432919293</v>
      </c>
    </row>
    <row r="1024" spans="1:10" hidden="1" x14ac:dyDescent="0.25">
      <c r="A1024" s="15" t="s">
        <v>3</v>
      </c>
      <c r="B1024" s="22" t="s">
        <v>2003</v>
      </c>
      <c r="C1024" s="22" t="s">
        <v>1973</v>
      </c>
      <c r="D1024" s="14" t="s">
        <v>1292</v>
      </c>
      <c r="E1024" s="25">
        <v>45151</v>
      </c>
      <c r="F1024" s="14">
        <v>4533909</v>
      </c>
      <c r="G1024" s="27">
        <v>10433426</v>
      </c>
      <c r="H1024" s="26">
        <v>131624</v>
      </c>
      <c r="I1024" s="39" t="s">
        <v>2010</v>
      </c>
      <c r="J1024" s="18">
        <f t="shared" si="15"/>
        <v>0.96995354219401175</v>
      </c>
    </row>
    <row r="1025" spans="1:10" hidden="1" x14ac:dyDescent="0.25">
      <c r="A1025" s="15" t="s">
        <v>0</v>
      </c>
      <c r="B1025" s="22" t="s">
        <v>2003</v>
      </c>
      <c r="C1025" s="22" t="s">
        <v>1974</v>
      </c>
      <c r="D1025" s="14" t="s">
        <v>1293</v>
      </c>
      <c r="E1025" s="25">
        <v>44329</v>
      </c>
      <c r="F1025" s="14">
        <v>4414286</v>
      </c>
      <c r="G1025" s="27">
        <v>10348636</v>
      </c>
      <c r="H1025" s="26">
        <v>131115</v>
      </c>
      <c r="I1025" s="16" t="e">
        <v>#N/A</v>
      </c>
      <c r="J1025" s="18">
        <f t="shared" si="15"/>
        <v>0.97005193807732881</v>
      </c>
    </row>
    <row r="1026" spans="1:10" hidden="1" x14ac:dyDescent="0.25">
      <c r="A1026" s="15" t="s">
        <v>3</v>
      </c>
      <c r="B1026" s="22" t="s">
        <v>2003</v>
      </c>
      <c r="C1026" s="22" t="s">
        <v>1974</v>
      </c>
      <c r="D1026" s="14" t="s">
        <v>1294</v>
      </c>
      <c r="E1026" s="25">
        <v>44302</v>
      </c>
      <c r="F1026" s="14">
        <v>4410781</v>
      </c>
      <c r="G1026" s="27">
        <v>10345444</v>
      </c>
      <c r="H1026" s="26">
        <v>131115</v>
      </c>
      <c r="I1026" s="16" t="e">
        <v>#N/A</v>
      </c>
      <c r="J1026" s="18">
        <f t="shared" si="15"/>
        <v>0.97015033396064587</v>
      </c>
    </row>
    <row r="1027" spans="1:10" hidden="1" x14ac:dyDescent="0.25">
      <c r="A1027" s="15" t="s">
        <v>3</v>
      </c>
      <c r="B1027" s="22" t="s">
        <v>2003</v>
      </c>
      <c r="C1027" s="22" t="s">
        <v>1973</v>
      </c>
      <c r="D1027" s="14" t="s">
        <v>1298</v>
      </c>
      <c r="E1027" s="25">
        <v>42771</v>
      </c>
      <c r="F1027" s="14">
        <v>4185018</v>
      </c>
      <c r="G1027" s="27">
        <v>10196035</v>
      </c>
      <c r="H1027" s="26">
        <v>129470</v>
      </c>
      <c r="I1027" s="39" t="s">
        <v>2005</v>
      </c>
      <c r="J1027" s="18">
        <f t="shared" si="15"/>
        <v>0.97024749534578913</v>
      </c>
    </row>
    <row r="1028" spans="1:10" hidden="1" x14ac:dyDescent="0.25">
      <c r="A1028" s="15" t="s">
        <v>0</v>
      </c>
      <c r="B1028" s="22" t="s">
        <v>2003</v>
      </c>
      <c r="C1028" s="22" t="s">
        <v>1973</v>
      </c>
      <c r="D1028" s="14" t="s">
        <v>1300</v>
      </c>
      <c r="E1028" s="25">
        <v>43752</v>
      </c>
      <c r="F1028" s="14">
        <v>4325139</v>
      </c>
      <c r="G1028" s="27">
        <v>10287179</v>
      </c>
      <c r="H1028" s="26">
        <v>128128</v>
      </c>
      <c r="I1028" s="39" t="s">
        <v>2010</v>
      </c>
      <c r="J1028" s="18">
        <f t="shared" ref="J1028:J1091" si="16">+H1028/$H$1+J1027</f>
        <v>0.97034364962056818</v>
      </c>
    </row>
    <row r="1029" spans="1:10" hidden="1" x14ac:dyDescent="0.25">
      <c r="A1029" s="15" t="s">
        <v>3</v>
      </c>
      <c r="B1029" s="22" t="s">
        <v>2003</v>
      </c>
      <c r="C1029" s="22" t="s">
        <v>1973</v>
      </c>
      <c r="D1029" s="14" t="s">
        <v>1301</v>
      </c>
      <c r="E1029" s="25">
        <v>43105</v>
      </c>
      <c r="F1029" s="14">
        <v>4231631</v>
      </c>
      <c r="G1029" s="27">
        <v>10226481</v>
      </c>
      <c r="H1029" s="26">
        <v>128000</v>
      </c>
      <c r="I1029" s="39" t="s">
        <v>2015</v>
      </c>
      <c r="J1029" s="18">
        <f t="shared" si="16"/>
        <v>0.97043970783713063</v>
      </c>
    </row>
    <row r="1030" spans="1:10" hidden="1" x14ac:dyDescent="0.25">
      <c r="A1030" s="15" t="s">
        <v>3</v>
      </c>
      <c r="B1030" s="22" t="s">
        <v>2003</v>
      </c>
      <c r="C1030" s="22" t="s">
        <v>1973</v>
      </c>
      <c r="D1030" s="14" t="s">
        <v>1303</v>
      </c>
      <c r="E1030" s="25">
        <v>44016</v>
      </c>
      <c r="F1030" s="14">
        <v>4366829</v>
      </c>
      <c r="G1030" s="27">
        <v>10314815</v>
      </c>
      <c r="H1030" s="26">
        <v>127296</v>
      </c>
      <c r="I1030" s="39" t="s">
        <v>2011</v>
      </c>
      <c r="J1030" s="18">
        <f t="shared" si="16"/>
        <v>0.97053523773350192</v>
      </c>
    </row>
    <row r="1031" spans="1:10" hidden="1" x14ac:dyDescent="0.25">
      <c r="A1031" s="15" t="s">
        <v>3</v>
      </c>
      <c r="B1031" s="22" t="s">
        <v>2003</v>
      </c>
      <c r="C1031" s="22" t="s">
        <v>1973</v>
      </c>
      <c r="D1031" s="14" t="s">
        <v>1304</v>
      </c>
      <c r="E1031" s="25">
        <v>43894</v>
      </c>
      <c r="F1031" s="14">
        <v>4349190</v>
      </c>
      <c r="G1031" s="27">
        <v>10302172</v>
      </c>
      <c r="H1031" s="26">
        <v>127296</v>
      </c>
      <c r="I1031" s="39" t="s">
        <v>2011</v>
      </c>
      <c r="J1031" s="18">
        <f t="shared" si="16"/>
        <v>0.97063076762987321</v>
      </c>
    </row>
    <row r="1032" spans="1:10" hidden="1" x14ac:dyDescent="0.25">
      <c r="A1032" s="15" t="s">
        <v>0</v>
      </c>
      <c r="B1032" s="22" t="s">
        <v>2003</v>
      </c>
      <c r="C1032" s="22" t="s">
        <v>1973</v>
      </c>
      <c r="D1032" s="14" t="s">
        <v>1029</v>
      </c>
      <c r="E1032" s="25">
        <v>44069</v>
      </c>
      <c r="F1032" s="14">
        <v>4374012</v>
      </c>
      <c r="G1032" s="27">
        <v>10320483</v>
      </c>
      <c r="H1032" s="26">
        <v>127296</v>
      </c>
      <c r="I1032" s="39" t="s">
        <v>1999</v>
      </c>
      <c r="J1032" s="18">
        <f t="shared" si="16"/>
        <v>0.97072629752624451</v>
      </c>
    </row>
    <row r="1033" spans="1:10" hidden="1" x14ac:dyDescent="0.25">
      <c r="A1033" s="15" t="s">
        <v>0</v>
      </c>
      <c r="B1033" s="22" t="s">
        <v>2003</v>
      </c>
      <c r="C1033" s="22" t="s">
        <v>1974</v>
      </c>
      <c r="D1033" s="14" t="s">
        <v>1305</v>
      </c>
      <c r="E1033" s="25">
        <v>44490</v>
      </c>
      <c r="F1033" s="14">
        <v>4440653</v>
      </c>
      <c r="G1033" s="27">
        <v>10365432</v>
      </c>
      <c r="H1033" s="26">
        <v>126955</v>
      </c>
      <c r="I1033" s="39" t="s">
        <v>2006</v>
      </c>
      <c r="J1033" s="18">
        <f t="shared" si="16"/>
        <v>0.97082157151752324</v>
      </c>
    </row>
    <row r="1034" spans="1:10" hidden="1" x14ac:dyDescent="0.25">
      <c r="A1034" s="15" t="s">
        <v>0</v>
      </c>
      <c r="B1034" s="22" t="s">
        <v>2003</v>
      </c>
      <c r="C1034" s="22" t="s">
        <v>1973</v>
      </c>
      <c r="D1034" s="14" t="s">
        <v>609</v>
      </c>
      <c r="E1034" s="25">
        <v>42654</v>
      </c>
      <c r="F1034" s="14">
        <v>4173591</v>
      </c>
      <c r="G1034" s="14" t="s">
        <v>2</v>
      </c>
      <c r="H1034" s="26">
        <v>126536</v>
      </c>
      <c r="I1034" s="16" t="e">
        <v>#N/A</v>
      </c>
      <c r="J1034" s="18">
        <f t="shared" si="16"/>
        <v>0.97091653106823372</v>
      </c>
    </row>
    <row r="1035" spans="1:10" hidden="1" x14ac:dyDescent="0.25">
      <c r="A1035" s="15" t="s">
        <v>0</v>
      </c>
      <c r="B1035" s="22" t="s">
        <v>2003</v>
      </c>
      <c r="C1035" s="22" t="s">
        <v>1973</v>
      </c>
      <c r="D1035" s="14" t="s">
        <v>1306</v>
      </c>
      <c r="E1035" s="25">
        <v>41912</v>
      </c>
      <c r="F1035" s="14">
        <v>4100947</v>
      </c>
      <c r="G1035" s="27">
        <v>10123324</v>
      </c>
      <c r="H1035" s="26">
        <v>125562</v>
      </c>
      <c r="I1035" s="39" t="s">
        <v>2006</v>
      </c>
      <c r="J1035" s="18">
        <f t="shared" si="16"/>
        <v>0.97101075967595263</v>
      </c>
    </row>
    <row r="1036" spans="1:10" hidden="1" x14ac:dyDescent="0.25">
      <c r="A1036" s="15" t="s">
        <v>0</v>
      </c>
      <c r="B1036" s="22" t="s">
        <v>2003</v>
      </c>
      <c r="C1036" s="22" t="s">
        <v>1973</v>
      </c>
      <c r="D1036" s="14" t="s">
        <v>1307</v>
      </c>
      <c r="E1036" s="25">
        <v>41968</v>
      </c>
      <c r="F1036" s="14">
        <v>4105643</v>
      </c>
      <c r="G1036" s="27">
        <v>10128353</v>
      </c>
      <c r="H1036" s="26">
        <v>124695</v>
      </c>
      <c r="I1036" s="39" t="s">
        <v>1999</v>
      </c>
      <c r="J1036" s="18">
        <f t="shared" si="16"/>
        <v>0.97110433763934523</v>
      </c>
    </row>
    <row r="1037" spans="1:10" hidden="1" x14ac:dyDescent="0.25">
      <c r="A1037" s="15" t="s">
        <v>0</v>
      </c>
      <c r="B1037" s="22" t="s">
        <v>2003</v>
      </c>
      <c r="C1037" s="22" t="s">
        <v>1973</v>
      </c>
      <c r="D1037" s="14" t="s">
        <v>1313</v>
      </c>
      <c r="E1037" s="25">
        <v>42151</v>
      </c>
      <c r="F1037" s="14">
        <v>4121698</v>
      </c>
      <c r="G1037" s="27">
        <v>10146686</v>
      </c>
      <c r="H1037" s="26">
        <v>124607</v>
      </c>
      <c r="I1037" s="39" t="s">
        <v>2007</v>
      </c>
      <c r="J1037" s="18">
        <f t="shared" si="16"/>
        <v>0.97119784956271393</v>
      </c>
    </row>
    <row r="1038" spans="1:10" hidden="1" x14ac:dyDescent="0.25">
      <c r="A1038" s="15" t="s">
        <v>0</v>
      </c>
      <c r="B1038" s="22" t="s">
        <v>2003</v>
      </c>
      <c r="C1038" s="22" t="s">
        <v>1973</v>
      </c>
      <c r="D1038" s="14" t="s">
        <v>1315</v>
      </c>
      <c r="E1038" s="25">
        <v>42103</v>
      </c>
      <c r="F1038" s="14">
        <v>4117577</v>
      </c>
      <c r="G1038" s="27">
        <v>10142088</v>
      </c>
      <c r="H1038" s="26">
        <v>124607</v>
      </c>
      <c r="I1038" s="39" t="s">
        <v>2010</v>
      </c>
      <c r="J1038" s="18">
        <f t="shared" si="16"/>
        <v>0.97129136148608264</v>
      </c>
    </row>
    <row r="1039" spans="1:10" hidden="1" x14ac:dyDescent="0.25">
      <c r="A1039" s="15" t="s">
        <v>0</v>
      </c>
      <c r="B1039" s="22" t="s">
        <v>2003</v>
      </c>
      <c r="C1039" s="22" t="s">
        <v>1973</v>
      </c>
      <c r="D1039" s="14" t="s">
        <v>1316</v>
      </c>
      <c r="E1039" s="25">
        <v>42054</v>
      </c>
      <c r="F1039" s="14">
        <v>4112943</v>
      </c>
      <c r="G1039" s="27">
        <v>10137132</v>
      </c>
      <c r="H1039" s="26">
        <v>124607</v>
      </c>
      <c r="I1039" s="39" t="s">
        <v>2010</v>
      </c>
      <c r="J1039" s="18">
        <f t="shared" si="16"/>
        <v>0.97138487340945134</v>
      </c>
    </row>
    <row r="1040" spans="1:10" hidden="1" x14ac:dyDescent="0.25">
      <c r="A1040" s="15" t="s">
        <v>0</v>
      </c>
      <c r="B1040" s="22" t="s">
        <v>2003</v>
      </c>
      <c r="C1040" s="22" t="s">
        <v>1973</v>
      </c>
      <c r="D1040" s="14" t="s">
        <v>1314</v>
      </c>
      <c r="E1040" s="25">
        <v>42073</v>
      </c>
      <c r="F1040" s="14">
        <v>4114937</v>
      </c>
      <c r="G1040" s="27">
        <v>10139168</v>
      </c>
      <c r="H1040" s="26">
        <v>124607</v>
      </c>
      <c r="I1040" s="39" t="s">
        <v>2015</v>
      </c>
      <c r="J1040" s="18">
        <f t="shared" si="16"/>
        <v>0.97147838533282005</v>
      </c>
    </row>
    <row r="1041" spans="1:10" hidden="1" x14ac:dyDescent="0.25">
      <c r="A1041" s="15" t="s">
        <v>0</v>
      </c>
      <c r="B1041" s="22" t="s">
        <v>2003</v>
      </c>
      <c r="C1041" s="22" t="s">
        <v>1973</v>
      </c>
      <c r="D1041" s="14" t="s">
        <v>899</v>
      </c>
      <c r="E1041" s="25">
        <v>42274</v>
      </c>
      <c r="F1041" s="14">
        <v>4132004</v>
      </c>
      <c r="G1041" s="27">
        <v>10157780</v>
      </c>
      <c r="H1041" s="26">
        <v>124607</v>
      </c>
      <c r="I1041" s="39" t="s">
        <v>1999</v>
      </c>
      <c r="J1041" s="18">
        <f t="shared" si="16"/>
        <v>0.97157189725618875</v>
      </c>
    </row>
    <row r="1042" spans="1:10" hidden="1" x14ac:dyDescent="0.25">
      <c r="A1042" s="15" t="s">
        <v>0</v>
      </c>
      <c r="B1042" s="22" t="s">
        <v>2003</v>
      </c>
      <c r="C1042" s="22" t="s">
        <v>1973</v>
      </c>
      <c r="D1042" s="14" t="s">
        <v>1317</v>
      </c>
      <c r="E1042" s="25">
        <v>42209</v>
      </c>
      <c r="F1042" s="14">
        <v>4126138</v>
      </c>
      <c r="G1042" s="27">
        <v>10149261</v>
      </c>
      <c r="H1042" s="26">
        <v>124607</v>
      </c>
      <c r="I1042" s="16" t="e">
        <v>#N/A</v>
      </c>
      <c r="J1042" s="18">
        <f t="shared" si="16"/>
        <v>0.97166540917955746</v>
      </c>
    </row>
    <row r="1043" spans="1:10" hidden="1" x14ac:dyDescent="0.25">
      <c r="A1043" s="15" t="s">
        <v>3</v>
      </c>
      <c r="B1043" s="22" t="s">
        <v>2003</v>
      </c>
      <c r="C1043" s="22" t="s">
        <v>1973</v>
      </c>
      <c r="D1043" s="14" t="s">
        <v>964</v>
      </c>
      <c r="E1043" s="25">
        <v>42206</v>
      </c>
      <c r="F1043" s="14">
        <v>4125980</v>
      </c>
      <c r="G1043" s="14" t="s">
        <v>2</v>
      </c>
      <c r="H1043" s="26">
        <v>124607</v>
      </c>
      <c r="I1043" s="16" t="e">
        <v>#N/A</v>
      </c>
      <c r="J1043" s="18">
        <f t="shared" si="16"/>
        <v>0.97175892110292617</v>
      </c>
    </row>
    <row r="1044" spans="1:10" hidden="1" x14ac:dyDescent="0.25">
      <c r="A1044" s="15" t="s">
        <v>0</v>
      </c>
      <c r="B1044" s="22" t="s">
        <v>2003</v>
      </c>
      <c r="C1044" s="22" t="s">
        <v>1973</v>
      </c>
      <c r="D1044" s="14" t="s">
        <v>964</v>
      </c>
      <c r="E1044" s="25">
        <v>42206</v>
      </c>
      <c r="F1044" s="14">
        <v>4125979</v>
      </c>
      <c r="G1044" s="14" t="s">
        <v>2</v>
      </c>
      <c r="H1044" s="26">
        <v>124607</v>
      </c>
      <c r="I1044" s="16" t="e">
        <v>#N/A</v>
      </c>
      <c r="J1044" s="18">
        <f t="shared" si="16"/>
        <v>0.97185243302629487</v>
      </c>
    </row>
    <row r="1045" spans="1:10" hidden="1" x14ac:dyDescent="0.25">
      <c r="A1045" s="15" t="s">
        <v>0</v>
      </c>
      <c r="B1045" s="22" t="s">
        <v>2003</v>
      </c>
      <c r="C1045" s="22" t="s">
        <v>1973</v>
      </c>
      <c r="D1045" s="14" t="s">
        <v>964</v>
      </c>
      <c r="E1045" s="25">
        <v>42206</v>
      </c>
      <c r="F1045" s="14">
        <v>4125978</v>
      </c>
      <c r="G1045" s="14" t="s">
        <v>2</v>
      </c>
      <c r="H1045" s="26">
        <v>124607</v>
      </c>
      <c r="I1045" s="16" t="e">
        <v>#N/A</v>
      </c>
      <c r="J1045" s="18">
        <f t="shared" si="16"/>
        <v>0.97194594494966358</v>
      </c>
    </row>
    <row r="1046" spans="1:10" hidden="1" x14ac:dyDescent="0.25">
      <c r="A1046" s="15" t="s">
        <v>3</v>
      </c>
      <c r="B1046" s="22" t="s">
        <v>2003</v>
      </c>
      <c r="C1046" s="22" t="s">
        <v>1973</v>
      </c>
      <c r="D1046" s="14" t="s">
        <v>964</v>
      </c>
      <c r="E1046" s="25">
        <v>42206</v>
      </c>
      <c r="F1046" s="14">
        <v>4125977</v>
      </c>
      <c r="G1046" s="14" t="s">
        <v>2</v>
      </c>
      <c r="H1046" s="26">
        <v>124607</v>
      </c>
      <c r="I1046" s="16" t="e">
        <v>#N/A</v>
      </c>
      <c r="J1046" s="18">
        <f t="shared" si="16"/>
        <v>0.97203945687303228</v>
      </c>
    </row>
    <row r="1047" spans="1:10" hidden="1" x14ac:dyDescent="0.25">
      <c r="A1047" s="15" t="s">
        <v>0</v>
      </c>
      <c r="B1047" s="22" t="s">
        <v>2003</v>
      </c>
      <c r="C1047" s="22" t="s">
        <v>1973</v>
      </c>
      <c r="D1047" s="14" t="s">
        <v>1309</v>
      </c>
      <c r="E1047" s="25">
        <v>42141</v>
      </c>
      <c r="F1047" s="14">
        <v>4120697</v>
      </c>
      <c r="G1047" s="27">
        <v>10145732</v>
      </c>
      <c r="H1047" s="26">
        <v>124607</v>
      </c>
      <c r="I1047" s="16" t="e">
        <v>#N/A</v>
      </c>
      <c r="J1047" s="18">
        <f t="shared" si="16"/>
        <v>0.97213296879640099</v>
      </c>
    </row>
    <row r="1048" spans="1:10" hidden="1" x14ac:dyDescent="0.25">
      <c r="A1048" s="15" t="s">
        <v>0</v>
      </c>
      <c r="B1048" s="22" t="s">
        <v>2003</v>
      </c>
      <c r="C1048" s="22" t="s">
        <v>1973</v>
      </c>
      <c r="D1048" s="14" t="s">
        <v>1308</v>
      </c>
      <c r="E1048" s="25">
        <v>42138</v>
      </c>
      <c r="F1048" s="14">
        <v>4120534</v>
      </c>
      <c r="G1048" s="27">
        <v>10145571</v>
      </c>
      <c r="H1048" s="26">
        <v>124607</v>
      </c>
      <c r="I1048" s="16" t="e">
        <v>#N/A</v>
      </c>
      <c r="J1048" s="18">
        <f t="shared" si="16"/>
        <v>0.97222648071976969</v>
      </c>
    </row>
    <row r="1049" spans="1:10" hidden="1" x14ac:dyDescent="0.25">
      <c r="A1049" s="15" t="s">
        <v>3</v>
      </c>
      <c r="B1049" s="22" t="s">
        <v>2003</v>
      </c>
      <c r="C1049" s="22" t="s">
        <v>1973</v>
      </c>
      <c r="D1049" s="14" t="s">
        <v>1321</v>
      </c>
      <c r="E1049" s="25">
        <v>42107</v>
      </c>
      <c r="F1049" s="14">
        <v>4117908</v>
      </c>
      <c r="G1049" s="27">
        <v>10142266</v>
      </c>
      <c r="H1049" s="26">
        <v>124607</v>
      </c>
      <c r="I1049" s="16" t="e">
        <v>#N/A</v>
      </c>
      <c r="J1049" s="18">
        <f t="shared" si="16"/>
        <v>0.9723199926431384</v>
      </c>
    </row>
    <row r="1050" spans="1:10" hidden="1" x14ac:dyDescent="0.25">
      <c r="A1050" s="15" t="s">
        <v>0</v>
      </c>
      <c r="B1050" s="22" t="s">
        <v>2003</v>
      </c>
      <c r="C1050" s="22" t="s">
        <v>1973</v>
      </c>
      <c r="D1050" s="14" t="s">
        <v>1318</v>
      </c>
      <c r="E1050" s="25">
        <v>42070</v>
      </c>
      <c r="F1050" s="14">
        <v>4114617</v>
      </c>
      <c r="G1050" s="27">
        <v>10138952</v>
      </c>
      <c r="H1050" s="26">
        <v>124607</v>
      </c>
      <c r="I1050" s="16" t="e">
        <v>#N/A</v>
      </c>
      <c r="J1050" s="18">
        <f t="shared" si="16"/>
        <v>0.9724135045665071</v>
      </c>
    </row>
    <row r="1051" spans="1:10" hidden="1" x14ac:dyDescent="0.25">
      <c r="A1051" s="15" t="s">
        <v>3</v>
      </c>
      <c r="B1051" s="22" t="s">
        <v>2003</v>
      </c>
      <c r="C1051" s="22" t="s">
        <v>1973</v>
      </c>
      <c r="D1051" s="14" t="s">
        <v>1324</v>
      </c>
      <c r="E1051" s="25">
        <v>43437</v>
      </c>
      <c r="F1051" s="14">
        <v>4281653</v>
      </c>
      <c r="G1051" s="27">
        <v>10257180</v>
      </c>
      <c r="H1051" s="26">
        <v>122370</v>
      </c>
      <c r="I1051" s="16" t="e">
        <v>#N/A</v>
      </c>
      <c r="J1051" s="18">
        <f t="shared" si="16"/>
        <v>0.9725053377224504</v>
      </c>
    </row>
    <row r="1052" spans="1:10" hidden="1" x14ac:dyDescent="0.25">
      <c r="A1052" s="15" t="s">
        <v>3</v>
      </c>
      <c r="B1052" s="22" t="s">
        <v>2003</v>
      </c>
      <c r="C1052" s="22" t="s">
        <v>1973</v>
      </c>
      <c r="D1052" s="14" t="s">
        <v>1326</v>
      </c>
      <c r="E1052" s="25">
        <v>41025</v>
      </c>
      <c r="F1052" s="14">
        <v>4027979</v>
      </c>
      <c r="G1052" s="27">
        <v>10045065</v>
      </c>
      <c r="H1052" s="26">
        <v>121693</v>
      </c>
      <c r="I1052" s="16" t="e">
        <v>#N/A</v>
      </c>
      <c r="J1052" s="18">
        <f t="shared" si="16"/>
        <v>0.97259666282048274</v>
      </c>
    </row>
    <row r="1053" spans="1:10" hidden="1" x14ac:dyDescent="0.25">
      <c r="A1053" s="15" t="s">
        <v>3</v>
      </c>
      <c r="B1053" s="22" t="s">
        <v>2003</v>
      </c>
      <c r="C1053" s="22" t="s">
        <v>1973</v>
      </c>
      <c r="D1053" s="14" t="s">
        <v>1325</v>
      </c>
      <c r="E1053" s="25">
        <v>41025</v>
      </c>
      <c r="F1053" s="14">
        <v>4027981</v>
      </c>
      <c r="G1053" s="27">
        <v>10045067</v>
      </c>
      <c r="H1053" s="26">
        <v>121693</v>
      </c>
      <c r="I1053" s="16" t="e">
        <v>#N/A</v>
      </c>
      <c r="J1053" s="18">
        <f t="shared" si="16"/>
        <v>0.97268798791851507</v>
      </c>
    </row>
    <row r="1054" spans="1:10" hidden="1" x14ac:dyDescent="0.25">
      <c r="A1054" s="15" t="s">
        <v>3</v>
      </c>
      <c r="B1054" s="22" t="s">
        <v>2003</v>
      </c>
      <c r="C1054" s="22" t="s">
        <v>1973</v>
      </c>
      <c r="D1054" s="14" t="s">
        <v>518</v>
      </c>
      <c r="E1054" s="25">
        <v>41669</v>
      </c>
      <c r="F1054" s="14">
        <v>4079606</v>
      </c>
      <c r="G1054" s="27">
        <v>10100351</v>
      </c>
      <c r="H1054" s="26">
        <v>121158</v>
      </c>
      <c r="I1054" s="39" t="s">
        <v>2005</v>
      </c>
      <c r="J1054" s="18">
        <f t="shared" si="16"/>
        <v>0.97277891152322027</v>
      </c>
    </row>
    <row r="1055" spans="1:10" hidden="1" x14ac:dyDescent="0.25">
      <c r="A1055" s="15" t="s">
        <v>0</v>
      </c>
      <c r="B1055" s="22" t="s">
        <v>2003</v>
      </c>
      <c r="C1055" s="22" t="s">
        <v>1973</v>
      </c>
      <c r="D1055" s="14" t="s">
        <v>1333</v>
      </c>
      <c r="E1055" s="25">
        <v>41392</v>
      </c>
      <c r="F1055" s="14">
        <v>4055018</v>
      </c>
      <c r="G1055" s="27">
        <v>10075666</v>
      </c>
      <c r="H1055" s="26">
        <v>120000</v>
      </c>
      <c r="I1055" s="39" t="s">
        <v>2011</v>
      </c>
      <c r="J1055" s="18">
        <f t="shared" si="16"/>
        <v>0.97286896610124751</v>
      </c>
    </row>
    <row r="1056" spans="1:10" hidden="1" x14ac:dyDescent="0.25">
      <c r="A1056" s="15" t="s">
        <v>0</v>
      </c>
      <c r="B1056" s="22" t="s">
        <v>2003</v>
      </c>
      <c r="C1056" s="22" t="s">
        <v>1974</v>
      </c>
      <c r="D1056" s="14" t="s">
        <v>1330</v>
      </c>
      <c r="E1056" s="25">
        <v>41653</v>
      </c>
      <c r="F1056" s="14">
        <v>4077708</v>
      </c>
      <c r="G1056" s="27">
        <v>10098685</v>
      </c>
      <c r="H1056" s="26">
        <v>120000</v>
      </c>
      <c r="I1056" s="39" t="s">
        <v>2005</v>
      </c>
      <c r="J1056" s="18">
        <f t="shared" si="16"/>
        <v>0.97295902067927476</v>
      </c>
    </row>
    <row r="1057" spans="1:10" hidden="1" x14ac:dyDescent="0.25">
      <c r="A1057" s="15" t="s">
        <v>0</v>
      </c>
      <c r="B1057" s="22" t="s">
        <v>2003</v>
      </c>
      <c r="C1057" s="22" t="s">
        <v>1973</v>
      </c>
      <c r="D1057" s="14" t="s">
        <v>873</v>
      </c>
      <c r="E1057" s="25">
        <v>41592</v>
      </c>
      <c r="F1057" s="14">
        <v>4072973</v>
      </c>
      <c r="G1057" s="27">
        <v>10093600</v>
      </c>
      <c r="H1057" s="26">
        <v>120000</v>
      </c>
      <c r="I1057" s="39" t="s">
        <v>2005</v>
      </c>
      <c r="J1057" s="18">
        <f t="shared" si="16"/>
        <v>0.973049075257302</v>
      </c>
    </row>
    <row r="1058" spans="1:10" hidden="1" x14ac:dyDescent="0.25">
      <c r="A1058" s="15" t="s">
        <v>0</v>
      </c>
      <c r="B1058" s="22" t="s">
        <v>2003</v>
      </c>
      <c r="C1058" s="22" t="s">
        <v>1973</v>
      </c>
      <c r="D1058" s="14" t="s">
        <v>1331</v>
      </c>
      <c r="E1058" s="25">
        <v>41625</v>
      </c>
      <c r="F1058" s="14">
        <v>4075576</v>
      </c>
      <c r="G1058" s="27">
        <v>10096473</v>
      </c>
      <c r="H1058" s="26">
        <v>120000</v>
      </c>
      <c r="I1058" s="39" t="s">
        <v>2005</v>
      </c>
      <c r="J1058" s="18">
        <f t="shared" si="16"/>
        <v>0.97313912983532924</v>
      </c>
    </row>
    <row r="1059" spans="1:10" hidden="1" x14ac:dyDescent="0.25">
      <c r="A1059" s="15" t="s">
        <v>0</v>
      </c>
      <c r="B1059" s="22" t="s">
        <v>2003</v>
      </c>
      <c r="C1059" s="22" t="s">
        <v>1973</v>
      </c>
      <c r="D1059" s="14" t="s">
        <v>1334</v>
      </c>
      <c r="E1059" s="25">
        <v>41467</v>
      </c>
      <c r="F1059" s="14">
        <v>4061664</v>
      </c>
      <c r="G1059" s="27">
        <v>10081590</v>
      </c>
      <c r="H1059" s="26">
        <v>120000</v>
      </c>
      <c r="I1059" s="39" t="s">
        <v>2005</v>
      </c>
      <c r="J1059" s="18">
        <f t="shared" si="16"/>
        <v>0.97322918441335649</v>
      </c>
    </row>
    <row r="1060" spans="1:10" hidden="1" x14ac:dyDescent="0.25">
      <c r="A1060" s="15" t="s">
        <v>0</v>
      </c>
      <c r="B1060" s="22" t="s">
        <v>2003</v>
      </c>
      <c r="C1060" s="22" t="s">
        <v>1973</v>
      </c>
      <c r="D1060" s="14" t="s">
        <v>1332</v>
      </c>
      <c r="E1060" s="25">
        <v>41431</v>
      </c>
      <c r="F1060" s="14">
        <v>4058324</v>
      </c>
      <c r="G1060" s="27">
        <v>10079177</v>
      </c>
      <c r="H1060" s="26">
        <v>120000</v>
      </c>
      <c r="I1060" s="39" t="s">
        <v>2010</v>
      </c>
      <c r="J1060" s="18">
        <f t="shared" si="16"/>
        <v>0.97331923899138373</v>
      </c>
    </row>
    <row r="1061" spans="1:10" hidden="1" x14ac:dyDescent="0.25">
      <c r="A1061" s="15" t="s">
        <v>3</v>
      </c>
      <c r="B1061" s="22" t="s">
        <v>2003</v>
      </c>
      <c r="C1061" s="22" t="s">
        <v>1974</v>
      </c>
      <c r="D1061" s="14" t="s">
        <v>1338</v>
      </c>
      <c r="E1061" s="25">
        <v>44230</v>
      </c>
      <c r="F1061" s="14">
        <v>4399010</v>
      </c>
      <c r="G1061" s="14" t="s">
        <v>2</v>
      </c>
      <c r="H1061" s="26">
        <v>120000</v>
      </c>
      <c r="I1061" s="16" t="e">
        <v>#N/A</v>
      </c>
      <c r="J1061" s="18">
        <f t="shared" si="16"/>
        <v>0.97340929356941097</v>
      </c>
    </row>
    <row r="1062" spans="1:10" hidden="1" x14ac:dyDescent="0.25">
      <c r="A1062" s="15" t="s">
        <v>3</v>
      </c>
      <c r="B1062" s="22" t="s">
        <v>2003</v>
      </c>
      <c r="C1062" s="22" t="s">
        <v>1973</v>
      </c>
      <c r="D1062" s="14" t="s">
        <v>1337</v>
      </c>
      <c r="E1062" s="25">
        <v>41446</v>
      </c>
      <c r="F1062" s="14">
        <v>4059629</v>
      </c>
      <c r="G1062" s="27">
        <v>10080318</v>
      </c>
      <c r="H1062" s="26">
        <v>120000</v>
      </c>
      <c r="I1062" s="16" t="e">
        <v>#N/A</v>
      </c>
      <c r="J1062" s="18">
        <f t="shared" si="16"/>
        <v>0.97349934814743821</v>
      </c>
    </row>
    <row r="1063" spans="1:10" hidden="1" x14ac:dyDescent="0.25">
      <c r="A1063" s="15" t="s">
        <v>0</v>
      </c>
      <c r="B1063" s="22" t="s">
        <v>2003</v>
      </c>
      <c r="C1063" s="22" t="s">
        <v>1974</v>
      </c>
      <c r="D1063" s="14" t="s">
        <v>1329</v>
      </c>
      <c r="E1063" s="25">
        <v>41430</v>
      </c>
      <c r="F1063" s="14">
        <v>4058173</v>
      </c>
      <c r="G1063" s="27">
        <v>10079009</v>
      </c>
      <c r="H1063" s="26">
        <v>120000</v>
      </c>
      <c r="I1063" s="16" t="e">
        <v>#N/A</v>
      </c>
      <c r="J1063" s="18">
        <f t="shared" si="16"/>
        <v>0.97358940272546546</v>
      </c>
    </row>
    <row r="1064" spans="1:10" hidden="1" x14ac:dyDescent="0.25">
      <c r="A1064" s="15" t="s">
        <v>0</v>
      </c>
      <c r="B1064" s="22" t="s">
        <v>2003</v>
      </c>
      <c r="C1064" s="22" t="s">
        <v>1973</v>
      </c>
      <c r="D1064" s="14" t="s">
        <v>1339</v>
      </c>
      <c r="E1064" s="25">
        <v>41942</v>
      </c>
      <c r="F1064" s="14">
        <v>4103672</v>
      </c>
      <c r="G1064" s="14" t="s">
        <v>2</v>
      </c>
      <c r="H1064" s="26">
        <v>119383</v>
      </c>
      <c r="I1064" s="16" t="e">
        <v>#N/A</v>
      </c>
      <c r="J1064" s="18">
        <f t="shared" si="16"/>
        <v>0.97367899427287075</v>
      </c>
    </row>
    <row r="1065" spans="1:10" hidden="1" x14ac:dyDescent="0.25">
      <c r="A1065" s="15" t="s">
        <v>0</v>
      </c>
      <c r="B1065" s="22" t="s">
        <v>2003</v>
      </c>
      <c r="C1065" s="22" t="s">
        <v>1973</v>
      </c>
      <c r="D1065" s="14" t="s">
        <v>1340</v>
      </c>
      <c r="E1065" s="25">
        <v>41373</v>
      </c>
      <c r="F1065" s="14">
        <v>4053183</v>
      </c>
      <c r="G1065" s="27">
        <v>10074078</v>
      </c>
      <c r="H1065" s="26">
        <v>117812</v>
      </c>
      <c r="I1065" s="39" t="s">
        <v>2015</v>
      </c>
      <c r="J1065" s="18">
        <f t="shared" si="16"/>
        <v>0.97376740685575869</v>
      </c>
    </row>
    <row r="1066" spans="1:10" hidden="1" x14ac:dyDescent="0.25">
      <c r="A1066" s="15" t="s">
        <v>0</v>
      </c>
      <c r="B1066" s="22" t="s">
        <v>2003</v>
      </c>
      <c r="C1066" s="22" t="s">
        <v>1973</v>
      </c>
      <c r="D1066" s="14" t="s">
        <v>1341</v>
      </c>
      <c r="E1066" s="25">
        <v>41440</v>
      </c>
      <c r="F1066" s="14">
        <v>4059091</v>
      </c>
      <c r="G1066" s="27">
        <v>10079717</v>
      </c>
      <c r="H1066" s="26">
        <v>116800</v>
      </c>
      <c r="I1066" s="39" t="s">
        <v>2015</v>
      </c>
      <c r="J1066" s="18">
        <f t="shared" si="16"/>
        <v>0.97385505997837196</v>
      </c>
    </row>
    <row r="1067" spans="1:10" hidden="1" x14ac:dyDescent="0.25">
      <c r="A1067" s="15" t="s">
        <v>0</v>
      </c>
      <c r="B1067" s="22" t="s">
        <v>2003</v>
      </c>
      <c r="C1067" s="22" t="s">
        <v>1973</v>
      </c>
      <c r="D1067" s="14" t="s">
        <v>1342</v>
      </c>
      <c r="E1067" s="25">
        <v>41703</v>
      </c>
      <c r="F1067" s="14">
        <v>4082700</v>
      </c>
      <c r="G1067" s="27">
        <v>10103252</v>
      </c>
      <c r="H1067" s="26">
        <v>116483</v>
      </c>
      <c r="I1067" s="39" t="s">
        <v>2005</v>
      </c>
      <c r="J1067" s="18">
        <f t="shared" si="16"/>
        <v>0.97394247520680821</v>
      </c>
    </row>
    <row r="1068" spans="1:10" hidden="1" x14ac:dyDescent="0.25">
      <c r="A1068" s="15" t="s">
        <v>3</v>
      </c>
      <c r="B1068" s="22" t="s">
        <v>2003</v>
      </c>
      <c r="C1068" s="22" t="s">
        <v>1973</v>
      </c>
      <c r="D1068" s="14" t="s">
        <v>1343</v>
      </c>
      <c r="E1068" s="25">
        <v>43742</v>
      </c>
      <c r="F1068" s="14">
        <v>4323602</v>
      </c>
      <c r="G1068" s="27">
        <v>10282891</v>
      </c>
      <c r="H1068" s="26">
        <v>116480</v>
      </c>
      <c r="I1068" s="16" t="e">
        <v>#N/A</v>
      </c>
      <c r="J1068" s="18">
        <f t="shared" si="16"/>
        <v>0.97402988818388003</v>
      </c>
    </row>
    <row r="1069" spans="1:10" hidden="1" x14ac:dyDescent="0.25">
      <c r="A1069" s="15" t="s">
        <v>0</v>
      </c>
      <c r="B1069" s="22" t="s">
        <v>2003</v>
      </c>
      <c r="C1069" s="22" t="s">
        <v>1973</v>
      </c>
      <c r="D1069" s="14" t="s">
        <v>1344</v>
      </c>
      <c r="E1069" s="25">
        <v>41355</v>
      </c>
      <c r="F1069" s="14">
        <v>4051659</v>
      </c>
      <c r="G1069" s="27">
        <v>10072366</v>
      </c>
      <c r="H1069" s="26">
        <v>115547</v>
      </c>
      <c r="I1069" s="39" t="s">
        <v>2015</v>
      </c>
      <c r="J1069" s="18">
        <f t="shared" si="16"/>
        <v>0.97411660098660768</v>
      </c>
    </row>
    <row r="1070" spans="1:10" hidden="1" x14ac:dyDescent="0.25">
      <c r="A1070" s="15" t="s">
        <v>0</v>
      </c>
      <c r="B1070" s="22" t="s">
        <v>2003</v>
      </c>
      <c r="C1070" s="22" t="s">
        <v>1973</v>
      </c>
      <c r="D1070" s="14" t="s">
        <v>1346</v>
      </c>
      <c r="E1070" s="25">
        <v>41967</v>
      </c>
      <c r="F1070" s="14">
        <v>4105605</v>
      </c>
      <c r="G1070" s="27">
        <v>10128355</v>
      </c>
      <c r="H1070" s="26">
        <v>115540</v>
      </c>
      <c r="I1070" s="39" t="s">
        <v>2006</v>
      </c>
      <c r="J1070" s="18">
        <f t="shared" si="16"/>
        <v>0.97420330853615167</v>
      </c>
    </row>
    <row r="1071" spans="1:10" hidden="1" x14ac:dyDescent="0.25">
      <c r="A1071" s="15" t="s">
        <v>3</v>
      </c>
      <c r="B1071" s="22" t="s">
        <v>2003</v>
      </c>
      <c r="C1071" s="22" t="s">
        <v>1973</v>
      </c>
      <c r="D1071" s="14" t="s">
        <v>1354</v>
      </c>
      <c r="E1071" s="25">
        <v>41932</v>
      </c>
      <c r="F1071" s="14">
        <v>4102783</v>
      </c>
      <c r="G1071" s="14" t="s">
        <v>2</v>
      </c>
      <c r="H1071" s="26">
        <v>115540</v>
      </c>
      <c r="I1071" s="39" t="s">
        <v>2006</v>
      </c>
      <c r="J1071" s="18">
        <f t="shared" si="16"/>
        <v>0.97429001608569565</v>
      </c>
    </row>
    <row r="1072" spans="1:10" hidden="1" x14ac:dyDescent="0.25">
      <c r="A1072" s="15" t="s">
        <v>0</v>
      </c>
      <c r="B1072" s="22" t="s">
        <v>2003</v>
      </c>
      <c r="C1072" s="22" t="s">
        <v>1973</v>
      </c>
      <c r="D1072" s="14" t="s">
        <v>1347</v>
      </c>
      <c r="E1072" s="25">
        <v>41936</v>
      </c>
      <c r="F1072" s="14">
        <v>4103143</v>
      </c>
      <c r="G1072" s="27">
        <v>10125161</v>
      </c>
      <c r="H1072" s="26">
        <v>115540</v>
      </c>
      <c r="I1072" s="39" t="s">
        <v>2011</v>
      </c>
      <c r="J1072" s="18">
        <f t="shared" si="16"/>
        <v>0.97437672363523964</v>
      </c>
    </row>
    <row r="1073" spans="1:10" hidden="1" x14ac:dyDescent="0.25">
      <c r="A1073" s="15" t="s">
        <v>3</v>
      </c>
      <c r="B1073" s="22" t="s">
        <v>2003</v>
      </c>
      <c r="C1073" s="22" t="s">
        <v>1973</v>
      </c>
      <c r="D1073" s="14" t="s">
        <v>1352</v>
      </c>
      <c r="E1073" s="25">
        <v>42028</v>
      </c>
      <c r="F1073" s="14">
        <v>4110697</v>
      </c>
      <c r="G1073" s="27">
        <v>10134057</v>
      </c>
      <c r="H1073" s="26">
        <v>115540</v>
      </c>
      <c r="I1073" s="39" t="s">
        <v>2005</v>
      </c>
      <c r="J1073" s="18">
        <f t="shared" si="16"/>
        <v>0.97446343118478362</v>
      </c>
    </row>
    <row r="1074" spans="1:10" hidden="1" x14ac:dyDescent="0.25">
      <c r="A1074" s="15" t="s">
        <v>3</v>
      </c>
      <c r="B1074" s="22" t="s">
        <v>2003</v>
      </c>
      <c r="C1074" s="22" t="s">
        <v>1973</v>
      </c>
      <c r="D1074" s="14" t="s">
        <v>1356</v>
      </c>
      <c r="E1074" s="25">
        <v>41871</v>
      </c>
      <c r="F1074" s="14">
        <v>4097474</v>
      </c>
      <c r="G1074" s="27">
        <v>10119207</v>
      </c>
      <c r="H1074" s="26">
        <v>115540</v>
      </c>
      <c r="I1074" s="39" t="s">
        <v>2005</v>
      </c>
      <c r="J1074" s="18">
        <f t="shared" si="16"/>
        <v>0.97455013873432761</v>
      </c>
    </row>
    <row r="1075" spans="1:10" hidden="1" x14ac:dyDescent="0.25">
      <c r="A1075" s="15" t="s">
        <v>0</v>
      </c>
      <c r="B1075" s="22" t="s">
        <v>2003</v>
      </c>
      <c r="C1075" s="22" t="s">
        <v>1973</v>
      </c>
      <c r="D1075" s="14" t="s">
        <v>1348</v>
      </c>
      <c r="E1075" s="25">
        <v>41969</v>
      </c>
      <c r="F1075" s="14">
        <v>4105734</v>
      </c>
      <c r="G1075" s="27">
        <v>10128483</v>
      </c>
      <c r="H1075" s="26">
        <v>115540</v>
      </c>
      <c r="I1075" s="39" t="s">
        <v>2015</v>
      </c>
      <c r="J1075" s="18">
        <f t="shared" si="16"/>
        <v>0.97463684628387159</v>
      </c>
    </row>
    <row r="1076" spans="1:10" hidden="1" x14ac:dyDescent="0.25">
      <c r="A1076" s="15" t="s">
        <v>3</v>
      </c>
      <c r="B1076" s="22" t="s">
        <v>2003</v>
      </c>
      <c r="C1076" s="22" t="s">
        <v>1973</v>
      </c>
      <c r="D1076" s="14" t="s">
        <v>1353</v>
      </c>
      <c r="E1076" s="25">
        <v>41983</v>
      </c>
      <c r="F1076" s="14">
        <v>4107002</v>
      </c>
      <c r="G1076" s="27">
        <v>10129518</v>
      </c>
      <c r="H1076" s="26">
        <v>115540</v>
      </c>
      <c r="I1076" s="16" t="e">
        <v>#N/A</v>
      </c>
      <c r="J1076" s="18">
        <f t="shared" si="16"/>
        <v>0.97472355383341558</v>
      </c>
    </row>
    <row r="1077" spans="1:10" hidden="1" x14ac:dyDescent="0.25">
      <c r="A1077" s="15" t="s">
        <v>0</v>
      </c>
      <c r="B1077" s="22" t="s">
        <v>2003</v>
      </c>
      <c r="C1077" s="22" t="s">
        <v>1973</v>
      </c>
      <c r="D1077" s="14" t="s">
        <v>1349</v>
      </c>
      <c r="E1077" s="25">
        <v>41919</v>
      </c>
      <c r="F1077" s="14">
        <v>4101563</v>
      </c>
      <c r="G1077" s="14" t="s">
        <v>2</v>
      </c>
      <c r="H1077" s="26">
        <v>115540</v>
      </c>
      <c r="I1077" s="16" t="e">
        <v>#N/A</v>
      </c>
      <c r="J1077" s="18">
        <f t="shared" si="16"/>
        <v>0.97481026138295956</v>
      </c>
    </row>
    <row r="1078" spans="1:10" hidden="1" x14ac:dyDescent="0.25">
      <c r="A1078" s="15" t="s">
        <v>3</v>
      </c>
      <c r="B1078" s="22" t="s">
        <v>2003</v>
      </c>
      <c r="C1078" s="22" t="s">
        <v>1973</v>
      </c>
      <c r="D1078" s="14" t="s">
        <v>1357</v>
      </c>
      <c r="E1078" s="25">
        <v>41894</v>
      </c>
      <c r="F1078" s="14">
        <v>4099389</v>
      </c>
      <c r="G1078" s="14" t="s">
        <v>2</v>
      </c>
      <c r="H1078" s="26">
        <v>115540</v>
      </c>
      <c r="I1078" s="16" t="e">
        <v>#N/A</v>
      </c>
      <c r="J1078" s="18">
        <f t="shared" si="16"/>
        <v>0.97489696893250355</v>
      </c>
    </row>
    <row r="1079" spans="1:10" hidden="1" x14ac:dyDescent="0.25">
      <c r="A1079" s="15" t="s">
        <v>3</v>
      </c>
      <c r="B1079" s="22" t="s">
        <v>2003</v>
      </c>
      <c r="C1079" s="22" t="s">
        <v>1973</v>
      </c>
      <c r="D1079" s="14" t="s">
        <v>1355</v>
      </c>
      <c r="E1079" s="25">
        <v>41753</v>
      </c>
      <c r="F1079" s="14">
        <v>4087010</v>
      </c>
      <c r="G1079" s="27">
        <v>10107864</v>
      </c>
      <c r="H1079" s="26">
        <v>115540</v>
      </c>
      <c r="I1079" s="16" t="e">
        <v>#N/A</v>
      </c>
      <c r="J1079" s="18">
        <f t="shared" si="16"/>
        <v>0.97498367648204753</v>
      </c>
    </row>
    <row r="1080" spans="1:10" hidden="1" x14ac:dyDescent="0.25">
      <c r="A1080" s="15" t="s">
        <v>3</v>
      </c>
      <c r="B1080" s="22" t="s">
        <v>2003</v>
      </c>
      <c r="C1080" s="22" t="s">
        <v>1973</v>
      </c>
      <c r="D1080" s="14" t="s">
        <v>1358</v>
      </c>
      <c r="E1080" s="25">
        <v>42037</v>
      </c>
      <c r="F1080" s="14">
        <v>4111551</v>
      </c>
      <c r="G1080" s="27">
        <v>10135058</v>
      </c>
      <c r="H1080" s="26">
        <v>115509</v>
      </c>
      <c r="I1080" s="16" t="e">
        <v>#N/A</v>
      </c>
      <c r="J1080" s="18">
        <f t="shared" si="16"/>
        <v>0.97507036076749209</v>
      </c>
    </row>
    <row r="1081" spans="1:10" hidden="1" x14ac:dyDescent="0.25">
      <c r="A1081" s="15" t="s">
        <v>3</v>
      </c>
      <c r="B1081" s="22" t="s">
        <v>2003</v>
      </c>
      <c r="C1081" s="22" t="s">
        <v>1973</v>
      </c>
      <c r="D1081" s="14" t="s">
        <v>481</v>
      </c>
      <c r="E1081" s="25">
        <v>41824</v>
      </c>
      <c r="F1081" s="14">
        <v>4093042</v>
      </c>
      <c r="G1081" s="27">
        <v>10114745</v>
      </c>
      <c r="H1081" s="26">
        <v>114921</v>
      </c>
      <c r="I1081" s="39" t="s">
        <v>2005</v>
      </c>
      <c r="J1081" s="18">
        <f t="shared" si="16"/>
        <v>0.97515660378550439</v>
      </c>
    </row>
    <row r="1082" spans="1:10" hidden="1" x14ac:dyDescent="0.25">
      <c r="A1082" s="15" t="s">
        <v>0</v>
      </c>
      <c r="B1082" s="22" t="s">
        <v>2003</v>
      </c>
      <c r="C1082" s="22" t="s">
        <v>1974</v>
      </c>
      <c r="D1082" s="14" t="s">
        <v>1359</v>
      </c>
      <c r="E1082" s="25">
        <v>42241</v>
      </c>
      <c r="F1082" s="14">
        <v>4128995</v>
      </c>
      <c r="G1082" s="27">
        <v>10154399</v>
      </c>
      <c r="H1082" s="26">
        <v>114195</v>
      </c>
      <c r="I1082" s="16" t="e">
        <v>#N/A</v>
      </c>
      <c r="J1082" s="18">
        <f t="shared" si="16"/>
        <v>0.97524230197331963</v>
      </c>
    </row>
    <row r="1083" spans="1:10" hidden="1" x14ac:dyDescent="0.25">
      <c r="A1083" s="15" t="s">
        <v>3</v>
      </c>
      <c r="B1083" s="22" t="s">
        <v>2003</v>
      </c>
      <c r="C1083" s="22" t="s">
        <v>1973</v>
      </c>
      <c r="D1083" s="14" t="s">
        <v>1360</v>
      </c>
      <c r="E1083" s="25">
        <v>44610</v>
      </c>
      <c r="F1083" s="14">
        <v>4459207</v>
      </c>
      <c r="G1083" s="27">
        <v>10377721</v>
      </c>
      <c r="H1083" s="26">
        <v>114123</v>
      </c>
      <c r="I1083" s="39" t="s">
        <v>2011</v>
      </c>
      <c r="J1083" s="18">
        <f t="shared" si="16"/>
        <v>0.97532794612838802</v>
      </c>
    </row>
    <row r="1084" spans="1:10" hidden="1" x14ac:dyDescent="0.25">
      <c r="A1084" s="15" t="s">
        <v>0</v>
      </c>
      <c r="B1084" s="22" t="s">
        <v>2003</v>
      </c>
      <c r="C1084" s="22" t="s">
        <v>1974</v>
      </c>
      <c r="D1084" s="14" t="s">
        <v>1361</v>
      </c>
      <c r="E1084" s="25">
        <v>44049</v>
      </c>
      <c r="F1084" s="14">
        <v>4370723</v>
      </c>
      <c r="G1084" s="27">
        <v>10318377</v>
      </c>
      <c r="H1084" s="26">
        <v>113718</v>
      </c>
      <c r="I1084" s="39" t="s">
        <v>2006</v>
      </c>
      <c r="J1084" s="18">
        <f t="shared" si="16"/>
        <v>0.97541328634925561</v>
      </c>
    </row>
    <row r="1085" spans="1:10" hidden="1" x14ac:dyDescent="0.25">
      <c r="A1085" s="15" t="s">
        <v>3</v>
      </c>
      <c r="B1085" s="22" t="s">
        <v>2003</v>
      </c>
      <c r="C1085" s="22" t="s">
        <v>1973</v>
      </c>
      <c r="D1085" s="14" t="s">
        <v>1362</v>
      </c>
      <c r="E1085" s="25">
        <v>41378</v>
      </c>
      <c r="F1085" s="14">
        <v>4053584</v>
      </c>
      <c r="G1085" s="27">
        <v>10074491</v>
      </c>
      <c r="H1085" s="26">
        <v>113281</v>
      </c>
      <c r="I1085" s="16" t="e">
        <v>#N/A</v>
      </c>
      <c r="J1085" s="18">
        <f t="shared" si="16"/>
        <v>0.97549829862136817</v>
      </c>
    </row>
    <row r="1086" spans="1:10" hidden="1" x14ac:dyDescent="0.25">
      <c r="A1086" s="15" t="s">
        <v>3</v>
      </c>
      <c r="B1086" s="22" t="s">
        <v>2003</v>
      </c>
      <c r="C1086" s="22" t="s">
        <v>1973</v>
      </c>
      <c r="D1086" s="14" t="s">
        <v>1366</v>
      </c>
      <c r="E1086" s="25">
        <v>41312</v>
      </c>
      <c r="F1086" s="14">
        <v>4047921</v>
      </c>
      <c r="G1086" s="27">
        <v>10068647</v>
      </c>
      <c r="H1086" s="26">
        <v>112569</v>
      </c>
      <c r="I1086" s="39" t="s">
        <v>2010</v>
      </c>
      <c r="J1086" s="18">
        <f t="shared" si="16"/>
        <v>0.97558277656965109</v>
      </c>
    </row>
    <row r="1087" spans="1:10" hidden="1" x14ac:dyDescent="0.25">
      <c r="A1087" s="15" t="s">
        <v>0</v>
      </c>
      <c r="B1087" s="22" t="s">
        <v>2003</v>
      </c>
      <c r="C1087" s="22" t="s">
        <v>1973</v>
      </c>
      <c r="D1087" s="14" t="s">
        <v>1367</v>
      </c>
      <c r="E1087" s="25">
        <v>43432</v>
      </c>
      <c r="F1087" s="14">
        <v>4281111</v>
      </c>
      <c r="G1087" s="27">
        <v>10256717</v>
      </c>
      <c r="H1087" s="26">
        <v>112000</v>
      </c>
      <c r="I1087" s="39" t="s">
        <v>2007</v>
      </c>
      <c r="J1087" s="18">
        <f t="shared" si="16"/>
        <v>0.97566682750914324</v>
      </c>
    </row>
    <row r="1088" spans="1:10" hidden="1" x14ac:dyDescent="0.25">
      <c r="A1088" s="15" t="s">
        <v>3</v>
      </c>
      <c r="B1088" s="22" t="s">
        <v>2003</v>
      </c>
      <c r="C1088" s="22" t="s">
        <v>1973</v>
      </c>
      <c r="D1088" s="14" t="s">
        <v>1371</v>
      </c>
      <c r="E1088" s="25">
        <v>40982</v>
      </c>
      <c r="F1088" s="14">
        <v>4025072</v>
      </c>
      <c r="G1088" s="27">
        <v>10040940</v>
      </c>
      <c r="H1088" s="26">
        <v>111895</v>
      </c>
      <c r="I1088" s="39" t="s">
        <v>2015</v>
      </c>
      <c r="J1088" s="18">
        <f t="shared" si="16"/>
        <v>0.97575079965087963</v>
      </c>
    </row>
    <row r="1089" spans="1:10" hidden="1" x14ac:dyDescent="0.25">
      <c r="A1089" s="15" t="s">
        <v>3</v>
      </c>
      <c r="B1089" s="22" t="s">
        <v>2003</v>
      </c>
      <c r="C1089" s="22" t="s">
        <v>1973</v>
      </c>
      <c r="D1089" s="14" t="s">
        <v>1372</v>
      </c>
      <c r="E1089" s="25">
        <v>43752</v>
      </c>
      <c r="F1089" s="14">
        <v>4325140</v>
      </c>
      <c r="G1089" s="27">
        <v>10287180</v>
      </c>
      <c r="H1089" s="26">
        <v>111488</v>
      </c>
      <c r="I1089" s="39" t="s">
        <v>2010</v>
      </c>
      <c r="J1089" s="18">
        <f t="shared" si="16"/>
        <v>0.97583446635750548</v>
      </c>
    </row>
    <row r="1090" spans="1:10" hidden="1" x14ac:dyDescent="0.25">
      <c r="A1090" s="15" t="s">
        <v>0</v>
      </c>
      <c r="B1090" s="22" t="s">
        <v>2003</v>
      </c>
      <c r="C1090" s="22" t="s">
        <v>1973</v>
      </c>
      <c r="D1090" s="14" t="s">
        <v>1375</v>
      </c>
      <c r="E1090" s="25">
        <v>41263</v>
      </c>
      <c r="F1090" s="14">
        <v>4044397</v>
      </c>
      <c r="G1090" s="27">
        <v>10064926</v>
      </c>
      <c r="H1090" s="26">
        <v>111276</v>
      </c>
      <c r="I1090" s="39" t="s">
        <v>2007</v>
      </c>
      <c r="J1090" s="18">
        <f t="shared" si="16"/>
        <v>0.97591797396771018</v>
      </c>
    </row>
    <row r="1091" spans="1:10" hidden="1" x14ac:dyDescent="0.25">
      <c r="A1091" s="15" t="s">
        <v>3</v>
      </c>
      <c r="B1091" s="22" t="s">
        <v>2003</v>
      </c>
      <c r="C1091" s="22" t="s">
        <v>1973</v>
      </c>
      <c r="D1091" s="14" t="s">
        <v>368</v>
      </c>
      <c r="E1091" s="25">
        <v>41327</v>
      </c>
      <c r="F1091" s="14">
        <v>4049250</v>
      </c>
      <c r="G1091" s="27">
        <v>10069984</v>
      </c>
      <c r="H1091" s="26">
        <v>111276</v>
      </c>
      <c r="I1091" s="39" t="s">
        <v>2000</v>
      </c>
      <c r="J1091" s="18">
        <f t="shared" si="16"/>
        <v>0.97600148157791489</v>
      </c>
    </row>
    <row r="1092" spans="1:10" hidden="1" x14ac:dyDescent="0.25">
      <c r="A1092" s="15" t="s">
        <v>3</v>
      </c>
      <c r="B1092" s="22" t="s">
        <v>2003</v>
      </c>
      <c r="C1092" s="22" t="s">
        <v>1973</v>
      </c>
      <c r="D1092" s="14" t="s">
        <v>1376</v>
      </c>
      <c r="E1092" s="25">
        <v>41340</v>
      </c>
      <c r="F1092" s="14">
        <v>4050357</v>
      </c>
      <c r="G1092" s="27">
        <v>10071140</v>
      </c>
      <c r="H1092" s="26">
        <v>111276</v>
      </c>
      <c r="I1092" s="39" t="s">
        <v>2011</v>
      </c>
      <c r="J1092" s="18">
        <f t="shared" ref="J1092:J1155" si="17">+H1092/$H$1+J1091</f>
        <v>0.97608498918811959</v>
      </c>
    </row>
    <row r="1093" spans="1:10" hidden="1" x14ac:dyDescent="0.25">
      <c r="A1093" s="15" t="s">
        <v>3</v>
      </c>
      <c r="B1093" s="22" t="s">
        <v>2003</v>
      </c>
      <c r="C1093" s="22" t="s">
        <v>1973</v>
      </c>
      <c r="D1093" s="14" t="s">
        <v>1378</v>
      </c>
      <c r="E1093" s="25">
        <v>41343</v>
      </c>
      <c r="F1093" s="14">
        <v>4050647</v>
      </c>
      <c r="G1093" s="27">
        <v>10071264</v>
      </c>
      <c r="H1093" s="26">
        <v>111276</v>
      </c>
      <c r="I1093" s="39" t="s">
        <v>2005</v>
      </c>
      <c r="J1093" s="18">
        <f t="shared" si="17"/>
        <v>0.97616849679832429</v>
      </c>
    </row>
    <row r="1094" spans="1:10" hidden="1" x14ac:dyDescent="0.25">
      <c r="A1094" s="15" t="s">
        <v>3</v>
      </c>
      <c r="B1094" s="22" t="s">
        <v>2003</v>
      </c>
      <c r="C1094" s="22" t="s">
        <v>1973</v>
      </c>
      <c r="D1094" s="14" t="s">
        <v>1377</v>
      </c>
      <c r="E1094" s="25">
        <v>41382</v>
      </c>
      <c r="F1094" s="14">
        <v>4053948</v>
      </c>
      <c r="G1094" s="27">
        <v>10074961</v>
      </c>
      <c r="H1094" s="26">
        <v>111276</v>
      </c>
      <c r="I1094" s="39" t="s">
        <v>2015</v>
      </c>
      <c r="J1094" s="18">
        <f t="shared" si="17"/>
        <v>0.97625200440852899</v>
      </c>
    </row>
    <row r="1095" spans="1:10" hidden="1" x14ac:dyDescent="0.25">
      <c r="A1095" s="15" t="s">
        <v>0</v>
      </c>
      <c r="B1095" s="22" t="s">
        <v>2003</v>
      </c>
      <c r="C1095" s="22" t="s">
        <v>1973</v>
      </c>
      <c r="D1095" s="14" t="s">
        <v>469</v>
      </c>
      <c r="E1095" s="25">
        <v>41320</v>
      </c>
      <c r="F1095" s="14">
        <v>4048547</v>
      </c>
      <c r="G1095" s="27">
        <v>10069432</v>
      </c>
      <c r="H1095" s="26">
        <v>111276</v>
      </c>
      <c r="I1095" s="16" t="e">
        <v>#N/A</v>
      </c>
      <c r="J1095" s="18">
        <f t="shared" si="17"/>
        <v>0.9763355120187337</v>
      </c>
    </row>
    <row r="1096" spans="1:10" hidden="1" x14ac:dyDescent="0.25">
      <c r="A1096" s="15" t="s">
        <v>0</v>
      </c>
      <c r="B1096" s="22" t="s">
        <v>2003</v>
      </c>
      <c r="C1096" s="22" t="s">
        <v>1974</v>
      </c>
      <c r="D1096" s="14" t="s">
        <v>1374</v>
      </c>
      <c r="E1096" s="25">
        <v>41314</v>
      </c>
      <c r="F1096" s="14">
        <v>4048111</v>
      </c>
      <c r="G1096" s="27">
        <v>10068821</v>
      </c>
      <c r="H1096" s="26">
        <v>111276</v>
      </c>
      <c r="I1096" s="16" t="e">
        <v>#N/A</v>
      </c>
      <c r="J1096" s="18">
        <f t="shared" si="17"/>
        <v>0.9764190196289384</v>
      </c>
    </row>
    <row r="1097" spans="1:10" hidden="1" x14ac:dyDescent="0.25">
      <c r="A1097" s="15" t="s">
        <v>3</v>
      </c>
      <c r="B1097" s="22" t="s">
        <v>2003</v>
      </c>
      <c r="C1097" s="22" t="s">
        <v>1973</v>
      </c>
      <c r="D1097" s="14" t="s">
        <v>1380</v>
      </c>
      <c r="E1097" s="25">
        <v>44156</v>
      </c>
      <c r="F1097" s="14">
        <v>4387579</v>
      </c>
      <c r="G1097" s="27">
        <v>10330456</v>
      </c>
      <c r="H1097" s="26">
        <v>110764</v>
      </c>
      <c r="I1097" s="16" t="e">
        <v>#N/A</v>
      </c>
      <c r="J1097" s="18">
        <f t="shared" si="17"/>
        <v>0.9765021430062768</v>
      </c>
    </row>
    <row r="1098" spans="1:10" hidden="1" x14ac:dyDescent="0.25">
      <c r="A1098" s="15" t="s">
        <v>0</v>
      </c>
      <c r="B1098" s="22" t="s">
        <v>2003</v>
      </c>
      <c r="C1098" s="22" t="s">
        <v>1973</v>
      </c>
      <c r="D1098" s="14" t="s">
        <v>1381</v>
      </c>
      <c r="E1098" s="25">
        <v>41166</v>
      </c>
      <c r="F1098" s="14">
        <v>4037377</v>
      </c>
      <c r="G1098" s="27">
        <v>10057178</v>
      </c>
      <c r="H1098" s="26">
        <v>110368</v>
      </c>
      <c r="I1098" s="16" t="e">
        <v>#N/A</v>
      </c>
      <c r="J1098" s="18">
        <f t="shared" si="17"/>
        <v>0.97658496920350779</v>
      </c>
    </row>
    <row r="1099" spans="1:10" hidden="1" x14ac:dyDescent="0.25">
      <c r="A1099" s="15" t="s">
        <v>3</v>
      </c>
      <c r="B1099" s="22" t="s">
        <v>2003</v>
      </c>
      <c r="C1099" s="22" t="s">
        <v>1973</v>
      </c>
      <c r="D1099" s="14" t="s">
        <v>1382</v>
      </c>
      <c r="E1099" s="25">
        <v>44809</v>
      </c>
      <c r="F1099" s="14">
        <v>4488704</v>
      </c>
      <c r="G1099" s="27">
        <v>10398865</v>
      </c>
      <c r="H1099" s="26">
        <v>109834</v>
      </c>
      <c r="I1099" s="16" t="e">
        <v>#N/A</v>
      </c>
      <c r="J1099" s="18">
        <f t="shared" si="17"/>
        <v>0.97666739465786656</v>
      </c>
    </row>
    <row r="1100" spans="1:10" hidden="1" x14ac:dyDescent="0.25">
      <c r="A1100" s="15" t="s">
        <v>3</v>
      </c>
      <c r="B1100" s="22" t="s">
        <v>2003</v>
      </c>
      <c r="C1100" s="22" t="s">
        <v>1973</v>
      </c>
      <c r="D1100" s="14" t="s">
        <v>1383</v>
      </c>
      <c r="E1100" s="25">
        <v>43676</v>
      </c>
      <c r="F1100" s="14">
        <v>4313710</v>
      </c>
      <c r="G1100" s="27">
        <v>10277605</v>
      </c>
      <c r="H1100" s="26">
        <v>109824</v>
      </c>
      <c r="I1100" s="16" t="e">
        <v>#N/A</v>
      </c>
      <c r="J1100" s="18">
        <f t="shared" si="17"/>
        <v>0.97674981260767713</v>
      </c>
    </row>
    <row r="1101" spans="1:10" hidden="1" x14ac:dyDescent="0.25">
      <c r="A1101" s="15" t="s">
        <v>3</v>
      </c>
      <c r="B1101" s="22" t="s">
        <v>2003</v>
      </c>
      <c r="C1101" s="22" t="s">
        <v>1973</v>
      </c>
      <c r="D1101" s="14" t="s">
        <v>1384</v>
      </c>
      <c r="E1101" s="25">
        <v>45126</v>
      </c>
      <c r="F1101" s="14">
        <v>4531550</v>
      </c>
      <c r="G1101" s="27">
        <v>10430619</v>
      </c>
      <c r="H1101" s="26">
        <v>108930</v>
      </c>
      <c r="I1101" s="16" t="e">
        <v>#N/A</v>
      </c>
      <c r="J1101" s="18">
        <f t="shared" si="17"/>
        <v>0.97683155965088142</v>
      </c>
    </row>
    <row r="1102" spans="1:10" hidden="1" x14ac:dyDescent="0.25">
      <c r="A1102" s="15" t="s">
        <v>3</v>
      </c>
      <c r="B1102" s="22" t="s">
        <v>2003</v>
      </c>
      <c r="C1102" s="22" t="s">
        <v>1973</v>
      </c>
      <c r="D1102" s="14" t="s">
        <v>1385</v>
      </c>
      <c r="E1102" s="25">
        <v>43631</v>
      </c>
      <c r="F1102" s="14">
        <v>4308153</v>
      </c>
      <c r="G1102" s="27">
        <v>10274187</v>
      </c>
      <c r="H1102" s="26">
        <v>106496</v>
      </c>
      <c r="I1102" s="39" t="s">
        <v>2015</v>
      </c>
      <c r="J1102" s="18">
        <f t="shared" si="17"/>
        <v>0.97691148008706141</v>
      </c>
    </row>
    <row r="1103" spans="1:10" hidden="1" x14ac:dyDescent="0.25">
      <c r="A1103" s="15" t="s">
        <v>3</v>
      </c>
      <c r="B1103" s="22" t="s">
        <v>2003</v>
      </c>
      <c r="C1103" s="22" t="s">
        <v>1973</v>
      </c>
      <c r="D1103" s="14" t="s">
        <v>1386</v>
      </c>
      <c r="E1103" s="25">
        <v>41298</v>
      </c>
      <c r="F1103" s="14">
        <v>4046704</v>
      </c>
      <c r="G1103" s="27">
        <v>10067443</v>
      </c>
      <c r="H1103" s="26">
        <v>106176</v>
      </c>
      <c r="I1103" s="39" t="s">
        <v>2005</v>
      </c>
      <c r="J1103" s="18">
        <f t="shared" si="17"/>
        <v>0.97699116037769995</v>
      </c>
    </row>
    <row r="1104" spans="1:10" hidden="1" x14ac:dyDescent="0.25">
      <c r="A1104" s="15" t="s">
        <v>0</v>
      </c>
      <c r="B1104" s="22" t="s">
        <v>2003</v>
      </c>
      <c r="C1104" s="22" t="s">
        <v>1973</v>
      </c>
      <c r="D1104" s="14" t="s">
        <v>1387</v>
      </c>
      <c r="E1104" s="25">
        <v>42522</v>
      </c>
      <c r="F1104" s="14">
        <v>4153933</v>
      </c>
      <c r="G1104" s="27">
        <v>10179954</v>
      </c>
      <c r="H1104" s="26">
        <v>105435</v>
      </c>
      <c r="I1104" s="39" t="s">
        <v>2005</v>
      </c>
      <c r="J1104" s="18">
        <f t="shared" si="17"/>
        <v>0.97707028458131917</v>
      </c>
    </row>
    <row r="1105" spans="1:10" hidden="1" x14ac:dyDescent="0.25">
      <c r="A1105" s="15" t="s">
        <v>0</v>
      </c>
      <c r="B1105" s="22" t="s">
        <v>2003</v>
      </c>
      <c r="C1105" s="22" t="s">
        <v>1973</v>
      </c>
      <c r="D1105" s="14" t="s">
        <v>1388</v>
      </c>
      <c r="E1105" s="25">
        <v>41953</v>
      </c>
      <c r="F1105" s="14">
        <v>4104508</v>
      </c>
      <c r="G1105" s="27">
        <v>10127086</v>
      </c>
      <c r="H1105" s="26">
        <v>105425</v>
      </c>
      <c r="I1105" s="39" t="s">
        <v>2006</v>
      </c>
      <c r="J1105" s="18">
        <f t="shared" si="17"/>
        <v>0.97714940128039018</v>
      </c>
    </row>
    <row r="1106" spans="1:10" hidden="1" x14ac:dyDescent="0.25">
      <c r="A1106" s="15" t="s">
        <v>3</v>
      </c>
      <c r="B1106" s="22" t="s">
        <v>2003</v>
      </c>
      <c r="C1106" s="22" t="s">
        <v>1973</v>
      </c>
      <c r="D1106" s="14" t="s">
        <v>1390</v>
      </c>
      <c r="E1106" s="25">
        <v>42806</v>
      </c>
      <c r="F1106" s="14">
        <v>4198122</v>
      </c>
      <c r="G1106" s="27">
        <v>10199873</v>
      </c>
      <c r="H1106" s="26">
        <v>105208</v>
      </c>
      <c r="I1106" s="39" t="s">
        <v>2015</v>
      </c>
      <c r="J1106" s="18">
        <f t="shared" si="17"/>
        <v>0.977228355130766</v>
      </c>
    </row>
    <row r="1107" spans="1:10" hidden="1" x14ac:dyDescent="0.25">
      <c r="A1107" s="15" t="s">
        <v>0</v>
      </c>
      <c r="B1107" s="22" t="s">
        <v>2003</v>
      </c>
      <c r="C1107" s="22" t="s">
        <v>1973</v>
      </c>
      <c r="D1107" s="14" t="s">
        <v>1393</v>
      </c>
      <c r="E1107" s="25">
        <v>41825</v>
      </c>
      <c r="F1107" s="14">
        <v>4093077</v>
      </c>
      <c r="G1107" s="14" t="s">
        <v>2</v>
      </c>
      <c r="H1107" s="26">
        <v>105036</v>
      </c>
      <c r="I1107" s="39" t="s">
        <v>2005</v>
      </c>
      <c r="J1107" s="18">
        <f t="shared" si="17"/>
        <v>0.97730717990291327</v>
      </c>
    </row>
    <row r="1108" spans="1:10" hidden="1" x14ac:dyDescent="0.25">
      <c r="A1108" s="15" t="s">
        <v>3</v>
      </c>
      <c r="B1108" s="22" t="s">
        <v>2003</v>
      </c>
      <c r="C1108" s="22" t="s">
        <v>1973</v>
      </c>
      <c r="D1108" s="14" t="s">
        <v>1395</v>
      </c>
      <c r="E1108" s="25">
        <v>41790</v>
      </c>
      <c r="F1108" s="14">
        <v>4090358</v>
      </c>
      <c r="G1108" s="27">
        <v>10111139</v>
      </c>
      <c r="H1108" s="26">
        <v>105036</v>
      </c>
      <c r="I1108" s="39" t="s">
        <v>2005</v>
      </c>
      <c r="J1108" s="18">
        <f t="shared" si="17"/>
        <v>0.97738600467506054</v>
      </c>
    </row>
    <row r="1109" spans="1:10" hidden="1" x14ac:dyDescent="0.25">
      <c r="A1109" s="15" t="s">
        <v>0</v>
      </c>
      <c r="B1109" s="22" t="s">
        <v>2003</v>
      </c>
      <c r="C1109" s="22" t="s">
        <v>1974</v>
      </c>
      <c r="D1109" s="14" t="s">
        <v>1391</v>
      </c>
      <c r="E1109" s="25">
        <v>41838</v>
      </c>
      <c r="F1109" s="14">
        <v>4094300</v>
      </c>
      <c r="G1109" s="27">
        <v>10116235</v>
      </c>
      <c r="H1109" s="26">
        <v>105036</v>
      </c>
      <c r="I1109" s="16" t="e">
        <v>#N/A</v>
      </c>
      <c r="J1109" s="18">
        <f t="shared" si="17"/>
        <v>0.97746482944720781</v>
      </c>
    </row>
    <row r="1110" spans="1:10" hidden="1" x14ac:dyDescent="0.25">
      <c r="A1110" s="15" t="s">
        <v>0</v>
      </c>
      <c r="B1110" s="22" t="s">
        <v>2003</v>
      </c>
      <c r="C1110" s="22" t="s">
        <v>1973</v>
      </c>
      <c r="D1110" s="14" t="s">
        <v>1392</v>
      </c>
      <c r="E1110" s="25">
        <v>41831</v>
      </c>
      <c r="F1110" s="14">
        <v>4093564</v>
      </c>
      <c r="G1110" s="27">
        <v>10115517</v>
      </c>
      <c r="H1110" s="26">
        <v>105036</v>
      </c>
      <c r="I1110" s="16" t="e">
        <v>#N/A</v>
      </c>
      <c r="J1110" s="18">
        <f t="shared" si="17"/>
        <v>0.97754365421935507</v>
      </c>
    </row>
    <row r="1111" spans="1:10" hidden="1" x14ac:dyDescent="0.25">
      <c r="A1111" s="15" t="s">
        <v>3</v>
      </c>
      <c r="B1111" s="22" t="s">
        <v>2003</v>
      </c>
      <c r="C1111" s="22" t="s">
        <v>1973</v>
      </c>
      <c r="D1111" s="14" t="s">
        <v>1396</v>
      </c>
      <c r="E1111" s="25">
        <v>41659</v>
      </c>
      <c r="F1111" s="14">
        <v>4078516</v>
      </c>
      <c r="G1111" s="27">
        <v>10099300</v>
      </c>
      <c r="H1111" s="26">
        <v>105000</v>
      </c>
      <c r="I1111" s="16" t="e">
        <v>#N/A</v>
      </c>
      <c r="J1111" s="18">
        <f t="shared" si="17"/>
        <v>0.97762245197512898</v>
      </c>
    </row>
    <row r="1112" spans="1:10" hidden="1" x14ac:dyDescent="0.25">
      <c r="A1112" s="15" t="s">
        <v>0</v>
      </c>
      <c r="B1112" s="22" t="s">
        <v>2003</v>
      </c>
      <c r="C1112" s="22" t="s">
        <v>1973</v>
      </c>
      <c r="D1112" s="14" t="s">
        <v>928</v>
      </c>
      <c r="E1112" s="25">
        <v>41347</v>
      </c>
      <c r="F1112" s="14">
        <v>4051035</v>
      </c>
      <c r="G1112" s="27">
        <v>10071849</v>
      </c>
      <c r="H1112" s="26">
        <v>104121</v>
      </c>
      <c r="I1112" s="39" t="s">
        <v>2005</v>
      </c>
      <c r="J1112" s="18">
        <f t="shared" si="17"/>
        <v>0.97770059008111876</v>
      </c>
    </row>
    <row r="1113" spans="1:10" hidden="1" x14ac:dyDescent="0.25">
      <c r="A1113" s="15" t="s">
        <v>3</v>
      </c>
      <c r="B1113" s="22" t="s">
        <v>2003</v>
      </c>
      <c r="C1113" s="22" t="s">
        <v>1973</v>
      </c>
      <c r="D1113" s="14" t="s">
        <v>788</v>
      </c>
      <c r="E1113" s="25">
        <v>43327</v>
      </c>
      <c r="F1113" s="14">
        <v>4259678</v>
      </c>
      <c r="G1113" s="27">
        <v>10246176</v>
      </c>
      <c r="H1113" s="26">
        <v>104000</v>
      </c>
      <c r="I1113" s="16" t="e">
        <v>#N/A</v>
      </c>
      <c r="J1113" s="18">
        <f t="shared" si="17"/>
        <v>0.97777863738207571</v>
      </c>
    </row>
    <row r="1114" spans="1:10" hidden="1" x14ac:dyDescent="0.25">
      <c r="A1114" s="15" t="s">
        <v>0</v>
      </c>
      <c r="B1114" s="22" t="s">
        <v>2003</v>
      </c>
      <c r="C1114" s="22" t="s">
        <v>1973</v>
      </c>
      <c r="D1114" s="14" t="s">
        <v>1398</v>
      </c>
      <c r="E1114" s="25">
        <v>42170</v>
      </c>
      <c r="F1114" s="14">
        <v>4123195</v>
      </c>
      <c r="G1114" s="27">
        <v>10148200</v>
      </c>
      <c r="H1114" s="26">
        <v>103839</v>
      </c>
      <c r="I1114" s="39" t="s">
        <v>2005</v>
      </c>
      <c r="J1114" s="18">
        <f t="shared" si="17"/>
        <v>0.97785656385980713</v>
      </c>
    </row>
    <row r="1115" spans="1:10" hidden="1" x14ac:dyDescent="0.25">
      <c r="A1115" s="15" t="s">
        <v>0</v>
      </c>
      <c r="B1115" s="22" t="s">
        <v>2003</v>
      </c>
      <c r="C1115" s="22" t="s">
        <v>1973</v>
      </c>
      <c r="D1115" s="14" t="s">
        <v>1399</v>
      </c>
      <c r="E1115" s="25">
        <v>42792</v>
      </c>
      <c r="F1115" s="14">
        <v>4196659</v>
      </c>
      <c r="G1115" s="27">
        <v>10198849</v>
      </c>
      <c r="H1115" s="26">
        <v>103576</v>
      </c>
      <c r="I1115" s="39" t="s">
        <v>2005</v>
      </c>
      <c r="J1115" s="18">
        <f t="shared" si="17"/>
        <v>0.97793429296792178</v>
      </c>
    </row>
    <row r="1116" spans="1:10" hidden="1" x14ac:dyDescent="0.25">
      <c r="A1116" s="15" t="s">
        <v>3</v>
      </c>
      <c r="B1116" s="22" t="s">
        <v>2003</v>
      </c>
      <c r="C1116" s="22" t="s">
        <v>1973</v>
      </c>
      <c r="D1116" s="14" t="s">
        <v>1399</v>
      </c>
      <c r="E1116" s="25">
        <v>42777</v>
      </c>
      <c r="F1116" s="14">
        <v>4185762</v>
      </c>
      <c r="G1116" s="27">
        <v>10196091</v>
      </c>
      <c r="H1116" s="26">
        <v>103576</v>
      </c>
      <c r="I1116" s="39" t="s">
        <v>2005</v>
      </c>
      <c r="J1116" s="18">
        <f t="shared" si="17"/>
        <v>0.97801202207603644</v>
      </c>
    </row>
    <row r="1117" spans="1:10" hidden="1" x14ac:dyDescent="0.25">
      <c r="A1117" s="15" t="s">
        <v>3</v>
      </c>
      <c r="B1117" s="22" t="s">
        <v>2003</v>
      </c>
      <c r="C1117" s="22" t="s">
        <v>1973</v>
      </c>
      <c r="D1117" s="14" t="s">
        <v>1402</v>
      </c>
      <c r="E1117" s="25">
        <v>42775</v>
      </c>
      <c r="F1117" s="14">
        <v>4185475</v>
      </c>
      <c r="G1117" s="27">
        <v>10195342</v>
      </c>
      <c r="H1117" s="26">
        <v>103576</v>
      </c>
      <c r="I1117" s="39" t="s">
        <v>2005</v>
      </c>
      <c r="J1117" s="18">
        <f t="shared" si="17"/>
        <v>0.97808975118415109</v>
      </c>
    </row>
    <row r="1118" spans="1:10" hidden="1" x14ac:dyDescent="0.25">
      <c r="A1118" s="15" t="s">
        <v>0</v>
      </c>
      <c r="B1118" s="22" t="s">
        <v>2003</v>
      </c>
      <c r="C1118" s="22" t="s">
        <v>1973</v>
      </c>
      <c r="D1118" s="14" t="s">
        <v>1400</v>
      </c>
      <c r="E1118" s="25">
        <v>42771</v>
      </c>
      <c r="F1118" s="14">
        <v>4185017</v>
      </c>
      <c r="G1118" s="27">
        <v>10196046</v>
      </c>
      <c r="H1118" s="26">
        <v>103576</v>
      </c>
      <c r="I1118" s="16" t="e">
        <v>#N/A</v>
      </c>
      <c r="J1118" s="18">
        <f t="shared" si="17"/>
        <v>0.97816748029226575</v>
      </c>
    </row>
    <row r="1119" spans="1:10" hidden="1" x14ac:dyDescent="0.25">
      <c r="A1119" s="15" t="s">
        <v>3</v>
      </c>
      <c r="B1119" s="22" t="s">
        <v>2003</v>
      </c>
      <c r="C1119" s="22" t="s">
        <v>1973</v>
      </c>
      <c r="D1119" s="14" t="s">
        <v>1403</v>
      </c>
      <c r="E1119" s="25">
        <v>42181</v>
      </c>
      <c r="F1119" s="14">
        <v>4124030</v>
      </c>
      <c r="G1119" s="27">
        <v>10149340</v>
      </c>
      <c r="H1119" s="26">
        <v>103343</v>
      </c>
      <c r="I1119" s="16" t="e">
        <v>#N/A</v>
      </c>
      <c r="J1119" s="18">
        <f t="shared" si="17"/>
        <v>0.97824503454440803</v>
      </c>
    </row>
    <row r="1120" spans="1:10" hidden="1" x14ac:dyDescent="0.25">
      <c r="A1120" s="15" t="s">
        <v>3</v>
      </c>
      <c r="B1120" s="22" t="s">
        <v>2003</v>
      </c>
      <c r="C1120" s="22" t="s">
        <v>1973</v>
      </c>
      <c r="D1120" s="14" t="s">
        <v>201</v>
      </c>
      <c r="E1120" s="25">
        <v>44582</v>
      </c>
      <c r="F1120" s="14">
        <v>4454926</v>
      </c>
      <c r="G1120" s="27">
        <v>10375007</v>
      </c>
      <c r="H1120" s="26">
        <v>102885</v>
      </c>
      <c r="I1120" s="39" t="s">
        <v>2011</v>
      </c>
      <c r="J1120" s="18">
        <f t="shared" si="17"/>
        <v>0.97832224508824417</v>
      </c>
    </row>
    <row r="1121" spans="1:10" hidden="1" x14ac:dyDescent="0.25">
      <c r="A1121" s="15" t="s">
        <v>0</v>
      </c>
      <c r="B1121" s="22" t="s">
        <v>2003</v>
      </c>
      <c r="C1121" s="22" t="s">
        <v>1974</v>
      </c>
      <c r="D1121" s="14" t="s">
        <v>1404</v>
      </c>
      <c r="E1121" s="25">
        <v>40963</v>
      </c>
      <c r="F1121" s="14">
        <v>4023594</v>
      </c>
      <c r="G1121" s="27">
        <v>10039220</v>
      </c>
      <c r="H1121" s="26">
        <v>102740</v>
      </c>
      <c r="I1121" s="16" t="e">
        <v>#N/A</v>
      </c>
      <c r="J1121" s="18">
        <f t="shared" si="17"/>
        <v>0.97839934681613183</v>
      </c>
    </row>
    <row r="1122" spans="1:10" hidden="1" x14ac:dyDescent="0.25">
      <c r="A1122" s="15" t="s">
        <v>3</v>
      </c>
      <c r="B1122" s="22" t="s">
        <v>2003</v>
      </c>
      <c r="C1122" s="22" t="s">
        <v>1973</v>
      </c>
      <c r="D1122" s="14" t="s">
        <v>1406</v>
      </c>
      <c r="E1122" s="25">
        <v>41492</v>
      </c>
      <c r="F1122" s="14">
        <v>4063738</v>
      </c>
      <c r="G1122" s="27">
        <v>10083994</v>
      </c>
      <c r="H1122" s="26">
        <v>102523</v>
      </c>
      <c r="I1122" s="16" t="e">
        <v>#N/A</v>
      </c>
      <c r="J1122" s="18">
        <f t="shared" si="17"/>
        <v>0.9784762856953243</v>
      </c>
    </row>
    <row r="1123" spans="1:10" hidden="1" x14ac:dyDescent="0.25">
      <c r="A1123" s="15" t="s">
        <v>3</v>
      </c>
      <c r="B1123" s="22" t="s">
        <v>2003</v>
      </c>
      <c r="C1123" s="22" t="s">
        <v>1973</v>
      </c>
      <c r="D1123" s="14" t="s">
        <v>1407</v>
      </c>
      <c r="E1123" s="25">
        <v>44975</v>
      </c>
      <c r="F1123" s="14">
        <v>4511915</v>
      </c>
      <c r="G1123" s="27">
        <v>10414762</v>
      </c>
      <c r="H1123" s="26">
        <v>102110</v>
      </c>
      <c r="I1123" s="39" t="s">
        <v>2010</v>
      </c>
      <c r="J1123" s="18">
        <f t="shared" si="17"/>
        <v>0.97855291463667737</v>
      </c>
    </row>
    <row r="1124" spans="1:10" hidden="1" x14ac:dyDescent="0.25">
      <c r="A1124" s="15" t="s">
        <v>3</v>
      </c>
      <c r="B1124" s="22" t="s">
        <v>2003</v>
      </c>
      <c r="C1124" s="22" t="s">
        <v>1973</v>
      </c>
      <c r="D1124" s="14" t="s">
        <v>1408</v>
      </c>
      <c r="E1124" s="25">
        <v>41931</v>
      </c>
      <c r="F1124" s="14">
        <v>4102553</v>
      </c>
      <c r="G1124" s="27">
        <v>10124986</v>
      </c>
      <c r="H1124" s="26">
        <v>101098</v>
      </c>
      <c r="I1124" s="16" t="e">
        <v>#N/A</v>
      </c>
      <c r="J1124" s="18">
        <f t="shared" si="17"/>
        <v>0.97862878411775578</v>
      </c>
    </row>
    <row r="1125" spans="1:10" hidden="1" x14ac:dyDescent="0.25">
      <c r="A1125" s="15" t="s">
        <v>3</v>
      </c>
      <c r="B1125" s="22" t="s">
        <v>2003</v>
      </c>
      <c r="C1125" s="22" t="s">
        <v>1973</v>
      </c>
      <c r="D1125" s="14" t="s">
        <v>1409</v>
      </c>
      <c r="E1125" s="25">
        <v>41317</v>
      </c>
      <c r="F1125" s="14">
        <v>4048300</v>
      </c>
      <c r="G1125" s="27">
        <v>10068962</v>
      </c>
      <c r="H1125" s="26">
        <v>100820</v>
      </c>
      <c r="I1125" s="39" t="s">
        <v>2015</v>
      </c>
      <c r="J1125" s="18">
        <f t="shared" si="17"/>
        <v>0.97870444497239506</v>
      </c>
    </row>
    <row r="1126" spans="1:10" hidden="1" x14ac:dyDescent="0.25">
      <c r="A1126" s="15" t="s">
        <v>3</v>
      </c>
      <c r="B1126" s="22" t="s">
        <v>2003</v>
      </c>
      <c r="C1126" s="22" t="s">
        <v>1973</v>
      </c>
      <c r="D1126" s="14" t="s">
        <v>951</v>
      </c>
      <c r="E1126" s="25">
        <v>44942</v>
      </c>
      <c r="F1126" s="14">
        <v>4507334</v>
      </c>
      <c r="G1126" s="27">
        <v>10411275</v>
      </c>
      <c r="H1126" s="26">
        <v>100108</v>
      </c>
      <c r="I1126" s="39" t="s">
        <v>2015</v>
      </c>
      <c r="J1126" s="18">
        <f t="shared" si="17"/>
        <v>0.97877957150320472</v>
      </c>
    </row>
    <row r="1127" spans="1:10" hidden="1" x14ac:dyDescent="0.25">
      <c r="A1127" s="15" t="s">
        <v>3</v>
      </c>
      <c r="B1127" s="22" t="s">
        <v>2003</v>
      </c>
      <c r="C1127" s="22" t="s">
        <v>1973</v>
      </c>
      <c r="D1127" s="14" t="s">
        <v>1418</v>
      </c>
      <c r="E1127" s="25">
        <v>44536</v>
      </c>
      <c r="F1127" s="14">
        <v>4448765</v>
      </c>
      <c r="G1127" s="27">
        <v>10370748</v>
      </c>
      <c r="H1127" s="26">
        <v>100108</v>
      </c>
      <c r="I1127" s="39" t="s">
        <v>2015</v>
      </c>
      <c r="J1127" s="18">
        <f t="shared" si="17"/>
        <v>0.97885469803401437</v>
      </c>
    </row>
    <row r="1128" spans="1:10" hidden="1" x14ac:dyDescent="0.25">
      <c r="A1128" s="15" t="s">
        <v>0</v>
      </c>
      <c r="B1128" s="22" t="s">
        <v>2003</v>
      </c>
      <c r="C1128" s="22" t="s">
        <v>1974</v>
      </c>
      <c r="D1128" s="14" t="s">
        <v>1412</v>
      </c>
      <c r="E1128" s="25">
        <v>45072</v>
      </c>
      <c r="F1128" s="14">
        <v>4524021</v>
      </c>
      <c r="G1128" s="27">
        <v>10425734</v>
      </c>
      <c r="H1128" s="26">
        <v>100108</v>
      </c>
      <c r="I1128" s="16" t="e">
        <v>#N/A</v>
      </c>
      <c r="J1128" s="18">
        <f t="shared" si="17"/>
        <v>0.97892982456482402</v>
      </c>
    </row>
    <row r="1129" spans="1:10" hidden="1" x14ac:dyDescent="0.25">
      <c r="A1129" s="15" t="s">
        <v>0</v>
      </c>
      <c r="B1129" s="22" t="s">
        <v>2003</v>
      </c>
      <c r="C1129" s="22" t="s">
        <v>1973</v>
      </c>
      <c r="D1129" s="14" t="s">
        <v>1413</v>
      </c>
      <c r="E1129" s="25">
        <v>44995</v>
      </c>
      <c r="F1129" s="14">
        <v>4513942</v>
      </c>
      <c r="G1129" s="27">
        <v>10417000</v>
      </c>
      <c r="H1129" s="26">
        <v>100108</v>
      </c>
      <c r="I1129" s="16" t="e">
        <v>#N/A</v>
      </c>
      <c r="J1129" s="18">
        <f t="shared" si="17"/>
        <v>0.97900495109563368</v>
      </c>
    </row>
    <row r="1130" spans="1:10" hidden="1" x14ac:dyDescent="0.25">
      <c r="A1130" s="15" t="s">
        <v>3</v>
      </c>
      <c r="B1130" s="22" t="s">
        <v>2003</v>
      </c>
      <c r="C1130" s="22" t="s">
        <v>1973</v>
      </c>
      <c r="D1130" s="14" t="s">
        <v>1415</v>
      </c>
      <c r="E1130" s="25">
        <v>44670</v>
      </c>
      <c r="F1130" s="14">
        <v>4468199</v>
      </c>
      <c r="G1130" s="14" t="s">
        <v>2</v>
      </c>
      <c r="H1130" s="26">
        <v>100108</v>
      </c>
      <c r="I1130" s="16" t="e">
        <v>#N/A</v>
      </c>
      <c r="J1130" s="18">
        <f t="shared" si="17"/>
        <v>0.97908007762644333</v>
      </c>
    </row>
    <row r="1131" spans="1:10" hidden="1" x14ac:dyDescent="0.25">
      <c r="A1131" s="15" t="s">
        <v>0</v>
      </c>
      <c r="B1131" s="22" t="s">
        <v>2003</v>
      </c>
      <c r="C1131" s="22" t="s">
        <v>1973</v>
      </c>
      <c r="D1131" s="14" t="s">
        <v>1415</v>
      </c>
      <c r="E1131" s="25">
        <v>44670</v>
      </c>
      <c r="F1131" s="14">
        <v>4468198</v>
      </c>
      <c r="G1131" s="14" t="s">
        <v>2</v>
      </c>
      <c r="H1131" s="26">
        <v>100108</v>
      </c>
      <c r="I1131" s="16" t="e">
        <v>#N/A</v>
      </c>
      <c r="J1131" s="18">
        <f t="shared" si="17"/>
        <v>0.97915520415725299</v>
      </c>
    </row>
    <row r="1132" spans="1:10" hidden="1" x14ac:dyDescent="0.25">
      <c r="A1132" s="15" t="s">
        <v>0</v>
      </c>
      <c r="B1132" s="22" t="s">
        <v>2003</v>
      </c>
      <c r="C1132" s="22" t="s">
        <v>1973</v>
      </c>
      <c r="D1132" s="14" t="s">
        <v>1414</v>
      </c>
      <c r="E1132" s="25">
        <v>44656</v>
      </c>
      <c r="F1132" s="14">
        <v>4466789</v>
      </c>
      <c r="G1132" s="14" t="s">
        <v>2</v>
      </c>
      <c r="H1132" s="26">
        <v>100108</v>
      </c>
      <c r="I1132" s="16" t="e">
        <v>#N/A</v>
      </c>
      <c r="J1132" s="18">
        <f t="shared" si="17"/>
        <v>0.97923033068806264</v>
      </c>
    </row>
    <row r="1133" spans="1:10" hidden="1" x14ac:dyDescent="0.25">
      <c r="A1133" s="15" t="s">
        <v>0</v>
      </c>
      <c r="B1133" s="22" t="s">
        <v>2003</v>
      </c>
      <c r="C1133" s="22" t="s">
        <v>1974</v>
      </c>
      <c r="D1133" s="14" t="s">
        <v>1411</v>
      </c>
      <c r="E1133" s="25">
        <v>44656</v>
      </c>
      <c r="F1133" s="14">
        <v>4466800</v>
      </c>
      <c r="G1133" s="14" t="s">
        <v>2</v>
      </c>
      <c r="H1133" s="26">
        <v>100108</v>
      </c>
      <c r="I1133" s="16" t="e">
        <v>#N/A</v>
      </c>
      <c r="J1133" s="18">
        <f t="shared" si="17"/>
        <v>0.9793054572188723</v>
      </c>
    </row>
    <row r="1134" spans="1:10" hidden="1" x14ac:dyDescent="0.25">
      <c r="A1134" s="15" t="s">
        <v>3</v>
      </c>
      <c r="B1134" s="22" t="s">
        <v>2003</v>
      </c>
      <c r="C1134" s="22" t="s">
        <v>1974</v>
      </c>
      <c r="D1134" s="14" t="s">
        <v>1411</v>
      </c>
      <c r="E1134" s="25">
        <v>44656</v>
      </c>
      <c r="F1134" s="14">
        <v>4466787</v>
      </c>
      <c r="G1134" s="14" t="s">
        <v>2</v>
      </c>
      <c r="H1134" s="26">
        <v>100108</v>
      </c>
      <c r="I1134" s="16" t="e">
        <v>#N/A</v>
      </c>
      <c r="J1134" s="18">
        <f t="shared" si="17"/>
        <v>0.97938058374968195</v>
      </c>
    </row>
    <row r="1135" spans="1:10" hidden="1" x14ac:dyDescent="0.25">
      <c r="A1135" s="15" t="s">
        <v>3</v>
      </c>
      <c r="B1135" s="22" t="s">
        <v>2003</v>
      </c>
      <c r="C1135" s="22" t="s">
        <v>1973</v>
      </c>
      <c r="D1135" s="14" t="s">
        <v>1420</v>
      </c>
      <c r="E1135" s="25">
        <v>44656</v>
      </c>
      <c r="F1135" s="14">
        <v>4466785</v>
      </c>
      <c r="G1135" s="14" t="s">
        <v>2</v>
      </c>
      <c r="H1135" s="26">
        <v>100108</v>
      </c>
      <c r="I1135" s="16" t="e">
        <v>#N/A</v>
      </c>
      <c r="J1135" s="18">
        <f t="shared" si="17"/>
        <v>0.97945571028049161</v>
      </c>
    </row>
    <row r="1136" spans="1:10" hidden="1" x14ac:dyDescent="0.25">
      <c r="A1136" s="15" t="s">
        <v>3</v>
      </c>
      <c r="B1136" s="22" t="s">
        <v>2003</v>
      </c>
      <c r="C1136" s="22" t="s">
        <v>1973</v>
      </c>
      <c r="D1136" s="14" t="s">
        <v>1419</v>
      </c>
      <c r="E1136" s="25">
        <v>44452</v>
      </c>
      <c r="F1136" s="14">
        <v>4434178</v>
      </c>
      <c r="G1136" s="27">
        <v>10360884</v>
      </c>
      <c r="H1136" s="26">
        <v>100108</v>
      </c>
      <c r="I1136" s="16" t="e">
        <v>#N/A</v>
      </c>
      <c r="J1136" s="18">
        <f t="shared" si="17"/>
        <v>0.97953083681130126</v>
      </c>
    </row>
    <row r="1137" spans="1:10" hidden="1" x14ac:dyDescent="0.25">
      <c r="A1137" s="15" t="s">
        <v>0</v>
      </c>
      <c r="B1137" s="22" t="s">
        <v>2003</v>
      </c>
      <c r="C1137" s="22" t="s">
        <v>1973</v>
      </c>
      <c r="D1137" s="14" t="s">
        <v>1423</v>
      </c>
      <c r="E1137" s="25">
        <v>42355</v>
      </c>
      <c r="F1137" s="14">
        <v>4139129</v>
      </c>
      <c r="G1137" s="27">
        <v>10165479</v>
      </c>
      <c r="H1137" s="26">
        <v>98749</v>
      </c>
      <c r="I1137" s="16" t="e">
        <v>#N/A</v>
      </c>
      <c r="J1137" s="18">
        <f t="shared" si="17"/>
        <v>0.97960494347401472</v>
      </c>
    </row>
    <row r="1138" spans="1:10" hidden="1" x14ac:dyDescent="0.25">
      <c r="A1138" s="15" t="s">
        <v>3</v>
      </c>
      <c r="B1138" s="22" t="s">
        <v>2003</v>
      </c>
      <c r="C1138" s="22" t="s">
        <v>1973</v>
      </c>
      <c r="D1138" s="14" t="s">
        <v>1424</v>
      </c>
      <c r="E1138" s="25">
        <v>41025</v>
      </c>
      <c r="F1138" s="14">
        <v>4027984</v>
      </c>
      <c r="G1138" s="27">
        <v>10045070</v>
      </c>
      <c r="H1138" s="26">
        <v>98693</v>
      </c>
      <c r="I1138" s="16" t="e">
        <v>#N/A</v>
      </c>
      <c r="J1138" s="18">
        <f t="shared" si="17"/>
        <v>0.97967900811125841</v>
      </c>
    </row>
    <row r="1139" spans="1:10" hidden="1" x14ac:dyDescent="0.25">
      <c r="A1139" s="15" t="s">
        <v>3</v>
      </c>
      <c r="B1139" s="22" t="s">
        <v>2003</v>
      </c>
      <c r="C1139" s="22" t="s">
        <v>1973</v>
      </c>
      <c r="D1139" s="14" t="s">
        <v>1424</v>
      </c>
      <c r="E1139" s="25">
        <v>41025</v>
      </c>
      <c r="F1139" s="14">
        <v>4027982</v>
      </c>
      <c r="G1139" s="27">
        <v>10045068</v>
      </c>
      <c r="H1139" s="26">
        <v>98693</v>
      </c>
      <c r="I1139" s="16" t="e">
        <v>#N/A</v>
      </c>
      <c r="J1139" s="18">
        <f t="shared" si="17"/>
        <v>0.9797530727485021</v>
      </c>
    </row>
    <row r="1140" spans="1:10" hidden="1" x14ac:dyDescent="0.25">
      <c r="A1140" s="15" t="s">
        <v>3</v>
      </c>
      <c r="B1140" s="22" t="s">
        <v>2003</v>
      </c>
      <c r="C1140" s="22" t="s">
        <v>1973</v>
      </c>
      <c r="D1140" s="14" t="s">
        <v>729</v>
      </c>
      <c r="E1140" s="25">
        <v>43806</v>
      </c>
      <c r="F1140" s="14">
        <v>4333604</v>
      </c>
      <c r="G1140" s="27">
        <v>10291523</v>
      </c>
      <c r="H1140" s="26">
        <v>98176</v>
      </c>
      <c r="I1140" s="16" t="e">
        <v>#N/A</v>
      </c>
      <c r="J1140" s="18">
        <f t="shared" si="17"/>
        <v>0.97982674940060543</v>
      </c>
    </row>
    <row r="1141" spans="1:10" hidden="1" x14ac:dyDescent="0.25">
      <c r="A1141" s="15" t="s">
        <v>3</v>
      </c>
      <c r="B1141" s="22" t="s">
        <v>2003</v>
      </c>
      <c r="C1141" s="22" t="s">
        <v>1973</v>
      </c>
      <c r="D1141" s="14" t="s">
        <v>928</v>
      </c>
      <c r="E1141" s="25">
        <v>41264</v>
      </c>
      <c r="F1141" s="14">
        <v>4044499</v>
      </c>
      <c r="G1141" s="27">
        <v>10065076</v>
      </c>
      <c r="H1141" s="26">
        <v>97432</v>
      </c>
      <c r="I1141" s="39" t="s">
        <v>2005</v>
      </c>
      <c r="J1141" s="18">
        <f t="shared" si="17"/>
        <v>0.97989986771432502</v>
      </c>
    </row>
    <row r="1142" spans="1:10" hidden="1" x14ac:dyDescent="0.25">
      <c r="A1142" s="15" t="s">
        <v>3</v>
      </c>
      <c r="B1142" s="22" t="s">
        <v>2003</v>
      </c>
      <c r="C1142" s="22" t="s">
        <v>1973</v>
      </c>
      <c r="D1142" s="14" t="s">
        <v>1427</v>
      </c>
      <c r="E1142" s="25">
        <v>41421</v>
      </c>
      <c r="F1142" s="14">
        <v>4057592</v>
      </c>
      <c r="G1142" s="27">
        <v>10078232</v>
      </c>
      <c r="H1142" s="26">
        <v>97102</v>
      </c>
      <c r="I1142" s="39" t="s">
        <v>2005</v>
      </c>
      <c r="J1142" s="18">
        <f t="shared" si="17"/>
        <v>0.97997273837795507</v>
      </c>
    </row>
    <row r="1143" spans="1:10" hidden="1" x14ac:dyDescent="0.25">
      <c r="A1143" s="15" t="s">
        <v>0</v>
      </c>
      <c r="B1143" s="22" t="s">
        <v>2003</v>
      </c>
      <c r="C1143" s="22" t="s">
        <v>1973</v>
      </c>
      <c r="D1143" s="14" t="s">
        <v>1431</v>
      </c>
      <c r="E1143" s="25">
        <v>42688</v>
      </c>
      <c r="F1143" s="14">
        <v>4176855</v>
      </c>
      <c r="G1143" s="27">
        <v>10189301</v>
      </c>
      <c r="H1143" s="26">
        <v>96800</v>
      </c>
      <c r="I1143" s="39" t="s">
        <v>2000</v>
      </c>
      <c r="J1143" s="18">
        <f t="shared" si="17"/>
        <v>0.98004538240423045</v>
      </c>
    </row>
    <row r="1144" spans="1:10" hidden="1" x14ac:dyDescent="0.25">
      <c r="A1144" s="15" t="s">
        <v>0</v>
      </c>
      <c r="B1144" s="22" t="s">
        <v>2003</v>
      </c>
      <c r="C1144" s="22" t="s">
        <v>1974</v>
      </c>
      <c r="D1144" s="14" t="s">
        <v>797</v>
      </c>
      <c r="E1144" s="25">
        <v>42692</v>
      </c>
      <c r="F1144" s="14">
        <v>4177258</v>
      </c>
      <c r="G1144" s="27">
        <v>10189148</v>
      </c>
      <c r="H1144" s="26">
        <v>96800</v>
      </c>
      <c r="I1144" s="39" t="s">
        <v>2005</v>
      </c>
      <c r="J1144" s="18">
        <f t="shared" si="17"/>
        <v>0.98011802643050583</v>
      </c>
    </row>
    <row r="1145" spans="1:10" hidden="1" x14ac:dyDescent="0.25">
      <c r="A1145" s="15" t="s">
        <v>0</v>
      </c>
      <c r="B1145" s="22" t="s">
        <v>2003</v>
      </c>
      <c r="C1145" s="22" t="s">
        <v>1973</v>
      </c>
      <c r="D1145" s="14" t="s">
        <v>1429</v>
      </c>
      <c r="E1145" s="25">
        <v>42596</v>
      </c>
      <c r="F1145" s="14">
        <v>4168385</v>
      </c>
      <c r="G1145" s="27">
        <v>10183854</v>
      </c>
      <c r="H1145" s="26">
        <v>96800</v>
      </c>
      <c r="I1145" s="39" t="s">
        <v>2005</v>
      </c>
      <c r="J1145" s="18">
        <f t="shared" si="17"/>
        <v>0.98019067045678121</v>
      </c>
    </row>
    <row r="1146" spans="1:10" hidden="1" x14ac:dyDescent="0.25">
      <c r="A1146" s="15" t="s">
        <v>3</v>
      </c>
      <c r="B1146" s="22" t="s">
        <v>2003</v>
      </c>
      <c r="C1146" s="22" t="s">
        <v>1973</v>
      </c>
      <c r="D1146" s="14" t="s">
        <v>1434</v>
      </c>
      <c r="E1146" s="25">
        <v>42591</v>
      </c>
      <c r="F1146" s="14">
        <v>4168054</v>
      </c>
      <c r="G1146" s="14" t="s">
        <v>2</v>
      </c>
      <c r="H1146" s="26">
        <v>96800</v>
      </c>
      <c r="I1146" s="39" t="s">
        <v>2005</v>
      </c>
      <c r="J1146" s="18">
        <f t="shared" si="17"/>
        <v>0.98026331448305659</v>
      </c>
    </row>
    <row r="1147" spans="1:10" hidden="1" x14ac:dyDescent="0.25">
      <c r="A1147" s="15" t="s">
        <v>3</v>
      </c>
      <c r="B1147" s="22" t="s">
        <v>2003</v>
      </c>
      <c r="C1147" s="22" t="s">
        <v>1973</v>
      </c>
      <c r="D1147" s="14" t="s">
        <v>1436</v>
      </c>
      <c r="E1147" s="25">
        <v>42576</v>
      </c>
      <c r="F1147" s="14">
        <v>4166965</v>
      </c>
      <c r="G1147" s="27">
        <v>10183419</v>
      </c>
      <c r="H1147" s="26">
        <v>96800</v>
      </c>
      <c r="I1147" s="39" t="s">
        <v>2005</v>
      </c>
      <c r="J1147" s="18">
        <f t="shared" si="17"/>
        <v>0.98033595850933197</v>
      </c>
    </row>
    <row r="1148" spans="1:10" hidden="1" x14ac:dyDescent="0.25">
      <c r="A1148" s="15" t="s">
        <v>3</v>
      </c>
      <c r="B1148" s="22" t="s">
        <v>2003</v>
      </c>
      <c r="C1148" s="22" t="s">
        <v>1973</v>
      </c>
      <c r="D1148" s="14" t="s">
        <v>1435</v>
      </c>
      <c r="E1148" s="25">
        <v>42694</v>
      </c>
      <c r="F1148" s="14">
        <v>4177312</v>
      </c>
      <c r="G1148" s="27">
        <v>10189282</v>
      </c>
      <c r="H1148" s="26">
        <v>96800</v>
      </c>
      <c r="I1148" s="16" t="e">
        <v>#N/A</v>
      </c>
      <c r="J1148" s="18">
        <f t="shared" si="17"/>
        <v>0.98040860253560735</v>
      </c>
    </row>
    <row r="1149" spans="1:10" hidden="1" x14ac:dyDescent="0.25">
      <c r="A1149" s="15" t="s">
        <v>3</v>
      </c>
      <c r="B1149" s="22" t="s">
        <v>2003</v>
      </c>
      <c r="C1149" s="22" t="s">
        <v>1973</v>
      </c>
      <c r="D1149" s="14" t="s">
        <v>1437</v>
      </c>
      <c r="E1149" s="25">
        <v>42656</v>
      </c>
      <c r="F1149" s="14">
        <v>4173809</v>
      </c>
      <c r="G1149" s="27">
        <v>10186686</v>
      </c>
      <c r="H1149" s="26">
        <v>96800</v>
      </c>
      <c r="I1149" s="16" t="e">
        <v>#N/A</v>
      </c>
      <c r="J1149" s="18">
        <f t="shared" si="17"/>
        <v>0.98048124656188274</v>
      </c>
    </row>
    <row r="1150" spans="1:10" hidden="1" x14ac:dyDescent="0.25">
      <c r="A1150" s="15" t="s">
        <v>0</v>
      </c>
      <c r="B1150" s="22" t="s">
        <v>2003</v>
      </c>
      <c r="C1150" s="22" t="s">
        <v>1973</v>
      </c>
      <c r="D1150" s="14" t="s">
        <v>1430</v>
      </c>
      <c r="E1150" s="25">
        <v>42610</v>
      </c>
      <c r="F1150" s="14">
        <v>4169651</v>
      </c>
      <c r="G1150" s="27">
        <v>10184232</v>
      </c>
      <c r="H1150" s="26">
        <v>96800</v>
      </c>
      <c r="I1150" s="16" t="e">
        <v>#N/A</v>
      </c>
      <c r="J1150" s="18">
        <f t="shared" si="17"/>
        <v>0.98055389058815812</v>
      </c>
    </row>
    <row r="1151" spans="1:10" hidden="1" x14ac:dyDescent="0.25">
      <c r="A1151" s="15" t="s">
        <v>3</v>
      </c>
      <c r="B1151" s="22" t="s">
        <v>2003</v>
      </c>
      <c r="C1151" s="22" t="s">
        <v>1973</v>
      </c>
      <c r="D1151" s="14" t="s">
        <v>1433</v>
      </c>
      <c r="E1151" s="25">
        <v>42597</v>
      </c>
      <c r="F1151" s="14">
        <v>4168417</v>
      </c>
      <c r="G1151" s="27">
        <v>10183977</v>
      </c>
      <c r="H1151" s="26">
        <v>96800</v>
      </c>
      <c r="I1151" s="16" t="e">
        <v>#N/A</v>
      </c>
      <c r="J1151" s="18">
        <f t="shared" si="17"/>
        <v>0.9806265346144335</v>
      </c>
    </row>
    <row r="1152" spans="1:10" hidden="1" x14ac:dyDescent="0.25">
      <c r="A1152" s="15" t="s">
        <v>3</v>
      </c>
      <c r="B1152" s="22" t="s">
        <v>2003</v>
      </c>
      <c r="C1152" s="22" t="s">
        <v>1973</v>
      </c>
      <c r="D1152" s="14" t="s">
        <v>1106</v>
      </c>
      <c r="E1152" s="25">
        <v>43629</v>
      </c>
      <c r="F1152" s="14">
        <v>4308020</v>
      </c>
      <c r="G1152" s="27">
        <v>10274595</v>
      </c>
      <c r="H1152" s="26">
        <v>96512</v>
      </c>
      <c r="I1152" s="39" t="s">
        <v>2005</v>
      </c>
      <c r="J1152" s="18">
        <f t="shared" si="17"/>
        <v>0.98069896250972155</v>
      </c>
    </row>
    <row r="1153" spans="1:10" hidden="1" x14ac:dyDescent="0.25">
      <c r="A1153" s="15" t="s">
        <v>0</v>
      </c>
      <c r="B1153" s="22" t="s">
        <v>2003</v>
      </c>
      <c r="C1153" s="22" t="s">
        <v>1973</v>
      </c>
      <c r="D1153" s="14" t="s">
        <v>15</v>
      </c>
      <c r="E1153" s="25">
        <v>43680</v>
      </c>
      <c r="F1153" s="14">
        <v>4314126</v>
      </c>
      <c r="G1153" s="27">
        <v>10279071</v>
      </c>
      <c r="H1153" s="26">
        <v>96512</v>
      </c>
      <c r="I1153" s="16" t="e">
        <v>#N/A</v>
      </c>
      <c r="J1153" s="18">
        <f t="shared" si="17"/>
        <v>0.9807713904050096</v>
      </c>
    </row>
    <row r="1154" spans="1:10" hidden="1" x14ac:dyDescent="0.25">
      <c r="A1154" s="15" t="s">
        <v>0</v>
      </c>
      <c r="B1154" s="22" t="s">
        <v>2003</v>
      </c>
      <c r="C1154" s="22" t="s">
        <v>1973</v>
      </c>
      <c r="D1154" s="14" t="s">
        <v>1439</v>
      </c>
      <c r="E1154" s="25">
        <v>42926</v>
      </c>
      <c r="F1154" s="14">
        <v>4209912</v>
      </c>
      <c r="G1154" s="27">
        <v>10208318</v>
      </c>
      <c r="H1154" s="26">
        <v>96190</v>
      </c>
      <c r="I1154" s="16" t="e">
        <v>#N/A</v>
      </c>
      <c r="J1154" s="18">
        <f t="shared" si="17"/>
        <v>0.98084357665384669</v>
      </c>
    </row>
    <row r="1155" spans="1:10" hidden="1" x14ac:dyDescent="0.25">
      <c r="A1155" s="15" t="s">
        <v>3</v>
      </c>
      <c r="B1155" s="22" t="s">
        <v>2003</v>
      </c>
      <c r="C1155" s="22" t="s">
        <v>1973</v>
      </c>
      <c r="D1155" s="14" t="s">
        <v>1193</v>
      </c>
      <c r="E1155" s="25">
        <v>43373</v>
      </c>
      <c r="F1155" s="14">
        <v>4265547</v>
      </c>
      <c r="G1155" s="27">
        <v>10250560</v>
      </c>
      <c r="H1155" s="26">
        <v>96000</v>
      </c>
      <c r="I1155" s="39" t="s">
        <v>2015</v>
      </c>
      <c r="J1155" s="18">
        <f t="shared" si="17"/>
        <v>0.98091562031626856</v>
      </c>
    </row>
    <row r="1156" spans="1:10" hidden="1" x14ac:dyDescent="0.25">
      <c r="A1156" s="15" t="s">
        <v>0</v>
      </c>
      <c r="B1156" s="22" t="s">
        <v>2003</v>
      </c>
      <c r="C1156" s="22" t="s">
        <v>1973</v>
      </c>
      <c r="D1156" s="14" t="s">
        <v>1440</v>
      </c>
      <c r="E1156" s="25">
        <v>42965</v>
      </c>
      <c r="F1156" s="14">
        <v>4214561</v>
      </c>
      <c r="G1156" s="14" t="s">
        <v>2</v>
      </c>
      <c r="H1156" s="26">
        <v>95852</v>
      </c>
      <c r="I1156" s="39" t="s">
        <v>2015</v>
      </c>
      <c r="J1156" s="18">
        <f t="shared" ref="J1156:J1219" si="18">+H1156/$H$1+J1155</f>
        <v>0.98098755291137751</v>
      </c>
    </row>
    <row r="1157" spans="1:10" hidden="1" x14ac:dyDescent="0.25">
      <c r="A1157" s="15" t="s">
        <v>3</v>
      </c>
      <c r="B1157" s="22" t="s">
        <v>2003</v>
      </c>
      <c r="C1157" s="22" t="s">
        <v>1973</v>
      </c>
      <c r="D1157" s="14" t="s">
        <v>1442</v>
      </c>
      <c r="E1157" s="25">
        <v>41223</v>
      </c>
      <c r="F1157" s="14">
        <v>4041502</v>
      </c>
      <c r="G1157" s="27">
        <v>10061958</v>
      </c>
      <c r="H1157" s="26">
        <v>95651</v>
      </c>
      <c r="I1157" s="39" t="s">
        <v>2005</v>
      </c>
      <c r="J1157" s="18">
        <f t="shared" si="18"/>
        <v>0.98105933466506823</v>
      </c>
    </row>
    <row r="1158" spans="1:10" hidden="1" x14ac:dyDescent="0.25">
      <c r="A1158" s="15" t="s">
        <v>0</v>
      </c>
      <c r="B1158" s="22" t="s">
        <v>2003</v>
      </c>
      <c r="C1158" s="22" t="s">
        <v>1973</v>
      </c>
      <c r="D1158" s="14" t="s">
        <v>1273</v>
      </c>
      <c r="E1158" s="25">
        <v>41080</v>
      </c>
      <c r="F1158" s="14">
        <v>4031717</v>
      </c>
      <c r="G1158" s="27">
        <v>10049890</v>
      </c>
      <c r="H1158" s="26">
        <v>95140</v>
      </c>
      <c r="I1158" s="39" t="s">
        <v>2005</v>
      </c>
      <c r="J1158" s="18">
        <f t="shared" si="18"/>
        <v>0.98113073293634756</v>
      </c>
    </row>
    <row r="1159" spans="1:10" hidden="1" x14ac:dyDescent="0.25">
      <c r="A1159" s="15" t="s">
        <v>3</v>
      </c>
      <c r="B1159" s="22" t="s">
        <v>2003</v>
      </c>
      <c r="C1159" s="22" t="s">
        <v>1973</v>
      </c>
      <c r="D1159" s="14" t="s">
        <v>1444</v>
      </c>
      <c r="E1159" s="25">
        <v>41086</v>
      </c>
      <c r="F1159" s="14">
        <v>4032118</v>
      </c>
      <c r="G1159" s="27">
        <v>10050418</v>
      </c>
      <c r="H1159" s="26">
        <v>95140</v>
      </c>
      <c r="I1159" s="39" t="s">
        <v>2015</v>
      </c>
      <c r="J1159" s="18">
        <f t="shared" si="18"/>
        <v>0.98120213120762689</v>
      </c>
    </row>
    <row r="1160" spans="1:10" hidden="1" x14ac:dyDescent="0.25">
      <c r="A1160" s="15" t="s">
        <v>3</v>
      </c>
      <c r="B1160" s="22" t="s">
        <v>2003</v>
      </c>
      <c r="C1160" s="22" t="s">
        <v>1973</v>
      </c>
      <c r="D1160" s="14" t="s">
        <v>1445</v>
      </c>
      <c r="E1160" s="25">
        <v>41200</v>
      </c>
      <c r="F1160" s="14">
        <v>4039869</v>
      </c>
      <c r="G1160" s="27">
        <v>10060115</v>
      </c>
      <c r="H1160" s="26">
        <v>95140</v>
      </c>
      <c r="I1160" s="16" t="e">
        <v>#N/A</v>
      </c>
      <c r="J1160" s="18">
        <f t="shared" si="18"/>
        <v>0.98127352947890623</v>
      </c>
    </row>
    <row r="1161" spans="1:10" hidden="1" x14ac:dyDescent="0.25">
      <c r="A1161" s="15" t="s">
        <v>3</v>
      </c>
      <c r="B1161" s="22" t="s">
        <v>2003</v>
      </c>
      <c r="C1161" s="22" t="s">
        <v>1973</v>
      </c>
      <c r="D1161" s="14" t="s">
        <v>1446</v>
      </c>
      <c r="E1161" s="25">
        <v>41292</v>
      </c>
      <c r="F1161" s="14">
        <v>4046277</v>
      </c>
      <c r="G1161" s="27">
        <v>10066979</v>
      </c>
      <c r="H1161" s="26">
        <v>95118</v>
      </c>
      <c r="I1161" s="39" t="s">
        <v>2015</v>
      </c>
      <c r="J1161" s="18">
        <f t="shared" si="18"/>
        <v>0.98134491124017953</v>
      </c>
    </row>
    <row r="1162" spans="1:10" hidden="1" x14ac:dyDescent="0.25">
      <c r="A1162" s="15" t="s">
        <v>0</v>
      </c>
      <c r="B1162" s="22" t="s">
        <v>2003</v>
      </c>
      <c r="C1162" s="22" t="s">
        <v>1973</v>
      </c>
      <c r="D1162" s="14" t="s">
        <v>1448</v>
      </c>
      <c r="E1162" s="25">
        <v>42018</v>
      </c>
      <c r="F1162" s="14">
        <v>4109783</v>
      </c>
      <c r="G1162" s="27">
        <v>10132996</v>
      </c>
      <c r="H1162" s="26">
        <v>94583</v>
      </c>
      <c r="I1162" s="16" t="e">
        <v>#N/A</v>
      </c>
      <c r="J1162" s="18">
        <f t="shared" si="18"/>
        <v>0.9814158915081258</v>
      </c>
    </row>
    <row r="1163" spans="1:10" hidden="1" x14ac:dyDescent="0.25">
      <c r="A1163" s="15" t="s">
        <v>3</v>
      </c>
      <c r="B1163" s="22" t="s">
        <v>2003</v>
      </c>
      <c r="C1163" s="22" t="s">
        <v>1973</v>
      </c>
      <c r="D1163" s="14" t="s">
        <v>1452</v>
      </c>
      <c r="E1163" s="25">
        <v>41208</v>
      </c>
      <c r="F1163" s="14">
        <v>4040297</v>
      </c>
      <c r="G1163" s="27">
        <v>10060706</v>
      </c>
      <c r="H1163" s="26">
        <v>94188</v>
      </c>
      <c r="I1163" s="39" t="s">
        <v>2007</v>
      </c>
      <c r="J1163" s="18">
        <f t="shared" si="18"/>
        <v>0.98148657534641948</v>
      </c>
    </row>
    <row r="1164" spans="1:10" hidden="1" x14ac:dyDescent="0.25">
      <c r="A1164" s="15" t="s">
        <v>3</v>
      </c>
      <c r="B1164" s="22" t="s">
        <v>2003</v>
      </c>
      <c r="C1164" s="22" t="s">
        <v>1973</v>
      </c>
      <c r="D1164" s="14" t="s">
        <v>1450</v>
      </c>
      <c r="E1164" s="25">
        <v>41192</v>
      </c>
      <c r="F1164" s="14">
        <v>4039402</v>
      </c>
      <c r="G1164" s="27">
        <v>10059463</v>
      </c>
      <c r="H1164" s="26">
        <v>94188</v>
      </c>
      <c r="I1164" s="39" t="s">
        <v>2011</v>
      </c>
      <c r="J1164" s="18">
        <f t="shared" si="18"/>
        <v>0.98155725918471304</v>
      </c>
    </row>
    <row r="1165" spans="1:10" hidden="1" x14ac:dyDescent="0.25">
      <c r="A1165" s="15" t="s">
        <v>3</v>
      </c>
      <c r="B1165" s="22" t="s">
        <v>2003</v>
      </c>
      <c r="C1165" s="22" t="s">
        <v>1973</v>
      </c>
      <c r="D1165" s="14" t="s">
        <v>1260</v>
      </c>
      <c r="E1165" s="25">
        <v>41095</v>
      </c>
      <c r="F1165" s="14">
        <v>4032778</v>
      </c>
      <c r="G1165" s="27">
        <v>10051179</v>
      </c>
      <c r="H1165" s="26">
        <v>94188</v>
      </c>
      <c r="I1165" s="39" t="s">
        <v>2011</v>
      </c>
      <c r="J1165" s="18">
        <f t="shared" si="18"/>
        <v>0.9816279430230066</v>
      </c>
    </row>
    <row r="1166" spans="1:10" hidden="1" x14ac:dyDescent="0.25">
      <c r="A1166" s="15" t="s">
        <v>3</v>
      </c>
      <c r="B1166" s="22" t="s">
        <v>2003</v>
      </c>
      <c r="C1166" s="22" t="s">
        <v>1973</v>
      </c>
      <c r="D1166" s="14" t="s">
        <v>1453</v>
      </c>
      <c r="E1166" s="25">
        <v>41183</v>
      </c>
      <c r="F1166" s="14">
        <v>4038677</v>
      </c>
      <c r="G1166" s="27">
        <v>10058629</v>
      </c>
      <c r="H1166" s="26">
        <v>94188</v>
      </c>
      <c r="I1166" s="39" t="s">
        <v>2015</v>
      </c>
      <c r="J1166" s="18">
        <f t="shared" si="18"/>
        <v>0.98169862686130016</v>
      </c>
    </row>
    <row r="1167" spans="1:10" hidden="1" x14ac:dyDescent="0.25">
      <c r="A1167" s="15" t="s">
        <v>3</v>
      </c>
      <c r="B1167" s="22" t="s">
        <v>2003</v>
      </c>
      <c r="C1167" s="22" t="s">
        <v>1973</v>
      </c>
      <c r="D1167" s="14" t="s">
        <v>1449</v>
      </c>
      <c r="E1167" s="25">
        <v>41192</v>
      </c>
      <c r="F1167" s="14">
        <v>4039433</v>
      </c>
      <c r="G1167" s="27">
        <v>10059415</v>
      </c>
      <c r="H1167" s="26">
        <v>94188</v>
      </c>
      <c r="I1167" s="16" t="e">
        <v>#N/A</v>
      </c>
      <c r="J1167" s="18">
        <f t="shared" si="18"/>
        <v>0.98176931069959372</v>
      </c>
    </row>
    <row r="1168" spans="1:10" hidden="1" x14ac:dyDescent="0.25">
      <c r="A1168" s="15" t="s">
        <v>3</v>
      </c>
      <c r="B1168" s="22" t="s">
        <v>2003</v>
      </c>
      <c r="C1168" s="22" t="s">
        <v>1973</v>
      </c>
      <c r="D1168" s="14" t="s">
        <v>1451</v>
      </c>
      <c r="E1168" s="25">
        <v>41160</v>
      </c>
      <c r="F1168" s="14">
        <v>4036976</v>
      </c>
      <c r="G1168" s="27">
        <v>10056755</v>
      </c>
      <c r="H1168" s="26">
        <v>94188</v>
      </c>
      <c r="I1168" s="16" t="e">
        <v>#N/A</v>
      </c>
      <c r="J1168" s="18">
        <f t="shared" si="18"/>
        <v>0.98183999453788728</v>
      </c>
    </row>
    <row r="1169" spans="1:10" hidden="1" x14ac:dyDescent="0.25">
      <c r="A1169" s="15" t="s">
        <v>3</v>
      </c>
      <c r="B1169" s="22" t="s">
        <v>2003</v>
      </c>
      <c r="C1169" s="22" t="s">
        <v>1973</v>
      </c>
      <c r="D1169" s="14" t="s">
        <v>1459</v>
      </c>
      <c r="E1169" s="25">
        <v>41405</v>
      </c>
      <c r="F1169" s="14">
        <v>4056139</v>
      </c>
      <c r="G1169" s="27">
        <v>10077099</v>
      </c>
      <c r="H1169" s="26">
        <v>94000</v>
      </c>
      <c r="I1169" s="39" t="s">
        <v>2005</v>
      </c>
      <c r="J1169" s="18">
        <f t="shared" si="18"/>
        <v>0.98191053729067534</v>
      </c>
    </row>
    <row r="1170" spans="1:10" hidden="1" x14ac:dyDescent="0.25">
      <c r="A1170" s="15" t="s">
        <v>3</v>
      </c>
      <c r="B1170" s="22" t="s">
        <v>2003</v>
      </c>
      <c r="C1170" s="22" t="s">
        <v>1973</v>
      </c>
      <c r="D1170" s="14" t="s">
        <v>1458</v>
      </c>
      <c r="E1170" s="25">
        <v>41408</v>
      </c>
      <c r="F1170" s="14">
        <v>4056352</v>
      </c>
      <c r="G1170" s="27">
        <v>10077174</v>
      </c>
      <c r="H1170" s="26">
        <v>94000</v>
      </c>
      <c r="I1170" s="39" t="s">
        <v>2015</v>
      </c>
      <c r="J1170" s="18">
        <f t="shared" si="18"/>
        <v>0.98198108004346341</v>
      </c>
    </row>
    <row r="1171" spans="1:10" hidden="1" x14ac:dyDescent="0.25">
      <c r="A1171" s="15" t="s">
        <v>0</v>
      </c>
      <c r="B1171" s="22" t="s">
        <v>2003</v>
      </c>
      <c r="C1171" s="22" t="s">
        <v>1973</v>
      </c>
      <c r="D1171" s="14" t="s">
        <v>1454</v>
      </c>
      <c r="E1171" s="25">
        <v>41415</v>
      </c>
      <c r="F1171" s="14">
        <v>4056895</v>
      </c>
      <c r="G1171" s="27">
        <v>10077685</v>
      </c>
      <c r="H1171" s="26">
        <v>94000</v>
      </c>
      <c r="I1171" s="16" t="e">
        <v>#N/A</v>
      </c>
      <c r="J1171" s="18">
        <f t="shared" si="18"/>
        <v>0.98205162279625147</v>
      </c>
    </row>
    <row r="1172" spans="1:10" hidden="1" x14ac:dyDescent="0.25">
      <c r="A1172" s="15" t="s">
        <v>0</v>
      </c>
      <c r="B1172" s="22" t="s">
        <v>2003</v>
      </c>
      <c r="C1172" s="22" t="s">
        <v>1973</v>
      </c>
      <c r="D1172" s="14" t="s">
        <v>1456</v>
      </c>
      <c r="E1172" s="25">
        <v>41393</v>
      </c>
      <c r="F1172" s="14">
        <v>4055236</v>
      </c>
      <c r="G1172" s="27">
        <v>10075836</v>
      </c>
      <c r="H1172" s="26">
        <v>94000</v>
      </c>
      <c r="I1172" s="16" t="e">
        <v>#N/A</v>
      </c>
      <c r="J1172" s="18">
        <f t="shared" si="18"/>
        <v>0.98212216554903953</v>
      </c>
    </row>
    <row r="1173" spans="1:10" hidden="1" x14ac:dyDescent="0.25">
      <c r="A1173" s="15" t="s">
        <v>0</v>
      </c>
      <c r="B1173" s="22" t="s">
        <v>2003</v>
      </c>
      <c r="C1173" s="22" t="s">
        <v>1973</v>
      </c>
      <c r="D1173" s="14" t="s">
        <v>1460</v>
      </c>
      <c r="E1173" s="25">
        <v>41773</v>
      </c>
      <c r="F1173" s="14">
        <v>4088809</v>
      </c>
      <c r="G1173" s="27">
        <v>10110016</v>
      </c>
      <c r="H1173" s="26">
        <v>93422</v>
      </c>
      <c r="I1173" s="39" t="s">
        <v>2007</v>
      </c>
      <c r="J1173" s="18">
        <f t="shared" si="18"/>
        <v>0.98219227453894342</v>
      </c>
    </row>
    <row r="1174" spans="1:10" hidden="1" x14ac:dyDescent="0.25">
      <c r="A1174" s="15" t="s">
        <v>0</v>
      </c>
      <c r="B1174" s="22" t="s">
        <v>2003</v>
      </c>
      <c r="C1174" s="22" t="s">
        <v>1973</v>
      </c>
      <c r="D1174" s="14" t="s">
        <v>1465</v>
      </c>
      <c r="E1174" s="25">
        <v>42427</v>
      </c>
      <c r="F1174" s="14">
        <v>4145057</v>
      </c>
      <c r="G1174" s="27">
        <v>10171729</v>
      </c>
      <c r="H1174" s="26">
        <v>91000</v>
      </c>
      <c r="I1174" s="39" t="s">
        <v>2006</v>
      </c>
      <c r="J1174" s="18">
        <f t="shared" si="18"/>
        <v>0.98226056592728073</v>
      </c>
    </row>
    <row r="1175" spans="1:10" hidden="1" x14ac:dyDescent="0.25">
      <c r="A1175" s="15" t="s">
        <v>0</v>
      </c>
      <c r="B1175" s="22" t="s">
        <v>2003</v>
      </c>
      <c r="C1175" s="22" t="s">
        <v>1973</v>
      </c>
      <c r="D1175" s="14" t="s">
        <v>1467</v>
      </c>
      <c r="E1175" s="25">
        <v>42403</v>
      </c>
      <c r="F1175" s="14">
        <v>4142829</v>
      </c>
      <c r="G1175" s="27">
        <v>10169412</v>
      </c>
      <c r="H1175" s="26">
        <v>91000</v>
      </c>
      <c r="I1175" s="39" t="s">
        <v>2005</v>
      </c>
      <c r="J1175" s="18">
        <f t="shared" si="18"/>
        <v>0.98232885731561803</v>
      </c>
    </row>
    <row r="1176" spans="1:10" hidden="1" x14ac:dyDescent="0.25">
      <c r="A1176" s="15" t="s">
        <v>3</v>
      </c>
      <c r="B1176" s="22" t="s">
        <v>2003</v>
      </c>
      <c r="C1176" s="22" t="s">
        <v>1973</v>
      </c>
      <c r="D1176" s="14" t="s">
        <v>1470</v>
      </c>
      <c r="E1176" s="25">
        <v>42380</v>
      </c>
      <c r="F1176" s="14">
        <v>4140824</v>
      </c>
      <c r="G1176" s="27">
        <v>10167184</v>
      </c>
      <c r="H1176" s="26">
        <v>91000</v>
      </c>
      <c r="I1176" s="39" t="s">
        <v>2005</v>
      </c>
      <c r="J1176" s="18">
        <f t="shared" si="18"/>
        <v>0.98239714870395534</v>
      </c>
    </row>
    <row r="1177" spans="1:10" hidden="1" x14ac:dyDescent="0.25">
      <c r="A1177" s="15" t="s">
        <v>3</v>
      </c>
      <c r="B1177" s="22" t="s">
        <v>2003</v>
      </c>
      <c r="C1177" s="22" t="s">
        <v>1973</v>
      </c>
      <c r="D1177" s="14" t="s">
        <v>1469</v>
      </c>
      <c r="E1177" s="25">
        <v>42428</v>
      </c>
      <c r="F1177" s="14">
        <v>4145081</v>
      </c>
      <c r="G1177" s="27">
        <v>10171436</v>
      </c>
      <c r="H1177" s="26">
        <v>91000</v>
      </c>
      <c r="I1177" s="39" t="s">
        <v>2015</v>
      </c>
      <c r="J1177" s="18">
        <f t="shared" si="18"/>
        <v>0.98246544009229264</v>
      </c>
    </row>
    <row r="1178" spans="1:10" hidden="1" x14ac:dyDescent="0.25">
      <c r="A1178" s="15" t="s">
        <v>0</v>
      </c>
      <c r="B1178" s="22" t="s">
        <v>2003</v>
      </c>
      <c r="C1178" s="22" t="s">
        <v>1973</v>
      </c>
      <c r="D1178" s="14" t="s">
        <v>1466</v>
      </c>
      <c r="E1178" s="25">
        <v>42397</v>
      </c>
      <c r="F1178" s="14">
        <v>4142150</v>
      </c>
      <c r="G1178" s="27">
        <v>10169201</v>
      </c>
      <c r="H1178" s="26">
        <v>91000</v>
      </c>
      <c r="I1178" s="16" t="e">
        <v>#N/A</v>
      </c>
      <c r="J1178" s="18">
        <f t="shared" si="18"/>
        <v>0.98253373148062995</v>
      </c>
    </row>
    <row r="1179" spans="1:10" hidden="1" x14ac:dyDescent="0.25">
      <c r="A1179" s="15" t="s">
        <v>0</v>
      </c>
      <c r="B1179" s="22" t="s">
        <v>2003</v>
      </c>
      <c r="C1179" s="22" t="s">
        <v>1973</v>
      </c>
      <c r="D1179" s="14" t="s">
        <v>1471</v>
      </c>
      <c r="E1179" s="25">
        <v>42887</v>
      </c>
      <c r="F1179" s="14">
        <v>4206584</v>
      </c>
      <c r="G1179" s="27">
        <v>10207910</v>
      </c>
      <c r="H1179" s="26">
        <v>90178</v>
      </c>
      <c r="I1179" s="16" t="e">
        <v>#N/A</v>
      </c>
      <c r="J1179" s="18">
        <f t="shared" si="18"/>
        <v>0.98260140599510781</v>
      </c>
    </row>
    <row r="1180" spans="1:10" hidden="1" x14ac:dyDescent="0.25">
      <c r="A1180" s="15" t="s">
        <v>3</v>
      </c>
      <c r="B1180" s="22" t="s">
        <v>2003</v>
      </c>
      <c r="C1180" s="22" t="s">
        <v>1973</v>
      </c>
      <c r="D1180" s="14" t="s">
        <v>142</v>
      </c>
      <c r="E1180" s="25">
        <v>44956</v>
      </c>
      <c r="F1180" s="14">
        <v>4508852</v>
      </c>
      <c r="G1180" s="27">
        <v>10412785</v>
      </c>
      <c r="H1180" s="26">
        <v>90097</v>
      </c>
      <c r="I1180" s="16" t="e">
        <v>#N/A</v>
      </c>
      <c r="J1180" s="18">
        <f t="shared" si="18"/>
        <v>0.98266901972274556</v>
      </c>
    </row>
    <row r="1181" spans="1:10" hidden="1" x14ac:dyDescent="0.25">
      <c r="A1181" s="15" t="s">
        <v>3</v>
      </c>
      <c r="B1181" s="22" t="s">
        <v>2003</v>
      </c>
      <c r="C1181" s="22" t="s">
        <v>1973</v>
      </c>
      <c r="D1181" s="14" t="s">
        <v>1472</v>
      </c>
      <c r="E1181" s="25">
        <v>41726</v>
      </c>
      <c r="F1181" s="14">
        <v>4084689</v>
      </c>
      <c r="G1181" s="27">
        <v>10104885</v>
      </c>
      <c r="H1181" s="26">
        <v>90060</v>
      </c>
      <c r="I1181" s="16" t="e">
        <v>#N/A</v>
      </c>
      <c r="J1181" s="18">
        <f t="shared" si="18"/>
        <v>0.98273660568355503</v>
      </c>
    </row>
    <row r="1182" spans="1:10" hidden="1" x14ac:dyDescent="0.25">
      <c r="A1182" s="15" t="s">
        <v>3</v>
      </c>
      <c r="B1182" s="22" t="s">
        <v>2003</v>
      </c>
      <c r="C1182" s="22" t="s">
        <v>1973</v>
      </c>
      <c r="D1182" s="14" t="s">
        <v>1473</v>
      </c>
      <c r="E1182" s="25">
        <v>41733</v>
      </c>
      <c r="F1182" s="14">
        <v>4085382</v>
      </c>
      <c r="G1182" s="27">
        <v>10106113</v>
      </c>
      <c r="H1182" s="26">
        <v>89281</v>
      </c>
      <c r="I1182" s="16" t="e">
        <v>#N/A</v>
      </c>
      <c r="J1182" s="18">
        <f t="shared" si="18"/>
        <v>0.9828036070400622</v>
      </c>
    </row>
    <row r="1183" spans="1:10" hidden="1" x14ac:dyDescent="0.25">
      <c r="A1183" s="15" t="s">
        <v>3</v>
      </c>
      <c r="B1183" s="22" t="s">
        <v>2003</v>
      </c>
      <c r="C1183" s="22" t="s">
        <v>1974</v>
      </c>
      <c r="D1183" s="14" t="s">
        <v>1475</v>
      </c>
      <c r="E1183" s="25">
        <v>41254</v>
      </c>
      <c r="F1183" s="14">
        <v>4043760</v>
      </c>
      <c r="G1183" s="27">
        <v>10064252</v>
      </c>
      <c r="H1183" s="26">
        <v>89021</v>
      </c>
      <c r="I1183" s="16" t="e">
        <v>#N/A</v>
      </c>
      <c r="J1183" s="18">
        <f t="shared" si="18"/>
        <v>0.98287041327831692</v>
      </c>
    </row>
    <row r="1184" spans="1:10" hidden="1" x14ac:dyDescent="0.25">
      <c r="A1184" s="15" t="s">
        <v>0</v>
      </c>
      <c r="B1184" s="22" t="s">
        <v>2003</v>
      </c>
      <c r="C1184" s="22" t="s">
        <v>1974</v>
      </c>
      <c r="D1184" s="14" t="s">
        <v>1476</v>
      </c>
      <c r="E1184" s="25">
        <v>41690</v>
      </c>
      <c r="F1184" s="14">
        <v>4081723</v>
      </c>
      <c r="G1184" s="27">
        <v>10102196</v>
      </c>
      <c r="H1184" s="26">
        <v>88826</v>
      </c>
      <c r="I1184" s="16" t="e">
        <v>#N/A</v>
      </c>
      <c r="J1184" s="18">
        <f t="shared" si="18"/>
        <v>0.98293707317788237</v>
      </c>
    </row>
    <row r="1185" spans="1:10" hidden="1" x14ac:dyDescent="0.25">
      <c r="A1185" s="15" t="s">
        <v>3</v>
      </c>
      <c r="B1185" s="22" t="s">
        <v>2003</v>
      </c>
      <c r="C1185" s="22" t="s">
        <v>1974</v>
      </c>
      <c r="D1185" s="14" t="s">
        <v>1489</v>
      </c>
      <c r="E1185" s="25">
        <v>41271</v>
      </c>
      <c r="F1185" s="14">
        <v>4045033</v>
      </c>
      <c r="G1185" s="27">
        <v>10065430</v>
      </c>
      <c r="H1185" s="26">
        <v>88480</v>
      </c>
      <c r="I1185" s="39" t="s">
        <v>2007</v>
      </c>
      <c r="J1185" s="18">
        <f t="shared" si="18"/>
        <v>0.98300347342008121</v>
      </c>
    </row>
    <row r="1186" spans="1:10" hidden="1" x14ac:dyDescent="0.25">
      <c r="A1186" s="15" t="s">
        <v>3</v>
      </c>
      <c r="B1186" s="22" t="s">
        <v>2003</v>
      </c>
      <c r="C1186" s="22" t="s">
        <v>1973</v>
      </c>
      <c r="D1186" s="14" t="s">
        <v>1490</v>
      </c>
      <c r="E1186" s="25">
        <v>41300</v>
      </c>
      <c r="F1186" s="14">
        <v>4047036</v>
      </c>
      <c r="G1186" s="27">
        <v>10067713</v>
      </c>
      <c r="H1186" s="26">
        <v>88480</v>
      </c>
      <c r="I1186" s="39" t="s">
        <v>2011</v>
      </c>
      <c r="J1186" s="18">
        <f t="shared" si="18"/>
        <v>0.98306987366228005</v>
      </c>
    </row>
    <row r="1187" spans="1:10" hidden="1" x14ac:dyDescent="0.25">
      <c r="A1187" s="15" t="s">
        <v>0</v>
      </c>
      <c r="B1187" s="22" t="s">
        <v>2003</v>
      </c>
      <c r="C1187" s="22" t="s">
        <v>1973</v>
      </c>
      <c r="D1187" s="14" t="s">
        <v>1481</v>
      </c>
      <c r="E1187" s="25">
        <v>41223</v>
      </c>
      <c r="F1187" s="14">
        <v>4041509</v>
      </c>
      <c r="G1187" s="27">
        <v>10061967</v>
      </c>
      <c r="H1187" s="26">
        <v>88480</v>
      </c>
      <c r="I1187" s="39" t="s">
        <v>2011</v>
      </c>
      <c r="J1187" s="18">
        <f t="shared" si="18"/>
        <v>0.98313627390447889</v>
      </c>
    </row>
    <row r="1188" spans="1:10" hidden="1" x14ac:dyDescent="0.25">
      <c r="A1188" s="15" t="s">
        <v>3</v>
      </c>
      <c r="B1188" s="22" t="s">
        <v>2003</v>
      </c>
      <c r="C1188" s="22" t="s">
        <v>1973</v>
      </c>
      <c r="D1188" s="14" t="s">
        <v>786</v>
      </c>
      <c r="E1188" s="25">
        <v>41137</v>
      </c>
      <c r="F1188" s="14">
        <v>4035285</v>
      </c>
      <c r="G1188" s="27">
        <v>10054533</v>
      </c>
      <c r="H1188" s="26">
        <v>88480</v>
      </c>
      <c r="I1188" s="39" t="s">
        <v>2011</v>
      </c>
      <c r="J1188" s="18">
        <f t="shared" si="18"/>
        <v>0.98320267414667772</v>
      </c>
    </row>
    <row r="1189" spans="1:10" hidden="1" x14ac:dyDescent="0.25">
      <c r="A1189" s="15" t="s">
        <v>3</v>
      </c>
      <c r="B1189" s="22" t="s">
        <v>2003</v>
      </c>
      <c r="C1189" s="22" t="s">
        <v>1974</v>
      </c>
      <c r="D1189" s="14" t="s">
        <v>1488</v>
      </c>
      <c r="E1189" s="25">
        <v>41126</v>
      </c>
      <c r="F1189" s="14">
        <v>4034679</v>
      </c>
      <c r="G1189" s="27">
        <v>10053715</v>
      </c>
      <c r="H1189" s="26">
        <v>88480</v>
      </c>
      <c r="I1189" s="39" t="s">
        <v>2011</v>
      </c>
      <c r="J1189" s="18">
        <f t="shared" si="18"/>
        <v>0.98326907438887656</v>
      </c>
    </row>
    <row r="1190" spans="1:10" hidden="1" x14ac:dyDescent="0.25">
      <c r="A1190" s="15" t="s">
        <v>3</v>
      </c>
      <c r="B1190" s="22" t="s">
        <v>2003</v>
      </c>
      <c r="C1190" s="22" t="s">
        <v>1973</v>
      </c>
      <c r="D1190" s="14" t="s">
        <v>1486</v>
      </c>
      <c r="E1190" s="25">
        <v>41301</v>
      </c>
      <c r="F1190" s="14">
        <v>4047082</v>
      </c>
      <c r="G1190" s="27">
        <v>10067725</v>
      </c>
      <c r="H1190" s="26">
        <v>88480</v>
      </c>
      <c r="I1190" s="39" t="s">
        <v>2005</v>
      </c>
      <c r="J1190" s="18">
        <f t="shared" si="18"/>
        <v>0.9833354746310754</v>
      </c>
    </row>
    <row r="1191" spans="1:10" hidden="1" x14ac:dyDescent="0.25">
      <c r="A1191" s="15" t="s">
        <v>0</v>
      </c>
      <c r="B1191" s="22" t="s">
        <v>2003</v>
      </c>
      <c r="C1191" s="22" t="s">
        <v>1973</v>
      </c>
      <c r="D1191" s="14" t="s">
        <v>1480</v>
      </c>
      <c r="E1191" s="25">
        <v>41254</v>
      </c>
      <c r="F1191" s="14">
        <v>4043784</v>
      </c>
      <c r="G1191" s="27">
        <v>10064283</v>
      </c>
      <c r="H1191" s="26">
        <v>88480</v>
      </c>
      <c r="I1191" s="39" t="s">
        <v>2015</v>
      </c>
      <c r="J1191" s="18">
        <f t="shared" si="18"/>
        <v>0.98340187487327424</v>
      </c>
    </row>
    <row r="1192" spans="1:10" hidden="1" x14ac:dyDescent="0.25">
      <c r="A1192" s="15" t="s">
        <v>3</v>
      </c>
      <c r="B1192" s="22" t="s">
        <v>2003</v>
      </c>
      <c r="C1192" s="22" t="s">
        <v>1973</v>
      </c>
      <c r="D1192" s="14" t="s">
        <v>1491</v>
      </c>
      <c r="E1192" s="25">
        <v>41138</v>
      </c>
      <c r="F1192" s="14">
        <v>4035390</v>
      </c>
      <c r="G1192" s="27">
        <v>10054642</v>
      </c>
      <c r="H1192" s="26">
        <v>88480</v>
      </c>
      <c r="I1192" s="39" t="s">
        <v>2015</v>
      </c>
      <c r="J1192" s="18">
        <f t="shared" si="18"/>
        <v>0.98346827511547308</v>
      </c>
    </row>
    <row r="1193" spans="1:10" hidden="1" x14ac:dyDescent="0.25">
      <c r="A1193" s="15" t="s">
        <v>3</v>
      </c>
      <c r="B1193" s="22" t="s">
        <v>2003</v>
      </c>
      <c r="C1193" s="22" t="s">
        <v>1973</v>
      </c>
      <c r="D1193" s="14" t="s">
        <v>1482</v>
      </c>
      <c r="E1193" s="25">
        <v>41306</v>
      </c>
      <c r="F1193" s="14">
        <v>4047446</v>
      </c>
      <c r="G1193" s="27">
        <v>10068284</v>
      </c>
      <c r="H1193" s="26">
        <v>88480</v>
      </c>
      <c r="I1193" s="16" t="e">
        <v>#N/A</v>
      </c>
      <c r="J1193" s="18">
        <f t="shared" si="18"/>
        <v>0.98353467535767192</v>
      </c>
    </row>
    <row r="1194" spans="1:10" hidden="1" x14ac:dyDescent="0.25">
      <c r="A1194" s="15" t="s">
        <v>3</v>
      </c>
      <c r="B1194" s="22" t="s">
        <v>2003</v>
      </c>
      <c r="C1194" s="22" t="s">
        <v>1973</v>
      </c>
      <c r="D1194" s="14" t="s">
        <v>1492</v>
      </c>
      <c r="E1194" s="25">
        <v>41277</v>
      </c>
      <c r="F1194" s="14">
        <v>4045247</v>
      </c>
      <c r="G1194" s="27">
        <v>10065061</v>
      </c>
      <c r="H1194" s="26">
        <v>88480</v>
      </c>
      <c r="I1194" s="16" t="e">
        <v>#N/A</v>
      </c>
      <c r="J1194" s="18">
        <f t="shared" si="18"/>
        <v>0.98360107559987076</v>
      </c>
    </row>
    <row r="1195" spans="1:10" hidden="1" x14ac:dyDescent="0.25">
      <c r="A1195" s="15" t="s">
        <v>0</v>
      </c>
      <c r="B1195" s="22" t="s">
        <v>2003</v>
      </c>
      <c r="C1195" s="22" t="s">
        <v>1973</v>
      </c>
      <c r="D1195" s="14" t="s">
        <v>1477</v>
      </c>
      <c r="E1195" s="25">
        <v>41277</v>
      </c>
      <c r="F1195" s="14">
        <v>4045246</v>
      </c>
      <c r="G1195" s="27">
        <v>10065582</v>
      </c>
      <c r="H1195" s="26">
        <v>88480</v>
      </c>
      <c r="I1195" s="16" t="e">
        <v>#N/A</v>
      </c>
      <c r="J1195" s="18">
        <f t="shared" si="18"/>
        <v>0.98366747584206959</v>
      </c>
    </row>
    <row r="1196" spans="1:10" hidden="1" x14ac:dyDescent="0.25">
      <c r="A1196" s="15" t="s">
        <v>3</v>
      </c>
      <c r="B1196" s="22" t="s">
        <v>2003</v>
      </c>
      <c r="C1196" s="22" t="s">
        <v>1974</v>
      </c>
      <c r="D1196" s="14" t="s">
        <v>1487</v>
      </c>
      <c r="E1196" s="25">
        <v>41143</v>
      </c>
      <c r="F1196" s="14">
        <v>4035690</v>
      </c>
      <c r="G1196" s="27">
        <v>10054999</v>
      </c>
      <c r="H1196" s="26">
        <v>88480</v>
      </c>
      <c r="I1196" s="16" t="e">
        <v>#N/A</v>
      </c>
      <c r="J1196" s="18">
        <f t="shared" si="18"/>
        <v>0.98373387608426843</v>
      </c>
    </row>
    <row r="1197" spans="1:10" hidden="1" x14ac:dyDescent="0.25">
      <c r="A1197" s="15" t="s">
        <v>3</v>
      </c>
      <c r="B1197" s="22" t="s">
        <v>2003</v>
      </c>
      <c r="C1197" s="22" t="s">
        <v>1973</v>
      </c>
      <c r="D1197" s="14" t="s">
        <v>1512</v>
      </c>
      <c r="E1197" s="25">
        <v>42547</v>
      </c>
      <c r="F1197" s="14">
        <v>4164461</v>
      </c>
      <c r="G1197" s="27">
        <v>10181359</v>
      </c>
      <c r="H1197" s="26">
        <v>88000</v>
      </c>
      <c r="I1197" s="39" t="s">
        <v>2007</v>
      </c>
      <c r="J1197" s="18">
        <f t="shared" si="18"/>
        <v>0.98379991610815509</v>
      </c>
    </row>
    <row r="1198" spans="1:10" hidden="1" x14ac:dyDescent="0.25">
      <c r="A1198" s="15" t="s">
        <v>0</v>
      </c>
      <c r="B1198" s="22" t="s">
        <v>2003</v>
      </c>
      <c r="C1198" s="22" t="s">
        <v>1974</v>
      </c>
      <c r="D1198" s="14" t="s">
        <v>1498</v>
      </c>
      <c r="E1198" s="25">
        <v>42430</v>
      </c>
      <c r="F1198" s="14">
        <v>4145507</v>
      </c>
      <c r="G1198" s="27">
        <v>10172382</v>
      </c>
      <c r="H1198" s="26">
        <v>88000</v>
      </c>
      <c r="I1198" s="39" t="s">
        <v>2007</v>
      </c>
      <c r="J1198" s="18">
        <f t="shared" si="18"/>
        <v>0.98386595613204175</v>
      </c>
    </row>
    <row r="1199" spans="1:10" hidden="1" x14ac:dyDescent="0.25">
      <c r="A1199" s="15" t="s">
        <v>0</v>
      </c>
      <c r="B1199" s="22" t="s">
        <v>2003</v>
      </c>
      <c r="C1199" s="22" t="s">
        <v>1973</v>
      </c>
      <c r="D1199" s="14" t="s">
        <v>1501</v>
      </c>
      <c r="E1199" s="25">
        <v>42377</v>
      </c>
      <c r="F1199" s="14">
        <v>4140495</v>
      </c>
      <c r="G1199" s="27">
        <v>10167149</v>
      </c>
      <c r="H1199" s="26">
        <v>88000</v>
      </c>
      <c r="I1199" s="39" t="s">
        <v>2007</v>
      </c>
      <c r="J1199" s="18">
        <f t="shared" si="18"/>
        <v>0.98393199615592841</v>
      </c>
    </row>
    <row r="1200" spans="1:10" hidden="1" x14ac:dyDescent="0.25">
      <c r="A1200" s="15" t="s">
        <v>3</v>
      </c>
      <c r="B1200" s="22" t="s">
        <v>2003</v>
      </c>
      <c r="C1200" s="22" t="s">
        <v>1974</v>
      </c>
      <c r="D1200" s="14" t="s">
        <v>1506</v>
      </c>
      <c r="E1200" s="25">
        <v>42442</v>
      </c>
      <c r="F1200" s="14">
        <v>4146541</v>
      </c>
      <c r="G1200" s="27">
        <v>10173649</v>
      </c>
      <c r="H1200" s="26">
        <v>88000</v>
      </c>
      <c r="I1200" s="39" t="s">
        <v>2011</v>
      </c>
      <c r="J1200" s="18">
        <f t="shared" si="18"/>
        <v>0.98399803617981507</v>
      </c>
    </row>
    <row r="1201" spans="1:10" hidden="1" x14ac:dyDescent="0.25">
      <c r="A1201" s="15" t="s">
        <v>3</v>
      </c>
      <c r="B1201" s="22" t="s">
        <v>2003</v>
      </c>
      <c r="C1201" s="22" t="s">
        <v>1973</v>
      </c>
      <c r="D1201" s="14" t="s">
        <v>1510</v>
      </c>
      <c r="E1201" s="25">
        <v>42432</v>
      </c>
      <c r="F1201" s="14">
        <v>4145664</v>
      </c>
      <c r="G1201" s="27">
        <v>10172665</v>
      </c>
      <c r="H1201" s="26">
        <v>88000</v>
      </c>
      <c r="I1201" s="39" t="s">
        <v>2011</v>
      </c>
      <c r="J1201" s="18">
        <f t="shared" si="18"/>
        <v>0.98406407620370173</v>
      </c>
    </row>
    <row r="1202" spans="1:10" hidden="1" x14ac:dyDescent="0.25">
      <c r="A1202" s="15" t="s">
        <v>3</v>
      </c>
      <c r="B1202" s="22" t="s">
        <v>2003</v>
      </c>
      <c r="C1202" s="22" t="s">
        <v>1973</v>
      </c>
      <c r="D1202" s="14" t="s">
        <v>1513</v>
      </c>
      <c r="E1202" s="25">
        <v>42495</v>
      </c>
      <c r="F1202" s="14">
        <v>4151539</v>
      </c>
      <c r="G1202" s="27">
        <v>10176919</v>
      </c>
      <c r="H1202" s="26">
        <v>88000</v>
      </c>
      <c r="I1202" s="39" t="s">
        <v>2005</v>
      </c>
      <c r="J1202" s="18">
        <f t="shared" si="18"/>
        <v>0.98413011622758839</v>
      </c>
    </row>
    <row r="1203" spans="1:10" hidden="1" x14ac:dyDescent="0.25">
      <c r="A1203" s="15" t="s">
        <v>0</v>
      </c>
      <c r="B1203" s="22" t="s">
        <v>2003</v>
      </c>
      <c r="C1203" s="22" t="s">
        <v>1973</v>
      </c>
      <c r="D1203" s="14" t="s">
        <v>1496</v>
      </c>
      <c r="E1203" s="25">
        <v>42475</v>
      </c>
      <c r="F1203" s="14">
        <v>4149570</v>
      </c>
      <c r="G1203" s="27">
        <v>10175070</v>
      </c>
      <c r="H1203" s="26">
        <v>88000</v>
      </c>
      <c r="I1203" s="39" t="s">
        <v>2005</v>
      </c>
      <c r="J1203" s="18">
        <f t="shared" si="18"/>
        <v>0.98419615625147505</v>
      </c>
    </row>
    <row r="1204" spans="1:10" hidden="1" x14ac:dyDescent="0.25">
      <c r="A1204" s="15" t="s">
        <v>0</v>
      </c>
      <c r="B1204" s="22" t="s">
        <v>2003</v>
      </c>
      <c r="C1204" s="22" t="s">
        <v>1973</v>
      </c>
      <c r="D1204" s="14" t="s">
        <v>1497</v>
      </c>
      <c r="E1204" s="25">
        <v>42440</v>
      </c>
      <c r="F1204" s="14">
        <v>4146378</v>
      </c>
      <c r="G1204" s="27">
        <v>10172252</v>
      </c>
      <c r="H1204" s="26">
        <v>88000</v>
      </c>
      <c r="I1204" s="39" t="s">
        <v>2005</v>
      </c>
      <c r="J1204" s="18">
        <f t="shared" si="18"/>
        <v>0.98426219627536171</v>
      </c>
    </row>
    <row r="1205" spans="1:10" hidden="1" x14ac:dyDescent="0.25">
      <c r="A1205" s="15" t="s">
        <v>3</v>
      </c>
      <c r="B1205" s="22" t="s">
        <v>2003</v>
      </c>
      <c r="C1205" s="22" t="s">
        <v>1973</v>
      </c>
      <c r="D1205" s="14" t="s">
        <v>1507</v>
      </c>
      <c r="E1205" s="25">
        <v>42475</v>
      </c>
      <c r="F1205" s="14">
        <v>4149567</v>
      </c>
      <c r="G1205" s="27">
        <v>10175018</v>
      </c>
      <c r="H1205" s="26">
        <v>88000</v>
      </c>
      <c r="I1205" s="39" t="s">
        <v>2015</v>
      </c>
      <c r="J1205" s="18">
        <f t="shared" si="18"/>
        <v>0.98432823629924837</v>
      </c>
    </row>
    <row r="1206" spans="1:10" hidden="1" x14ac:dyDescent="0.25">
      <c r="A1206" s="15" t="s">
        <v>3</v>
      </c>
      <c r="B1206" s="22" t="s">
        <v>2003</v>
      </c>
      <c r="C1206" s="22" t="s">
        <v>1973</v>
      </c>
      <c r="D1206" s="14" t="s">
        <v>1509</v>
      </c>
      <c r="E1206" s="25">
        <v>42451</v>
      </c>
      <c r="F1206" s="14">
        <v>4147464</v>
      </c>
      <c r="G1206" s="27">
        <v>10174247</v>
      </c>
      <c r="H1206" s="26">
        <v>88000</v>
      </c>
      <c r="I1206" s="39" t="s">
        <v>2015</v>
      </c>
      <c r="J1206" s="18">
        <f t="shared" si="18"/>
        <v>0.98439427632313503</v>
      </c>
    </row>
    <row r="1207" spans="1:10" hidden="1" x14ac:dyDescent="0.25">
      <c r="A1207" s="15" t="s">
        <v>3</v>
      </c>
      <c r="B1207" s="22" t="s">
        <v>2003</v>
      </c>
      <c r="C1207" s="22" t="s">
        <v>1973</v>
      </c>
      <c r="D1207" s="14" t="s">
        <v>1514</v>
      </c>
      <c r="E1207" s="25">
        <v>42427</v>
      </c>
      <c r="F1207" s="14">
        <v>4145060</v>
      </c>
      <c r="G1207" s="27">
        <v>10172165</v>
      </c>
      <c r="H1207" s="26">
        <v>88000</v>
      </c>
      <c r="I1207" s="39" t="s">
        <v>2015</v>
      </c>
      <c r="J1207" s="18">
        <f t="shared" si="18"/>
        <v>0.98446031634702169</v>
      </c>
    </row>
    <row r="1208" spans="1:10" hidden="1" x14ac:dyDescent="0.25">
      <c r="A1208" s="15" t="s">
        <v>3</v>
      </c>
      <c r="B1208" s="22" t="s">
        <v>2003</v>
      </c>
      <c r="C1208" s="22" t="s">
        <v>1973</v>
      </c>
      <c r="D1208" s="14" t="s">
        <v>1508</v>
      </c>
      <c r="E1208" s="25">
        <v>42498</v>
      </c>
      <c r="F1208" s="14">
        <v>4151616</v>
      </c>
      <c r="G1208" s="27">
        <v>10178237</v>
      </c>
      <c r="H1208" s="26">
        <v>88000</v>
      </c>
      <c r="I1208" s="16" t="e">
        <v>#N/A</v>
      </c>
      <c r="J1208" s="18">
        <f t="shared" si="18"/>
        <v>0.98452635637090835</v>
      </c>
    </row>
    <row r="1209" spans="1:10" hidden="1" x14ac:dyDescent="0.25">
      <c r="A1209" s="15" t="s">
        <v>3</v>
      </c>
      <c r="B1209" s="22" t="s">
        <v>2003</v>
      </c>
      <c r="C1209" s="22" t="s">
        <v>1973</v>
      </c>
      <c r="D1209" s="14" t="s">
        <v>1435</v>
      </c>
      <c r="E1209" s="25">
        <v>42473</v>
      </c>
      <c r="F1209" s="14">
        <v>4149327</v>
      </c>
      <c r="G1209" s="27">
        <v>10175608</v>
      </c>
      <c r="H1209" s="26">
        <v>88000</v>
      </c>
      <c r="I1209" s="16" t="e">
        <v>#N/A</v>
      </c>
      <c r="J1209" s="18">
        <f t="shared" si="18"/>
        <v>0.98459239639479501</v>
      </c>
    </row>
    <row r="1210" spans="1:10" hidden="1" x14ac:dyDescent="0.25">
      <c r="A1210" s="15" t="s">
        <v>3</v>
      </c>
      <c r="B1210" s="22" t="s">
        <v>2003</v>
      </c>
      <c r="C1210" s="22" t="s">
        <v>1973</v>
      </c>
      <c r="D1210" s="14" t="s">
        <v>1511</v>
      </c>
      <c r="E1210" s="25">
        <v>42395</v>
      </c>
      <c r="F1210" s="14">
        <v>4142001</v>
      </c>
      <c r="G1210" s="27">
        <v>10168817</v>
      </c>
      <c r="H1210" s="26">
        <v>88000</v>
      </c>
      <c r="I1210" s="16" t="e">
        <v>#N/A</v>
      </c>
      <c r="J1210" s="18">
        <f t="shared" si="18"/>
        <v>0.98465843641868167</v>
      </c>
    </row>
    <row r="1211" spans="1:10" hidden="1" x14ac:dyDescent="0.25">
      <c r="A1211" s="15" t="s">
        <v>0</v>
      </c>
      <c r="B1211" s="22" t="s">
        <v>2003</v>
      </c>
      <c r="C1211" s="22" t="s">
        <v>1973</v>
      </c>
      <c r="D1211" s="14" t="s">
        <v>1500</v>
      </c>
      <c r="E1211" s="25">
        <v>42389</v>
      </c>
      <c r="F1211" s="14">
        <v>4141514</v>
      </c>
      <c r="G1211" s="27">
        <v>10168285</v>
      </c>
      <c r="H1211" s="26">
        <v>88000</v>
      </c>
      <c r="I1211" s="16" t="e">
        <v>#N/A</v>
      </c>
      <c r="J1211" s="18">
        <f t="shared" si="18"/>
        <v>0.98472447644256833</v>
      </c>
    </row>
    <row r="1212" spans="1:10" hidden="1" x14ac:dyDescent="0.25">
      <c r="A1212" s="15" t="s">
        <v>0</v>
      </c>
      <c r="B1212" s="22" t="s">
        <v>2003</v>
      </c>
      <c r="C1212" s="22" t="s">
        <v>1974</v>
      </c>
      <c r="D1212" s="14" t="s">
        <v>1499</v>
      </c>
      <c r="E1212" s="25">
        <v>42383</v>
      </c>
      <c r="F1212" s="14">
        <v>4141002</v>
      </c>
      <c r="G1212" s="27">
        <v>10167920</v>
      </c>
      <c r="H1212" s="26">
        <v>88000</v>
      </c>
      <c r="I1212" s="16" t="e">
        <v>#N/A</v>
      </c>
      <c r="J1212" s="18">
        <f t="shared" si="18"/>
        <v>0.98479051646645499</v>
      </c>
    </row>
    <row r="1213" spans="1:10" hidden="1" x14ac:dyDescent="0.25">
      <c r="A1213" s="15" t="s">
        <v>0</v>
      </c>
      <c r="B1213" s="22" t="s">
        <v>2003</v>
      </c>
      <c r="C1213" s="22" t="s">
        <v>1973</v>
      </c>
      <c r="D1213" s="14" t="s">
        <v>1515</v>
      </c>
      <c r="E1213" s="25">
        <v>42199</v>
      </c>
      <c r="F1213" s="14">
        <v>4125409</v>
      </c>
      <c r="G1213" s="27">
        <v>10150527</v>
      </c>
      <c r="H1213" s="26">
        <v>87378</v>
      </c>
      <c r="I1213" s="39" t="s">
        <v>2007</v>
      </c>
      <c r="J1213" s="18">
        <f t="shared" si="18"/>
        <v>0.98485608970744554</v>
      </c>
    </row>
    <row r="1214" spans="1:10" hidden="1" x14ac:dyDescent="0.25">
      <c r="A1214" s="15" t="s">
        <v>0</v>
      </c>
      <c r="B1214" s="22" t="s">
        <v>2003</v>
      </c>
      <c r="C1214" s="22" t="s">
        <v>1974</v>
      </c>
      <c r="D1214" s="14" t="s">
        <v>1275</v>
      </c>
      <c r="E1214" s="25">
        <v>40997</v>
      </c>
      <c r="F1214" s="14">
        <v>4026161</v>
      </c>
      <c r="G1214" s="27">
        <v>10042375</v>
      </c>
      <c r="H1214" s="26">
        <v>87349</v>
      </c>
      <c r="I1214" s="39" t="s">
        <v>2015</v>
      </c>
      <c r="J1214" s="18">
        <f t="shared" si="18"/>
        <v>0.98492164118524639</v>
      </c>
    </row>
    <row r="1215" spans="1:10" hidden="1" x14ac:dyDescent="0.25">
      <c r="A1215" s="15" t="s">
        <v>3</v>
      </c>
      <c r="B1215" s="22" t="s">
        <v>2003</v>
      </c>
      <c r="C1215" s="22" t="s">
        <v>1973</v>
      </c>
      <c r="D1215" s="14" t="s">
        <v>1516</v>
      </c>
      <c r="E1215" s="25">
        <v>41955</v>
      </c>
      <c r="F1215" s="14">
        <v>4104750</v>
      </c>
      <c r="G1215" s="27">
        <v>10127165</v>
      </c>
      <c r="H1215" s="26">
        <v>87089</v>
      </c>
      <c r="I1215" s="39" t="s">
        <v>2005</v>
      </c>
      <c r="J1215" s="18">
        <f t="shared" si="18"/>
        <v>0.98498699754479491</v>
      </c>
    </row>
    <row r="1216" spans="1:10" hidden="1" x14ac:dyDescent="0.25">
      <c r="A1216" s="15" t="s">
        <v>0</v>
      </c>
      <c r="B1216" s="22" t="s">
        <v>2003</v>
      </c>
      <c r="C1216" s="22" t="s">
        <v>1973</v>
      </c>
      <c r="D1216" s="14" t="s">
        <v>1519</v>
      </c>
      <c r="E1216" s="25">
        <v>41885</v>
      </c>
      <c r="F1216" s="14">
        <v>4098713</v>
      </c>
      <c r="G1216" s="27">
        <v>10120590</v>
      </c>
      <c r="H1216" s="26">
        <v>86655</v>
      </c>
      <c r="I1216" s="39" t="s">
        <v>2006</v>
      </c>
      <c r="J1216" s="18">
        <f t="shared" si="18"/>
        <v>0.98505202820695281</v>
      </c>
    </row>
    <row r="1217" spans="1:10" hidden="1" x14ac:dyDescent="0.25">
      <c r="A1217" s="15" t="s">
        <v>0</v>
      </c>
      <c r="B1217" s="22" t="s">
        <v>2003</v>
      </c>
      <c r="C1217" s="22" t="s">
        <v>1974</v>
      </c>
      <c r="D1217" s="14" t="s">
        <v>1518</v>
      </c>
      <c r="E1217" s="25">
        <v>42034</v>
      </c>
      <c r="F1217" s="14">
        <v>4111277</v>
      </c>
      <c r="G1217" s="27">
        <v>10134675</v>
      </c>
      <c r="H1217" s="26">
        <v>86655</v>
      </c>
      <c r="I1217" s="39" t="s">
        <v>2005</v>
      </c>
      <c r="J1217" s="18">
        <f t="shared" si="18"/>
        <v>0.98511705886911072</v>
      </c>
    </row>
    <row r="1218" spans="1:10" hidden="1" x14ac:dyDescent="0.25">
      <c r="A1218" s="15" t="s">
        <v>3</v>
      </c>
      <c r="B1218" s="22" t="s">
        <v>2003</v>
      </c>
      <c r="C1218" s="22" t="s">
        <v>1973</v>
      </c>
      <c r="D1218" s="14" t="s">
        <v>1525</v>
      </c>
      <c r="E1218" s="25">
        <v>41969</v>
      </c>
      <c r="F1218" s="14">
        <v>4105664</v>
      </c>
      <c r="G1218" s="27">
        <v>10128446</v>
      </c>
      <c r="H1218" s="26">
        <v>86655</v>
      </c>
      <c r="I1218" s="39" t="s">
        <v>2005</v>
      </c>
      <c r="J1218" s="18">
        <f t="shared" si="18"/>
        <v>0.98518208953126862</v>
      </c>
    </row>
    <row r="1219" spans="1:10" hidden="1" x14ac:dyDescent="0.25">
      <c r="A1219" s="15" t="s">
        <v>0</v>
      </c>
      <c r="B1219" s="22" t="s">
        <v>2003</v>
      </c>
      <c r="C1219" s="22" t="s">
        <v>1973</v>
      </c>
      <c r="D1219" s="14" t="s">
        <v>1520</v>
      </c>
      <c r="E1219" s="25">
        <v>41884</v>
      </c>
      <c r="F1219" s="14">
        <v>4098588</v>
      </c>
      <c r="G1219" s="27">
        <v>10120423</v>
      </c>
      <c r="H1219" s="26">
        <v>86655</v>
      </c>
      <c r="I1219" s="39" t="s">
        <v>2005</v>
      </c>
      <c r="J1219" s="18">
        <f t="shared" si="18"/>
        <v>0.98524712019342653</v>
      </c>
    </row>
    <row r="1220" spans="1:10" hidden="1" x14ac:dyDescent="0.25">
      <c r="A1220" s="15" t="s">
        <v>0</v>
      </c>
      <c r="B1220" s="22" t="s">
        <v>2003</v>
      </c>
      <c r="C1220" s="22" t="s">
        <v>1973</v>
      </c>
      <c r="D1220" s="14" t="s">
        <v>1522</v>
      </c>
      <c r="E1220" s="25">
        <v>41872</v>
      </c>
      <c r="F1220" s="14">
        <v>4097562</v>
      </c>
      <c r="G1220" s="27">
        <v>10119349</v>
      </c>
      <c r="H1220" s="26">
        <v>86655</v>
      </c>
      <c r="I1220" s="39" t="s">
        <v>2005</v>
      </c>
      <c r="J1220" s="18">
        <f t="shared" ref="J1220:J1283" si="19">+H1220/$H$1+J1219</f>
        <v>0.98531215085558443</v>
      </c>
    </row>
    <row r="1221" spans="1:10" hidden="1" x14ac:dyDescent="0.25">
      <c r="A1221" s="15" t="s">
        <v>3</v>
      </c>
      <c r="B1221" s="22" t="s">
        <v>2003</v>
      </c>
      <c r="C1221" s="22" t="s">
        <v>1973</v>
      </c>
      <c r="D1221" s="14" t="s">
        <v>1527</v>
      </c>
      <c r="E1221" s="25">
        <v>41960</v>
      </c>
      <c r="F1221" s="14">
        <v>4105072</v>
      </c>
      <c r="G1221" s="27">
        <v>10127513</v>
      </c>
      <c r="H1221" s="26">
        <v>86655</v>
      </c>
      <c r="I1221" s="16" t="e">
        <v>#N/A</v>
      </c>
      <c r="J1221" s="18">
        <f t="shared" si="19"/>
        <v>0.98537718151774234</v>
      </c>
    </row>
    <row r="1222" spans="1:10" hidden="1" x14ac:dyDescent="0.25">
      <c r="A1222" s="15" t="s">
        <v>0</v>
      </c>
      <c r="B1222" s="22" t="s">
        <v>2003</v>
      </c>
      <c r="C1222" s="22" t="s">
        <v>1973</v>
      </c>
      <c r="D1222" s="14" t="s">
        <v>1521</v>
      </c>
      <c r="E1222" s="25">
        <v>41937</v>
      </c>
      <c r="F1222" s="14">
        <v>4103146</v>
      </c>
      <c r="G1222" s="27">
        <v>10125524</v>
      </c>
      <c r="H1222" s="26">
        <v>86655</v>
      </c>
      <c r="I1222" s="16" t="e">
        <v>#N/A</v>
      </c>
      <c r="J1222" s="18">
        <f t="shared" si="19"/>
        <v>0.98544221217990025</v>
      </c>
    </row>
    <row r="1223" spans="1:10" hidden="1" x14ac:dyDescent="0.25">
      <c r="A1223" s="15" t="s">
        <v>3</v>
      </c>
      <c r="B1223" s="22" t="s">
        <v>2003</v>
      </c>
      <c r="C1223" s="22" t="s">
        <v>1973</v>
      </c>
      <c r="D1223" s="14" t="s">
        <v>1526</v>
      </c>
      <c r="E1223" s="25">
        <v>41872</v>
      </c>
      <c r="F1223" s="14">
        <v>4097563</v>
      </c>
      <c r="G1223" s="27">
        <v>10119356</v>
      </c>
      <c r="H1223" s="26">
        <v>86655</v>
      </c>
      <c r="I1223" s="16" t="e">
        <v>#N/A</v>
      </c>
      <c r="J1223" s="18">
        <f t="shared" si="19"/>
        <v>0.98550724284205815</v>
      </c>
    </row>
    <row r="1224" spans="1:10" hidden="1" x14ac:dyDescent="0.25">
      <c r="A1224" s="15" t="s">
        <v>0</v>
      </c>
      <c r="B1224" s="22" t="s">
        <v>2003</v>
      </c>
      <c r="C1224" s="22" t="s">
        <v>1973</v>
      </c>
      <c r="D1224" s="14" t="s">
        <v>1523</v>
      </c>
      <c r="E1224" s="25">
        <v>41837</v>
      </c>
      <c r="F1224" s="14">
        <v>4094214</v>
      </c>
      <c r="G1224" s="14" t="s">
        <v>2</v>
      </c>
      <c r="H1224" s="26">
        <v>86655</v>
      </c>
      <c r="I1224" s="16" t="e">
        <v>#N/A</v>
      </c>
      <c r="J1224" s="18">
        <f t="shared" si="19"/>
        <v>0.98557227350421606</v>
      </c>
    </row>
    <row r="1225" spans="1:10" hidden="1" x14ac:dyDescent="0.25">
      <c r="A1225" s="15" t="s">
        <v>0</v>
      </c>
      <c r="B1225" s="22" t="s">
        <v>2003</v>
      </c>
      <c r="C1225" s="22" t="s">
        <v>1974</v>
      </c>
      <c r="D1225" s="14" t="s">
        <v>1528</v>
      </c>
      <c r="E1225" s="25">
        <v>44041</v>
      </c>
      <c r="F1225" s="14">
        <v>4369499</v>
      </c>
      <c r="G1225" s="27">
        <v>10317493</v>
      </c>
      <c r="H1225" s="26">
        <v>86561</v>
      </c>
      <c r="I1225" s="39" t="s">
        <v>2007</v>
      </c>
      <c r="J1225" s="18">
        <f t="shared" si="19"/>
        <v>0.98563723362362121</v>
      </c>
    </row>
    <row r="1226" spans="1:10" hidden="1" x14ac:dyDescent="0.25">
      <c r="A1226" s="15" t="s">
        <v>0</v>
      </c>
      <c r="B1226" s="22" t="s">
        <v>2003</v>
      </c>
      <c r="C1226" s="22" t="s">
        <v>1973</v>
      </c>
      <c r="D1226" s="14" t="s">
        <v>1529</v>
      </c>
      <c r="E1226" s="25">
        <v>41481</v>
      </c>
      <c r="F1226" s="14">
        <v>4062947</v>
      </c>
      <c r="G1226" s="27">
        <v>10082630</v>
      </c>
      <c r="H1226" s="26">
        <v>86400</v>
      </c>
      <c r="I1226" s="39" t="s">
        <v>2015</v>
      </c>
      <c r="J1226" s="18">
        <f t="shared" si="19"/>
        <v>0.98570207291980083</v>
      </c>
    </row>
    <row r="1227" spans="1:10" hidden="1" x14ac:dyDescent="0.25">
      <c r="A1227" s="15" t="s">
        <v>3</v>
      </c>
      <c r="B1227" s="22" t="s">
        <v>2003</v>
      </c>
      <c r="C1227" s="22" t="s">
        <v>1973</v>
      </c>
      <c r="D1227" s="14" t="s">
        <v>1530</v>
      </c>
      <c r="E1227" s="25">
        <v>42025</v>
      </c>
      <c r="F1227" s="14">
        <v>4110521</v>
      </c>
      <c r="G1227" s="27">
        <v>10133718</v>
      </c>
      <c r="H1227" s="26">
        <v>85419</v>
      </c>
      <c r="I1227" s="16" t="e">
        <v>#N/A</v>
      </c>
      <c r="J1227" s="18">
        <f t="shared" si="19"/>
        <v>0.9857661760198051</v>
      </c>
    </row>
    <row r="1228" spans="1:10" hidden="1" x14ac:dyDescent="0.25">
      <c r="A1228" s="15" t="s">
        <v>0</v>
      </c>
      <c r="B1228" s="22" t="s">
        <v>2003</v>
      </c>
      <c r="C1228" s="22" t="s">
        <v>1974</v>
      </c>
      <c r="D1228" s="14" t="s">
        <v>1531</v>
      </c>
      <c r="E1228" s="25">
        <v>42038</v>
      </c>
      <c r="F1228" s="14">
        <v>4111690</v>
      </c>
      <c r="G1228" s="27">
        <v>10135414</v>
      </c>
      <c r="H1228" s="26">
        <v>84976</v>
      </c>
      <c r="I1228" s="16" t="e">
        <v>#N/A</v>
      </c>
      <c r="J1228" s="18">
        <f t="shared" si="19"/>
        <v>0.98582994666832546</v>
      </c>
    </row>
    <row r="1229" spans="1:10" hidden="1" x14ac:dyDescent="0.25">
      <c r="A1229" s="15" t="s">
        <v>0</v>
      </c>
      <c r="B1229" s="22" t="s">
        <v>2003</v>
      </c>
      <c r="C1229" s="22" t="s">
        <v>1973</v>
      </c>
      <c r="D1229" s="14" t="s">
        <v>1532</v>
      </c>
      <c r="E1229" s="25">
        <v>41368</v>
      </c>
      <c r="F1229" s="14">
        <v>4052815</v>
      </c>
      <c r="G1229" s="27">
        <v>10073728</v>
      </c>
      <c r="H1229" s="26">
        <v>84961</v>
      </c>
      <c r="I1229" s="39" t="s">
        <v>2015</v>
      </c>
      <c r="J1229" s="18">
        <f t="shared" si="19"/>
        <v>0.98589370606002358</v>
      </c>
    </row>
    <row r="1230" spans="1:10" hidden="1" x14ac:dyDescent="0.25">
      <c r="A1230" s="15" t="s">
        <v>3</v>
      </c>
      <c r="B1230" s="22" t="s">
        <v>2003</v>
      </c>
      <c r="C1230" s="22" t="s">
        <v>1973</v>
      </c>
      <c r="D1230" s="14" t="s">
        <v>1533</v>
      </c>
      <c r="E1230" s="25">
        <v>41326</v>
      </c>
      <c r="F1230" s="14">
        <v>4048956</v>
      </c>
      <c r="G1230" s="27">
        <v>10069833</v>
      </c>
      <c r="H1230" s="26">
        <v>84961</v>
      </c>
      <c r="I1230" s="16" t="e">
        <v>#N/A</v>
      </c>
      <c r="J1230" s="18">
        <f t="shared" si="19"/>
        <v>0.98595746545172169</v>
      </c>
    </row>
    <row r="1231" spans="1:10" hidden="1" x14ac:dyDescent="0.25">
      <c r="A1231" s="15" t="s">
        <v>3</v>
      </c>
      <c r="B1231" s="22" t="s">
        <v>2003</v>
      </c>
      <c r="C1231" s="22" t="s">
        <v>1973</v>
      </c>
      <c r="D1231" s="14" t="s">
        <v>207</v>
      </c>
      <c r="E1231" s="25">
        <v>43901</v>
      </c>
      <c r="F1231" s="14">
        <v>4350161</v>
      </c>
      <c r="G1231" s="27">
        <v>10302094</v>
      </c>
      <c r="H1231" s="26">
        <v>84864</v>
      </c>
      <c r="I1231" s="39" t="s">
        <v>2005</v>
      </c>
      <c r="J1231" s="18">
        <f t="shared" si="19"/>
        <v>0.98602115204930263</v>
      </c>
    </row>
    <row r="1232" spans="1:10" hidden="1" x14ac:dyDescent="0.25">
      <c r="A1232" s="15" t="s">
        <v>3</v>
      </c>
      <c r="B1232" s="22" t="s">
        <v>2003</v>
      </c>
      <c r="C1232" s="22" t="s">
        <v>1973</v>
      </c>
      <c r="D1232" s="14" t="s">
        <v>1534</v>
      </c>
      <c r="E1232" s="25">
        <v>44194</v>
      </c>
      <c r="F1232" s="14">
        <v>4393078</v>
      </c>
      <c r="G1232" s="27">
        <v>10334157</v>
      </c>
      <c r="H1232" s="26">
        <v>84864</v>
      </c>
      <c r="I1232" s="16" t="e">
        <v>#N/A</v>
      </c>
      <c r="J1232" s="18">
        <f t="shared" si="19"/>
        <v>0.98608483864688357</v>
      </c>
    </row>
    <row r="1233" spans="1:10" hidden="1" x14ac:dyDescent="0.25">
      <c r="A1233" s="15" t="s">
        <v>3</v>
      </c>
      <c r="B1233" s="22" t="s">
        <v>2003</v>
      </c>
      <c r="C1233" s="22" t="s">
        <v>1974</v>
      </c>
      <c r="D1233" s="14" t="s">
        <v>1538</v>
      </c>
      <c r="E1233" s="25">
        <v>41564</v>
      </c>
      <c r="F1233" s="14">
        <v>4070166</v>
      </c>
      <c r="G1233" s="27">
        <v>10091063</v>
      </c>
      <c r="H1233" s="26">
        <v>84690</v>
      </c>
      <c r="I1233" s="16" t="e">
        <v>#N/A</v>
      </c>
      <c r="J1233" s="18">
        <f t="shared" si="19"/>
        <v>0.98614839466532633</v>
      </c>
    </row>
    <row r="1234" spans="1:10" hidden="1" x14ac:dyDescent="0.25">
      <c r="A1234" s="15" t="s">
        <v>3</v>
      </c>
      <c r="B1234" s="22" t="s">
        <v>2003</v>
      </c>
      <c r="C1234" s="22" t="s">
        <v>1973</v>
      </c>
      <c r="D1234" s="14" t="s">
        <v>928</v>
      </c>
      <c r="E1234" s="25">
        <v>41500</v>
      </c>
      <c r="F1234" s="14">
        <v>4064332</v>
      </c>
      <c r="G1234" s="27">
        <v>10084708</v>
      </c>
      <c r="H1234" s="26">
        <v>83788</v>
      </c>
      <c r="I1234" s="39" t="s">
        <v>2005</v>
      </c>
      <c r="J1234" s="18">
        <f t="shared" si="19"/>
        <v>0.98621127377352424</v>
      </c>
    </row>
    <row r="1235" spans="1:10" hidden="1" x14ac:dyDescent="0.25">
      <c r="A1235" s="15" t="s">
        <v>3</v>
      </c>
      <c r="B1235" s="22" t="s">
        <v>2003</v>
      </c>
      <c r="C1235" s="22" t="s">
        <v>1973</v>
      </c>
      <c r="D1235" s="14" t="s">
        <v>1539</v>
      </c>
      <c r="E1235" s="25">
        <v>41507</v>
      </c>
      <c r="F1235" s="14">
        <v>4064920</v>
      </c>
      <c r="G1235" s="27">
        <v>10085359</v>
      </c>
      <c r="H1235" s="26">
        <v>83206</v>
      </c>
      <c r="I1235" s="16" t="e">
        <v>#N/A</v>
      </c>
      <c r="J1235" s="18">
        <f t="shared" si="19"/>
        <v>0.98627371611701875</v>
      </c>
    </row>
    <row r="1236" spans="1:10" hidden="1" x14ac:dyDescent="0.25">
      <c r="A1236" s="15" t="s">
        <v>3</v>
      </c>
      <c r="B1236" s="22" t="s">
        <v>2003</v>
      </c>
      <c r="C1236" s="22" t="s">
        <v>1973</v>
      </c>
      <c r="D1236" s="14" t="s">
        <v>1541</v>
      </c>
      <c r="E1236" s="25">
        <v>43611</v>
      </c>
      <c r="F1236" s="14">
        <v>4305841</v>
      </c>
      <c r="G1236" s="27">
        <v>10272194</v>
      </c>
      <c r="H1236" s="26">
        <v>83200</v>
      </c>
      <c r="I1236" s="39" t="s">
        <v>2015</v>
      </c>
      <c r="J1236" s="18">
        <f t="shared" si="19"/>
        <v>0.98633615395778429</v>
      </c>
    </row>
    <row r="1237" spans="1:10" hidden="1" x14ac:dyDescent="0.25">
      <c r="A1237" s="15" t="s">
        <v>3</v>
      </c>
      <c r="B1237" s="22" t="s">
        <v>2003</v>
      </c>
      <c r="C1237" s="22" t="s">
        <v>1973</v>
      </c>
      <c r="D1237" s="14" t="s">
        <v>217</v>
      </c>
      <c r="E1237" s="25">
        <v>43604</v>
      </c>
      <c r="F1237" s="14">
        <v>4304927</v>
      </c>
      <c r="G1237" s="27">
        <v>10272025</v>
      </c>
      <c r="H1237" s="26">
        <v>83200</v>
      </c>
      <c r="I1237" s="16" t="e">
        <v>#N/A</v>
      </c>
      <c r="J1237" s="18">
        <f t="shared" si="19"/>
        <v>0.98639859179854983</v>
      </c>
    </row>
    <row r="1238" spans="1:10" hidden="1" x14ac:dyDescent="0.25">
      <c r="A1238" s="15" t="s">
        <v>0</v>
      </c>
      <c r="B1238" s="22" t="s">
        <v>2003</v>
      </c>
      <c r="C1238" s="22" t="s">
        <v>1973</v>
      </c>
      <c r="D1238" s="14" t="s">
        <v>1561</v>
      </c>
      <c r="E1238" s="25">
        <v>42209</v>
      </c>
      <c r="F1238" s="14">
        <v>4126144</v>
      </c>
      <c r="G1238" s="27">
        <v>10151034</v>
      </c>
      <c r="H1238" s="26">
        <v>83071</v>
      </c>
      <c r="I1238" s="39" t="s">
        <v>2007</v>
      </c>
      <c r="J1238" s="18">
        <f t="shared" si="19"/>
        <v>0.98646093283064407</v>
      </c>
    </row>
    <row r="1239" spans="1:10" hidden="1" x14ac:dyDescent="0.25">
      <c r="A1239" s="15" t="s">
        <v>3</v>
      </c>
      <c r="B1239" s="22" t="s">
        <v>2003</v>
      </c>
      <c r="C1239" s="22" t="s">
        <v>1973</v>
      </c>
      <c r="D1239" s="14" t="s">
        <v>1573</v>
      </c>
      <c r="E1239" s="25">
        <v>42201</v>
      </c>
      <c r="F1239" s="14">
        <v>4125544</v>
      </c>
      <c r="G1239" s="14" t="s">
        <v>2</v>
      </c>
      <c r="H1239" s="26">
        <v>83071</v>
      </c>
      <c r="I1239" s="39" t="s">
        <v>2007</v>
      </c>
      <c r="J1239" s="18">
        <f t="shared" si="19"/>
        <v>0.9865232738627383</v>
      </c>
    </row>
    <row r="1240" spans="1:10" hidden="1" x14ac:dyDescent="0.25">
      <c r="A1240" s="15" t="s">
        <v>3</v>
      </c>
      <c r="B1240" s="22" t="s">
        <v>2003</v>
      </c>
      <c r="C1240" s="22" t="s">
        <v>1973</v>
      </c>
      <c r="D1240" s="14" t="s">
        <v>1552</v>
      </c>
      <c r="E1240" s="25">
        <v>42201</v>
      </c>
      <c r="F1240" s="14">
        <v>4125545</v>
      </c>
      <c r="G1240" s="14" t="s">
        <v>2</v>
      </c>
      <c r="H1240" s="26">
        <v>83071</v>
      </c>
      <c r="I1240" s="39" t="s">
        <v>2007</v>
      </c>
      <c r="J1240" s="18">
        <f t="shared" si="19"/>
        <v>0.98658561489483254</v>
      </c>
    </row>
    <row r="1241" spans="1:10" hidden="1" x14ac:dyDescent="0.25">
      <c r="A1241" s="15" t="s">
        <v>0</v>
      </c>
      <c r="B1241" s="22" t="s">
        <v>2003</v>
      </c>
      <c r="C1241" s="22" t="s">
        <v>1973</v>
      </c>
      <c r="D1241" s="14" t="s">
        <v>1552</v>
      </c>
      <c r="E1241" s="25">
        <v>42201</v>
      </c>
      <c r="F1241" s="14">
        <v>4125539</v>
      </c>
      <c r="G1241" s="14" t="s">
        <v>2</v>
      </c>
      <c r="H1241" s="26">
        <v>83071</v>
      </c>
      <c r="I1241" s="39" t="s">
        <v>2007</v>
      </c>
      <c r="J1241" s="18">
        <f t="shared" si="19"/>
        <v>0.98664795592692678</v>
      </c>
    </row>
    <row r="1242" spans="1:10" hidden="1" x14ac:dyDescent="0.25">
      <c r="A1242" s="15" t="s">
        <v>3</v>
      </c>
      <c r="B1242" s="22" t="s">
        <v>2003</v>
      </c>
      <c r="C1242" s="22" t="s">
        <v>1973</v>
      </c>
      <c r="D1242" s="14" t="s">
        <v>1570</v>
      </c>
      <c r="E1242" s="25">
        <v>42093</v>
      </c>
      <c r="F1242" s="14">
        <v>4116729</v>
      </c>
      <c r="G1242" s="27">
        <v>10141188</v>
      </c>
      <c r="H1242" s="26">
        <v>83071</v>
      </c>
      <c r="I1242" s="39" t="s">
        <v>2007</v>
      </c>
      <c r="J1242" s="18">
        <f t="shared" si="19"/>
        <v>0.98671029695902102</v>
      </c>
    </row>
    <row r="1243" spans="1:10" hidden="1" x14ac:dyDescent="0.25">
      <c r="A1243" s="15" t="s">
        <v>3</v>
      </c>
      <c r="B1243" s="22" t="s">
        <v>2003</v>
      </c>
      <c r="C1243" s="22" t="s">
        <v>1974</v>
      </c>
      <c r="D1243" s="14" t="s">
        <v>843</v>
      </c>
      <c r="E1243" s="25">
        <v>42100</v>
      </c>
      <c r="F1243" s="14">
        <v>4117350</v>
      </c>
      <c r="G1243" s="14" t="s">
        <v>2</v>
      </c>
      <c r="H1243" s="26">
        <v>83071</v>
      </c>
      <c r="I1243" s="39" t="s">
        <v>2000</v>
      </c>
      <c r="J1243" s="18">
        <f t="shared" si="19"/>
        <v>0.98677263799111525</v>
      </c>
    </row>
    <row r="1244" spans="1:10" hidden="1" x14ac:dyDescent="0.25">
      <c r="A1244" s="15" t="s">
        <v>3</v>
      </c>
      <c r="B1244" s="22" t="s">
        <v>2003</v>
      </c>
      <c r="C1244" s="22" t="s">
        <v>1973</v>
      </c>
      <c r="D1244" s="14" t="s">
        <v>1575</v>
      </c>
      <c r="E1244" s="25">
        <v>42071</v>
      </c>
      <c r="F1244" s="14">
        <v>4114622</v>
      </c>
      <c r="G1244" s="27">
        <v>10138277</v>
      </c>
      <c r="H1244" s="26">
        <v>83071</v>
      </c>
      <c r="I1244" s="39" t="s">
        <v>2005</v>
      </c>
      <c r="J1244" s="18">
        <f t="shared" si="19"/>
        <v>0.98683497902320949</v>
      </c>
    </row>
    <row r="1245" spans="1:10" hidden="1" x14ac:dyDescent="0.25">
      <c r="A1245" s="15" t="s">
        <v>3</v>
      </c>
      <c r="B1245" s="22" t="s">
        <v>2003</v>
      </c>
      <c r="C1245" s="22" t="s">
        <v>1973</v>
      </c>
      <c r="D1245" s="14" t="s">
        <v>1571</v>
      </c>
      <c r="E1245" s="25">
        <v>42298</v>
      </c>
      <c r="F1245" s="14">
        <v>4134236</v>
      </c>
      <c r="G1245" s="27">
        <v>10160450</v>
      </c>
      <c r="H1245" s="26">
        <v>83071</v>
      </c>
      <c r="I1245" s="39" t="s">
        <v>2005</v>
      </c>
      <c r="J1245" s="18">
        <f t="shared" si="19"/>
        <v>0.98689732005530373</v>
      </c>
    </row>
    <row r="1246" spans="1:10" hidden="1" x14ac:dyDescent="0.25">
      <c r="A1246" s="15" t="s">
        <v>0</v>
      </c>
      <c r="B1246" s="22" t="s">
        <v>2003</v>
      </c>
      <c r="C1246" s="22" t="s">
        <v>1973</v>
      </c>
      <c r="D1246" s="14" t="s">
        <v>1551</v>
      </c>
      <c r="E1246" s="25">
        <v>42268</v>
      </c>
      <c r="F1246" s="14">
        <v>4131619</v>
      </c>
      <c r="G1246" s="27">
        <v>10157085</v>
      </c>
      <c r="H1246" s="26">
        <v>83071</v>
      </c>
      <c r="I1246" s="39" t="s">
        <v>2005</v>
      </c>
      <c r="J1246" s="18">
        <f t="shared" si="19"/>
        <v>0.98695966108739797</v>
      </c>
    </row>
    <row r="1247" spans="1:10" hidden="1" x14ac:dyDescent="0.25">
      <c r="A1247" s="15" t="s">
        <v>0</v>
      </c>
      <c r="B1247" s="22" t="s">
        <v>2003</v>
      </c>
      <c r="C1247" s="22" t="s">
        <v>1973</v>
      </c>
      <c r="D1247" s="14" t="s">
        <v>1558</v>
      </c>
      <c r="E1247" s="25">
        <v>42068</v>
      </c>
      <c r="F1247" s="14">
        <v>4114464</v>
      </c>
      <c r="G1247" s="27">
        <v>10138644</v>
      </c>
      <c r="H1247" s="26">
        <v>83071</v>
      </c>
      <c r="I1247" s="39" t="s">
        <v>2005</v>
      </c>
      <c r="J1247" s="18">
        <f t="shared" si="19"/>
        <v>0.9870220021194922</v>
      </c>
    </row>
    <row r="1248" spans="1:10" hidden="1" x14ac:dyDescent="0.25">
      <c r="A1248" s="15" t="s">
        <v>0</v>
      </c>
      <c r="B1248" s="22" t="s">
        <v>2003</v>
      </c>
      <c r="C1248" s="22" t="s">
        <v>1973</v>
      </c>
      <c r="D1248" s="14" t="s">
        <v>1556</v>
      </c>
      <c r="E1248" s="25">
        <v>42280</v>
      </c>
      <c r="F1248" s="14">
        <v>4132585</v>
      </c>
      <c r="G1248" s="27">
        <v>10158198</v>
      </c>
      <c r="H1248" s="26">
        <v>83071</v>
      </c>
      <c r="I1248" s="39" t="s">
        <v>2010</v>
      </c>
      <c r="J1248" s="18">
        <f t="shared" si="19"/>
        <v>0.98708434315158644</v>
      </c>
    </row>
    <row r="1249" spans="1:10" hidden="1" x14ac:dyDescent="0.25">
      <c r="A1249" s="15" t="s">
        <v>0</v>
      </c>
      <c r="B1249" s="22" t="s">
        <v>2003</v>
      </c>
      <c r="C1249" s="22" t="s">
        <v>1973</v>
      </c>
      <c r="D1249" s="14" t="s">
        <v>1555</v>
      </c>
      <c r="E1249" s="25">
        <v>42080</v>
      </c>
      <c r="F1249" s="14">
        <v>4115513</v>
      </c>
      <c r="G1249" s="27">
        <v>10139857</v>
      </c>
      <c r="H1249" s="26">
        <v>83071</v>
      </c>
      <c r="I1249" s="39" t="s">
        <v>2010</v>
      </c>
      <c r="J1249" s="18">
        <f t="shared" si="19"/>
        <v>0.98714668418368068</v>
      </c>
    </row>
    <row r="1250" spans="1:10" hidden="1" x14ac:dyDescent="0.25">
      <c r="A1250" s="15" t="s">
        <v>0</v>
      </c>
      <c r="B1250" s="22" t="s">
        <v>2003</v>
      </c>
      <c r="C1250" s="22" t="s">
        <v>1973</v>
      </c>
      <c r="D1250" s="14" t="s">
        <v>1559</v>
      </c>
      <c r="E1250" s="25">
        <v>42302</v>
      </c>
      <c r="F1250" s="14">
        <v>4134545</v>
      </c>
      <c r="G1250" s="27">
        <v>10160532</v>
      </c>
      <c r="H1250" s="26">
        <v>83071</v>
      </c>
      <c r="I1250" s="39" t="s">
        <v>2015</v>
      </c>
      <c r="J1250" s="18">
        <f t="shared" si="19"/>
        <v>0.98720902521577492</v>
      </c>
    </row>
    <row r="1251" spans="1:10" hidden="1" x14ac:dyDescent="0.25">
      <c r="A1251" s="15" t="s">
        <v>3</v>
      </c>
      <c r="B1251" s="22" t="s">
        <v>2003</v>
      </c>
      <c r="C1251" s="22" t="s">
        <v>1973</v>
      </c>
      <c r="D1251" s="14" t="s">
        <v>1572</v>
      </c>
      <c r="E1251" s="25">
        <v>42277</v>
      </c>
      <c r="F1251" s="14">
        <v>4132423</v>
      </c>
      <c r="G1251" s="27">
        <v>10157947</v>
      </c>
      <c r="H1251" s="26">
        <v>83071</v>
      </c>
      <c r="I1251" s="39" t="s">
        <v>2015</v>
      </c>
      <c r="J1251" s="18">
        <f t="shared" si="19"/>
        <v>0.98727136624786915</v>
      </c>
    </row>
    <row r="1252" spans="1:10" hidden="1" x14ac:dyDescent="0.25">
      <c r="A1252" s="15" t="s">
        <v>0</v>
      </c>
      <c r="B1252" s="22" t="s">
        <v>2003</v>
      </c>
      <c r="C1252" s="22" t="s">
        <v>1973</v>
      </c>
      <c r="D1252" s="14" t="s">
        <v>1553</v>
      </c>
      <c r="E1252" s="25">
        <v>42076</v>
      </c>
      <c r="F1252" s="14">
        <v>4115175</v>
      </c>
      <c r="G1252" s="27">
        <v>10139245</v>
      </c>
      <c r="H1252" s="26">
        <v>83071</v>
      </c>
      <c r="I1252" s="39" t="s">
        <v>2015</v>
      </c>
      <c r="J1252" s="18">
        <f t="shared" si="19"/>
        <v>0.98733370727996339</v>
      </c>
    </row>
    <row r="1253" spans="1:10" hidden="1" x14ac:dyDescent="0.25">
      <c r="A1253" s="15" t="s">
        <v>3</v>
      </c>
      <c r="B1253" s="22" t="s">
        <v>2003</v>
      </c>
      <c r="C1253" s="22" t="s">
        <v>1973</v>
      </c>
      <c r="D1253" s="14" t="s">
        <v>1569</v>
      </c>
      <c r="E1253" s="25">
        <v>42365</v>
      </c>
      <c r="F1253" s="14">
        <v>4139595</v>
      </c>
      <c r="G1253" s="27">
        <v>10165466</v>
      </c>
      <c r="H1253" s="26">
        <v>83071</v>
      </c>
      <c r="I1253" s="16" t="e">
        <v>#N/A</v>
      </c>
      <c r="J1253" s="18">
        <f t="shared" si="19"/>
        <v>0.98739604831205763</v>
      </c>
    </row>
    <row r="1254" spans="1:10" hidden="1" x14ac:dyDescent="0.25">
      <c r="A1254" s="15" t="s">
        <v>3</v>
      </c>
      <c r="B1254" s="22" t="s">
        <v>2003</v>
      </c>
      <c r="C1254" s="22" t="s">
        <v>1973</v>
      </c>
      <c r="D1254" s="14" t="s">
        <v>1578</v>
      </c>
      <c r="E1254" s="25">
        <v>42331</v>
      </c>
      <c r="F1254" s="14">
        <v>4137115</v>
      </c>
      <c r="G1254" s="14" t="s">
        <v>2</v>
      </c>
      <c r="H1254" s="26">
        <v>83071</v>
      </c>
      <c r="I1254" s="16" t="e">
        <v>#N/A</v>
      </c>
      <c r="J1254" s="18">
        <f t="shared" si="19"/>
        <v>0.98745838934415187</v>
      </c>
    </row>
    <row r="1255" spans="1:10" hidden="1" x14ac:dyDescent="0.25">
      <c r="A1255" s="15" t="s">
        <v>0</v>
      </c>
      <c r="B1255" s="22" t="s">
        <v>2003</v>
      </c>
      <c r="C1255" s="22" t="s">
        <v>1973</v>
      </c>
      <c r="D1255" s="14" t="s">
        <v>473</v>
      </c>
      <c r="E1255" s="25">
        <v>42317</v>
      </c>
      <c r="F1255" s="14">
        <v>4135994</v>
      </c>
      <c r="G1255" s="27">
        <v>10162298</v>
      </c>
      <c r="H1255" s="26">
        <v>83071</v>
      </c>
      <c r="I1255" s="16" t="e">
        <v>#N/A</v>
      </c>
      <c r="J1255" s="18">
        <f t="shared" si="19"/>
        <v>0.9875207303762461</v>
      </c>
    </row>
    <row r="1256" spans="1:10" hidden="1" x14ac:dyDescent="0.25">
      <c r="A1256" s="15" t="s">
        <v>0</v>
      </c>
      <c r="B1256" s="22" t="s">
        <v>2003</v>
      </c>
      <c r="C1256" s="22" t="s">
        <v>1974</v>
      </c>
      <c r="D1256" s="14" t="s">
        <v>1548</v>
      </c>
      <c r="E1256" s="25">
        <v>42308</v>
      </c>
      <c r="F1256" s="14">
        <v>4135185</v>
      </c>
      <c r="G1256" s="27">
        <v>10161492</v>
      </c>
      <c r="H1256" s="26">
        <v>83071</v>
      </c>
      <c r="I1256" s="16" t="e">
        <v>#N/A</v>
      </c>
      <c r="J1256" s="18">
        <f t="shared" si="19"/>
        <v>0.98758307140834034</v>
      </c>
    </row>
    <row r="1257" spans="1:10" hidden="1" x14ac:dyDescent="0.25">
      <c r="A1257" s="15" t="s">
        <v>0</v>
      </c>
      <c r="B1257" s="22" t="s">
        <v>2003</v>
      </c>
      <c r="C1257" s="22" t="s">
        <v>1973</v>
      </c>
      <c r="D1257" s="14" t="s">
        <v>1550</v>
      </c>
      <c r="E1257" s="25">
        <v>42299</v>
      </c>
      <c r="F1257" s="14">
        <v>4134301</v>
      </c>
      <c r="G1257" s="27">
        <v>10160403</v>
      </c>
      <c r="H1257" s="26">
        <v>83071</v>
      </c>
      <c r="I1257" s="16" t="e">
        <v>#N/A</v>
      </c>
      <c r="J1257" s="18">
        <f t="shared" si="19"/>
        <v>0.98764541244043458</v>
      </c>
    </row>
    <row r="1258" spans="1:10" hidden="1" x14ac:dyDescent="0.25">
      <c r="A1258" s="15" t="s">
        <v>0</v>
      </c>
      <c r="B1258" s="22" t="s">
        <v>2003</v>
      </c>
      <c r="C1258" s="22" t="s">
        <v>1973</v>
      </c>
      <c r="D1258" s="14" t="s">
        <v>1562</v>
      </c>
      <c r="E1258" s="25">
        <v>42285</v>
      </c>
      <c r="F1258" s="14">
        <v>4133092</v>
      </c>
      <c r="G1258" s="14" t="s">
        <v>2</v>
      </c>
      <c r="H1258" s="26">
        <v>83071</v>
      </c>
      <c r="I1258" s="16" t="e">
        <v>#N/A</v>
      </c>
      <c r="J1258" s="18">
        <f t="shared" si="19"/>
        <v>0.98770775347252882</v>
      </c>
    </row>
    <row r="1259" spans="1:10" hidden="1" x14ac:dyDescent="0.25">
      <c r="A1259" s="15" t="s">
        <v>0</v>
      </c>
      <c r="B1259" s="22" t="s">
        <v>2003</v>
      </c>
      <c r="C1259" s="22" t="s">
        <v>1973</v>
      </c>
      <c r="D1259" s="14" t="s">
        <v>1560</v>
      </c>
      <c r="E1259" s="25">
        <v>42283</v>
      </c>
      <c r="F1259" s="14">
        <v>4132891</v>
      </c>
      <c r="G1259" s="27">
        <v>10158585</v>
      </c>
      <c r="H1259" s="26">
        <v>83071</v>
      </c>
      <c r="I1259" s="16" t="e">
        <v>#N/A</v>
      </c>
      <c r="J1259" s="18">
        <f t="shared" si="19"/>
        <v>0.98777009450462305</v>
      </c>
    </row>
    <row r="1260" spans="1:10" hidden="1" x14ac:dyDescent="0.25">
      <c r="A1260" s="15" t="s">
        <v>3</v>
      </c>
      <c r="B1260" s="22" t="s">
        <v>2003</v>
      </c>
      <c r="C1260" s="22" t="s">
        <v>1973</v>
      </c>
      <c r="D1260" s="14" t="s">
        <v>1576</v>
      </c>
      <c r="E1260" s="25">
        <v>42272</v>
      </c>
      <c r="F1260" s="14">
        <v>4131916</v>
      </c>
      <c r="G1260" s="27">
        <v>10155834</v>
      </c>
      <c r="H1260" s="26">
        <v>83071</v>
      </c>
      <c r="I1260" s="16" t="e">
        <v>#N/A</v>
      </c>
      <c r="J1260" s="18">
        <f t="shared" si="19"/>
        <v>0.98783243553671729</v>
      </c>
    </row>
    <row r="1261" spans="1:10" hidden="1" x14ac:dyDescent="0.25">
      <c r="A1261" s="15" t="s">
        <v>3</v>
      </c>
      <c r="B1261" s="22" t="s">
        <v>2003</v>
      </c>
      <c r="C1261" s="22" t="s">
        <v>1973</v>
      </c>
      <c r="D1261" s="14" t="s">
        <v>1577</v>
      </c>
      <c r="E1261" s="25">
        <v>42254</v>
      </c>
      <c r="F1261" s="14">
        <v>4130130</v>
      </c>
      <c r="G1261" s="27">
        <v>10155665</v>
      </c>
      <c r="H1261" s="26">
        <v>83071</v>
      </c>
      <c r="I1261" s="16" t="e">
        <v>#N/A</v>
      </c>
      <c r="J1261" s="18">
        <f t="shared" si="19"/>
        <v>0.98789477656881153</v>
      </c>
    </row>
    <row r="1262" spans="1:10" hidden="1" x14ac:dyDescent="0.25">
      <c r="A1262" s="15" t="s">
        <v>3</v>
      </c>
      <c r="B1262" s="22" t="s">
        <v>2003</v>
      </c>
      <c r="C1262" s="22" t="s">
        <v>1973</v>
      </c>
      <c r="D1262" s="14" t="s">
        <v>1568</v>
      </c>
      <c r="E1262" s="25">
        <v>42226</v>
      </c>
      <c r="F1262" s="14">
        <v>4127716</v>
      </c>
      <c r="G1262" s="27">
        <v>10151399</v>
      </c>
      <c r="H1262" s="26">
        <v>83071</v>
      </c>
      <c r="I1262" s="16" t="e">
        <v>#N/A</v>
      </c>
      <c r="J1262" s="18">
        <f t="shared" si="19"/>
        <v>0.98795711760090577</v>
      </c>
    </row>
    <row r="1263" spans="1:10" hidden="1" x14ac:dyDescent="0.25">
      <c r="A1263" s="15" t="s">
        <v>0</v>
      </c>
      <c r="B1263" s="22" t="s">
        <v>2003</v>
      </c>
      <c r="C1263" s="22" t="s">
        <v>1973</v>
      </c>
      <c r="D1263" s="14" t="s">
        <v>1554</v>
      </c>
      <c r="E1263" s="25">
        <v>42220</v>
      </c>
      <c r="F1263" s="14">
        <v>4127079</v>
      </c>
      <c r="G1263" s="27">
        <v>10152160</v>
      </c>
      <c r="H1263" s="26">
        <v>83071</v>
      </c>
      <c r="I1263" s="16" t="e">
        <v>#N/A</v>
      </c>
      <c r="J1263" s="18">
        <f t="shared" si="19"/>
        <v>0.988019458633</v>
      </c>
    </row>
    <row r="1264" spans="1:10" hidden="1" x14ac:dyDescent="0.25">
      <c r="A1264" s="15" t="s">
        <v>0</v>
      </c>
      <c r="B1264" s="22" t="s">
        <v>2003</v>
      </c>
      <c r="C1264" s="22" t="s">
        <v>1973</v>
      </c>
      <c r="D1264" s="14" t="s">
        <v>1557</v>
      </c>
      <c r="E1264" s="25">
        <v>42179</v>
      </c>
      <c r="F1264" s="14">
        <v>4123852</v>
      </c>
      <c r="G1264" s="27">
        <v>10147728</v>
      </c>
      <c r="H1264" s="26">
        <v>83071</v>
      </c>
      <c r="I1264" s="16" t="e">
        <v>#N/A</v>
      </c>
      <c r="J1264" s="18">
        <f t="shared" si="19"/>
        <v>0.98808179966509424</v>
      </c>
    </row>
    <row r="1265" spans="1:10" hidden="1" x14ac:dyDescent="0.25">
      <c r="A1265" s="15" t="s">
        <v>0</v>
      </c>
      <c r="B1265" s="22" t="s">
        <v>2003</v>
      </c>
      <c r="C1265" s="22" t="s">
        <v>1973</v>
      </c>
      <c r="D1265" s="14" t="s">
        <v>1543</v>
      </c>
      <c r="E1265" s="25">
        <v>42139</v>
      </c>
      <c r="F1265" s="14">
        <v>4120544</v>
      </c>
      <c r="G1265" s="27">
        <v>10145573</v>
      </c>
      <c r="H1265" s="26">
        <v>83071</v>
      </c>
      <c r="I1265" s="16" t="e">
        <v>#N/A</v>
      </c>
      <c r="J1265" s="18">
        <f t="shared" si="19"/>
        <v>0.98814414069718848</v>
      </c>
    </row>
    <row r="1266" spans="1:10" hidden="1" x14ac:dyDescent="0.25">
      <c r="A1266" s="15" t="s">
        <v>3</v>
      </c>
      <c r="B1266" s="22" t="s">
        <v>2003</v>
      </c>
      <c r="C1266" s="22" t="s">
        <v>1973</v>
      </c>
      <c r="D1266" s="14" t="s">
        <v>1574</v>
      </c>
      <c r="E1266" s="25">
        <v>42104</v>
      </c>
      <c r="F1266" s="14">
        <v>4117657</v>
      </c>
      <c r="G1266" s="27">
        <v>10142115</v>
      </c>
      <c r="H1266" s="26">
        <v>83071</v>
      </c>
      <c r="I1266" s="16" t="e">
        <v>#N/A</v>
      </c>
      <c r="J1266" s="18">
        <f t="shared" si="19"/>
        <v>0.98820648172928272</v>
      </c>
    </row>
    <row r="1267" spans="1:10" hidden="1" x14ac:dyDescent="0.25">
      <c r="A1267" s="15" t="s">
        <v>0</v>
      </c>
      <c r="B1267" s="22" t="s">
        <v>2003</v>
      </c>
      <c r="C1267" s="22" t="s">
        <v>1974</v>
      </c>
      <c r="D1267" s="14" t="s">
        <v>1549</v>
      </c>
      <c r="E1267" s="25">
        <v>42100</v>
      </c>
      <c r="F1267" s="14">
        <v>4117354</v>
      </c>
      <c r="G1267" s="14" t="s">
        <v>2</v>
      </c>
      <c r="H1267" s="26">
        <v>83071</v>
      </c>
      <c r="I1267" s="16" t="e">
        <v>#N/A</v>
      </c>
      <c r="J1267" s="18">
        <f t="shared" si="19"/>
        <v>0.98826882276137695</v>
      </c>
    </row>
    <row r="1268" spans="1:10" hidden="1" x14ac:dyDescent="0.25">
      <c r="A1268" s="15" t="s">
        <v>3</v>
      </c>
      <c r="B1268" s="22" t="s">
        <v>2003</v>
      </c>
      <c r="C1268" s="22" t="s">
        <v>1973</v>
      </c>
      <c r="D1268" s="14" t="s">
        <v>1581</v>
      </c>
      <c r="E1268" s="25">
        <v>41955</v>
      </c>
      <c r="F1268" s="14">
        <v>4104709</v>
      </c>
      <c r="G1268" s="27">
        <v>10127279</v>
      </c>
      <c r="H1268" s="26">
        <v>82296</v>
      </c>
      <c r="I1268" s="16" t="e">
        <v>#N/A</v>
      </c>
      <c r="J1268" s="18">
        <f t="shared" si="19"/>
        <v>0.98833058219098802</v>
      </c>
    </row>
    <row r="1269" spans="1:10" hidden="1" x14ac:dyDescent="0.25">
      <c r="A1269" s="15" t="s">
        <v>0</v>
      </c>
      <c r="B1269" s="22" t="s">
        <v>2003</v>
      </c>
      <c r="C1269" s="22" t="s">
        <v>1973</v>
      </c>
      <c r="D1269" s="14" t="s">
        <v>1582</v>
      </c>
      <c r="E1269" s="25">
        <v>41787</v>
      </c>
      <c r="F1269" s="14">
        <v>4090127</v>
      </c>
      <c r="G1269" s="27">
        <v>10111440</v>
      </c>
      <c r="H1269" s="26">
        <v>82197</v>
      </c>
      <c r="I1269" s="16" t="e">
        <v>#N/A</v>
      </c>
      <c r="J1269" s="18">
        <f t="shared" si="19"/>
        <v>0.98839226732557228</v>
      </c>
    </row>
    <row r="1270" spans="1:10" hidden="1" x14ac:dyDescent="0.25">
      <c r="A1270" s="15" t="s">
        <v>0</v>
      </c>
      <c r="B1270" s="22" t="s">
        <v>2003</v>
      </c>
      <c r="C1270" s="22" t="s">
        <v>1973</v>
      </c>
      <c r="D1270" s="14" t="s">
        <v>1583</v>
      </c>
      <c r="E1270" s="25">
        <v>41472</v>
      </c>
      <c r="F1270" s="14">
        <v>4062022</v>
      </c>
      <c r="G1270" s="27">
        <v>10082063</v>
      </c>
      <c r="H1270" s="26">
        <v>81600</v>
      </c>
      <c r="I1270" s="39" t="s">
        <v>2015</v>
      </c>
      <c r="J1270" s="18">
        <f t="shared" si="19"/>
        <v>0.98845350443863089</v>
      </c>
    </row>
    <row r="1271" spans="1:10" hidden="1" x14ac:dyDescent="0.25">
      <c r="A1271" s="15" t="s">
        <v>0</v>
      </c>
      <c r="B1271" s="22" t="s">
        <v>2003</v>
      </c>
      <c r="C1271" s="22" t="s">
        <v>1974</v>
      </c>
      <c r="D1271" s="14" t="s">
        <v>1585</v>
      </c>
      <c r="E1271" s="25">
        <v>42515</v>
      </c>
      <c r="F1271" s="14">
        <v>4153340</v>
      </c>
      <c r="G1271" s="27">
        <v>10179541</v>
      </c>
      <c r="H1271" s="26">
        <v>80389</v>
      </c>
      <c r="I1271" s="16" t="e">
        <v>#N/A</v>
      </c>
      <c r="J1271" s="18">
        <f t="shared" si="19"/>
        <v>0.98851383275090621</v>
      </c>
    </row>
    <row r="1272" spans="1:10" hidden="1" x14ac:dyDescent="0.25">
      <c r="A1272" s="15" t="s">
        <v>3</v>
      </c>
      <c r="B1272" s="22" t="s">
        <v>2003</v>
      </c>
      <c r="C1272" s="22" t="s">
        <v>1973</v>
      </c>
      <c r="D1272" s="14" t="s">
        <v>1618</v>
      </c>
      <c r="E1272" s="25">
        <v>41664</v>
      </c>
      <c r="F1272" s="14">
        <v>4079202</v>
      </c>
      <c r="G1272" s="27">
        <v>10099567</v>
      </c>
      <c r="H1272" s="26">
        <v>80000</v>
      </c>
      <c r="I1272" s="39" t="s">
        <v>2008</v>
      </c>
      <c r="J1272" s="18">
        <f t="shared" si="19"/>
        <v>0.98857386913625778</v>
      </c>
    </row>
    <row r="1273" spans="1:10" hidden="1" x14ac:dyDescent="0.25">
      <c r="A1273" s="15" t="s">
        <v>3</v>
      </c>
      <c r="B1273" s="22" t="s">
        <v>2003</v>
      </c>
      <c r="C1273" s="22" t="s">
        <v>1973</v>
      </c>
      <c r="D1273" s="14" t="s">
        <v>1625</v>
      </c>
      <c r="E1273" s="25">
        <v>41420</v>
      </c>
      <c r="F1273" s="14">
        <v>4057383</v>
      </c>
      <c r="G1273" s="27">
        <v>10078218</v>
      </c>
      <c r="H1273" s="26">
        <v>80000</v>
      </c>
      <c r="I1273" s="39" t="s">
        <v>2007</v>
      </c>
      <c r="J1273" s="18">
        <f t="shared" si="19"/>
        <v>0.98863390552160935</v>
      </c>
    </row>
    <row r="1274" spans="1:10" hidden="1" x14ac:dyDescent="0.25">
      <c r="A1274" s="15" t="s">
        <v>3</v>
      </c>
      <c r="B1274" s="22" t="s">
        <v>2003</v>
      </c>
      <c r="C1274" s="22" t="s">
        <v>1973</v>
      </c>
      <c r="D1274" s="14" t="s">
        <v>1619</v>
      </c>
      <c r="E1274" s="25">
        <v>41632</v>
      </c>
      <c r="F1274" s="14">
        <v>4076370</v>
      </c>
      <c r="G1274" s="27">
        <v>10097206</v>
      </c>
      <c r="H1274" s="26">
        <v>80000</v>
      </c>
      <c r="I1274" s="39" t="s">
        <v>2011</v>
      </c>
      <c r="J1274" s="18">
        <f t="shared" si="19"/>
        <v>0.98869394190696092</v>
      </c>
    </row>
    <row r="1275" spans="1:10" hidden="1" x14ac:dyDescent="0.25">
      <c r="A1275" s="15" t="s">
        <v>0</v>
      </c>
      <c r="B1275" s="22" t="s">
        <v>2003</v>
      </c>
      <c r="C1275" s="22" t="s">
        <v>1973</v>
      </c>
      <c r="D1275" s="14" t="s">
        <v>1600</v>
      </c>
      <c r="E1275" s="25">
        <v>41518</v>
      </c>
      <c r="F1275" s="14">
        <v>4065972</v>
      </c>
      <c r="G1275" s="27">
        <v>10086467</v>
      </c>
      <c r="H1275" s="26">
        <v>80000</v>
      </c>
      <c r="I1275" s="39" t="s">
        <v>2011</v>
      </c>
      <c r="J1275" s="18">
        <f t="shared" si="19"/>
        <v>0.98875397829231249</v>
      </c>
    </row>
    <row r="1276" spans="1:10" hidden="1" x14ac:dyDescent="0.25">
      <c r="A1276" s="15" t="s">
        <v>3</v>
      </c>
      <c r="B1276" s="22" t="s">
        <v>2003</v>
      </c>
      <c r="C1276" s="22" t="s">
        <v>1973</v>
      </c>
      <c r="D1276" s="14" t="s">
        <v>1620</v>
      </c>
      <c r="E1276" s="25">
        <v>41460</v>
      </c>
      <c r="F1276" s="14">
        <v>4060934</v>
      </c>
      <c r="G1276" s="27">
        <v>10081371</v>
      </c>
      <c r="H1276" s="26">
        <v>80000</v>
      </c>
      <c r="I1276" s="39" t="s">
        <v>2011</v>
      </c>
      <c r="J1276" s="18">
        <f t="shared" si="19"/>
        <v>0.98881401467766405</v>
      </c>
    </row>
    <row r="1277" spans="1:10" hidden="1" x14ac:dyDescent="0.25">
      <c r="A1277" s="15" t="s">
        <v>0</v>
      </c>
      <c r="B1277" s="22" t="s">
        <v>2003</v>
      </c>
      <c r="C1277" s="22" t="s">
        <v>1973</v>
      </c>
      <c r="D1277" s="14" t="s">
        <v>1599</v>
      </c>
      <c r="E1277" s="25">
        <v>41604</v>
      </c>
      <c r="F1277" s="14">
        <v>4074123</v>
      </c>
      <c r="G1277" s="27">
        <v>10094756</v>
      </c>
      <c r="H1277" s="26">
        <v>80000</v>
      </c>
      <c r="I1277" s="39" t="s">
        <v>2005</v>
      </c>
      <c r="J1277" s="18">
        <f t="shared" si="19"/>
        <v>0.98887405106301562</v>
      </c>
    </row>
    <row r="1278" spans="1:10" hidden="1" x14ac:dyDescent="0.25">
      <c r="A1278" s="15" t="s">
        <v>0</v>
      </c>
      <c r="B1278" s="22" t="s">
        <v>2003</v>
      </c>
      <c r="C1278" s="22" t="s">
        <v>1973</v>
      </c>
      <c r="D1278" s="14" t="s">
        <v>1589</v>
      </c>
      <c r="E1278" s="25">
        <v>43289</v>
      </c>
      <c r="F1278" s="14">
        <v>4255097</v>
      </c>
      <c r="G1278" s="27">
        <v>10242378</v>
      </c>
      <c r="H1278" s="26">
        <v>80000</v>
      </c>
      <c r="I1278" s="39" t="s">
        <v>2005</v>
      </c>
      <c r="J1278" s="18">
        <f t="shared" si="19"/>
        <v>0.98893408744836719</v>
      </c>
    </row>
    <row r="1279" spans="1:10" hidden="1" x14ac:dyDescent="0.25">
      <c r="A1279" s="15" t="s">
        <v>3</v>
      </c>
      <c r="B1279" s="22" t="s">
        <v>2003</v>
      </c>
      <c r="C1279" s="22" t="s">
        <v>1973</v>
      </c>
      <c r="D1279" s="14" t="s">
        <v>1616</v>
      </c>
      <c r="E1279" s="25">
        <v>41648</v>
      </c>
      <c r="F1279" s="14">
        <v>4077448</v>
      </c>
      <c r="G1279" s="27">
        <v>10098318</v>
      </c>
      <c r="H1279" s="26">
        <v>80000</v>
      </c>
      <c r="I1279" s="39" t="s">
        <v>2005</v>
      </c>
      <c r="J1279" s="18">
        <f t="shared" si="19"/>
        <v>0.98899412383371876</v>
      </c>
    </row>
    <row r="1280" spans="1:10" hidden="1" x14ac:dyDescent="0.25">
      <c r="A1280" s="15" t="s">
        <v>0</v>
      </c>
      <c r="B1280" s="22" t="s">
        <v>2003</v>
      </c>
      <c r="C1280" s="22" t="s">
        <v>1973</v>
      </c>
      <c r="D1280" s="14" t="s">
        <v>1595</v>
      </c>
      <c r="E1280" s="25">
        <v>41591</v>
      </c>
      <c r="F1280" s="14">
        <v>4072917</v>
      </c>
      <c r="G1280" s="27">
        <v>10093522</v>
      </c>
      <c r="H1280" s="26">
        <v>80000</v>
      </c>
      <c r="I1280" s="39" t="s">
        <v>2005</v>
      </c>
      <c r="J1280" s="18">
        <f t="shared" si="19"/>
        <v>0.98905416021907033</v>
      </c>
    </row>
    <row r="1281" spans="1:10" hidden="1" x14ac:dyDescent="0.25">
      <c r="A1281" s="15" t="s">
        <v>3</v>
      </c>
      <c r="B1281" s="22" t="s">
        <v>2003</v>
      </c>
      <c r="C1281" s="22" t="s">
        <v>1973</v>
      </c>
      <c r="D1281" s="14" t="s">
        <v>1617</v>
      </c>
      <c r="E1281" s="25">
        <v>41576</v>
      </c>
      <c r="F1281" s="14">
        <v>4071612</v>
      </c>
      <c r="G1281" s="27">
        <v>10091480</v>
      </c>
      <c r="H1281" s="26">
        <v>80000</v>
      </c>
      <c r="I1281" s="39" t="s">
        <v>2005</v>
      </c>
      <c r="J1281" s="18">
        <f t="shared" si="19"/>
        <v>0.9891141966044219</v>
      </c>
    </row>
    <row r="1282" spans="1:10" hidden="1" x14ac:dyDescent="0.25">
      <c r="A1282" s="15" t="s">
        <v>0</v>
      </c>
      <c r="B1282" s="22" t="s">
        <v>2003</v>
      </c>
      <c r="C1282" s="22" t="s">
        <v>1973</v>
      </c>
      <c r="D1282" s="14" t="s">
        <v>1601</v>
      </c>
      <c r="E1282" s="25">
        <v>41508</v>
      </c>
      <c r="F1282" s="14">
        <v>4065175</v>
      </c>
      <c r="G1282" s="27">
        <v>10085360</v>
      </c>
      <c r="H1282" s="26">
        <v>80000</v>
      </c>
      <c r="I1282" s="39" t="s">
        <v>2005</v>
      </c>
      <c r="J1282" s="18">
        <f t="shared" si="19"/>
        <v>0.98917423298977347</v>
      </c>
    </row>
    <row r="1283" spans="1:10" hidden="1" x14ac:dyDescent="0.25">
      <c r="A1283" s="15" t="s">
        <v>0</v>
      </c>
      <c r="B1283" s="22" t="s">
        <v>2003</v>
      </c>
      <c r="C1283" s="22" t="s">
        <v>1973</v>
      </c>
      <c r="D1283" s="14" t="s">
        <v>1603</v>
      </c>
      <c r="E1283" s="25">
        <v>41426</v>
      </c>
      <c r="F1283" s="14">
        <v>4057967</v>
      </c>
      <c r="G1283" s="27">
        <v>10078777</v>
      </c>
      <c r="H1283" s="26">
        <v>80000</v>
      </c>
      <c r="I1283" s="39" t="s">
        <v>2005</v>
      </c>
      <c r="J1283" s="18">
        <f t="shared" si="19"/>
        <v>0.98923426937512504</v>
      </c>
    </row>
    <row r="1284" spans="1:10" hidden="1" x14ac:dyDescent="0.25">
      <c r="A1284" s="15" t="s">
        <v>3</v>
      </c>
      <c r="B1284" s="22" t="s">
        <v>2003</v>
      </c>
      <c r="C1284" s="22" t="s">
        <v>1973</v>
      </c>
      <c r="D1284" s="14" t="s">
        <v>1621</v>
      </c>
      <c r="E1284" s="25">
        <v>43449</v>
      </c>
      <c r="F1284" s="14">
        <v>4283139</v>
      </c>
      <c r="G1284" s="27">
        <v>10257580</v>
      </c>
      <c r="H1284" s="26">
        <v>80000</v>
      </c>
      <c r="I1284" s="39" t="s">
        <v>2010</v>
      </c>
      <c r="J1284" s="18">
        <f t="shared" ref="J1284:J1347" si="20">+H1284/$H$1+J1283</f>
        <v>0.98929430576047661</v>
      </c>
    </row>
    <row r="1285" spans="1:10" hidden="1" x14ac:dyDescent="0.25">
      <c r="A1285" s="15" t="s">
        <v>0</v>
      </c>
      <c r="B1285" s="22" t="s">
        <v>2003</v>
      </c>
      <c r="C1285" s="22" t="s">
        <v>1973</v>
      </c>
      <c r="D1285" s="14" t="s">
        <v>1597</v>
      </c>
      <c r="E1285" s="25">
        <v>43435</v>
      </c>
      <c r="F1285" s="14">
        <v>4281437</v>
      </c>
      <c r="G1285" s="27">
        <v>10257059</v>
      </c>
      <c r="H1285" s="26">
        <v>80000</v>
      </c>
      <c r="I1285" s="39" t="s">
        <v>2010</v>
      </c>
      <c r="J1285" s="18">
        <f t="shared" si="20"/>
        <v>0.98935434214582818</v>
      </c>
    </row>
    <row r="1286" spans="1:10" hidden="1" x14ac:dyDescent="0.25">
      <c r="A1286" s="15" t="s">
        <v>0</v>
      </c>
      <c r="B1286" s="22" t="s">
        <v>2003</v>
      </c>
      <c r="C1286" s="22" t="s">
        <v>1974</v>
      </c>
      <c r="D1286" s="14" t="s">
        <v>1594</v>
      </c>
      <c r="E1286" s="25">
        <v>41626</v>
      </c>
      <c r="F1286" s="14">
        <v>4075621</v>
      </c>
      <c r="G1286" s="27">
        <v>10096465</v>
      </c>
      <c r="H1286" s="26">
        <v>80000</v>
      </c>
      <c r="I1286" s="39" t="s">
        <v>2010</v>
      </c>
      <c r="J1286" s="18">
        <f t="shared" si="20"/>
        <v>0.98941437853117975</v>
      </c>
    </row>
    <row r="1287" spans="1:10" hidden="1" x14ac:dyDescent="0.25">
      <c r="A1287" s="15" t="s">
        <v>3</v>
      </c>
      <c r="B1287" s="22" t="s">
        <v>2003</v>
      </c>
      <c r="C1287" s="22" t="s">
        <v>1973</v>
      </c>
      <c r="D1287" s="14" t="s">
        <v>1624</v>
      </c>
      <c r="E1287" s="25">
        <v>41477</v>
      </c>
      <c r="F1287" s="14">
        <v>4062220</v>
      </c>
      <c r="G1287" s="27">
        <v>10082650</v>
      </c>
      <c r="H1287" s="26">
        <v>80000</v>
      </c>
      <c r="I1287" s="39" t="s">
        <v>2010</v>
      </c>
      <c r="J1287" s="18">
        <f t="shared" si="20"/>
        <v>0.98947441491653132</v>
      </c>
    </row>
    <row r="1288" spans="1:10" hidden="1" x14ac:dyDescent="0.25">
      <c r="A1288" s="15" t="s">
        <v>0</v>
      </c>
      <c r="B1288" s="22" t="s">
        <v>2003</v>
      </c>
      <c r="C1288" s="22" t="s">
        <v>1973</v>
      </c>
      <c r="D1288" s="14" t="s">
        <v>1602</v>
      </c>
      <c r="E1288" s="25">
        <v>41453</v>
      </c>
      <c r="F1288" s="14">
        <v>4060412</v>
      </c>
      <c r="G1288" s="27">
        <v>10080906</v>
      </c>
      <c r="H1288" s="26">
        <v>80000</v>
      </c>
      <c r="I1288" s="39" t="s">
        <v>2010</v>
      </c>
      <c r="J1288" s="18">
        <f t="shared" si="20"/>
        <v>0.98953445130188289</v>
      </c>
    </row>
    <row r="1289" spans="1:10" hidden="1" x14ac:dyDescent="0.25">
      <c r="A1289" s="15" t="s">
        <v>0</v>
      </c>
      <c r="B1289" s="22" t="s">
        <v>2003</v>
      </c>
      <c r="C1289" s="22" t="s">
        <v>1973</v>
      </c>
      <c r="D1289" s="14" t="s">
        <v>1586</v>
      </c>
      <c r="E1289" s="25">
        <v>41629</v>
      </c>
      <c r="F1289" s="14">
        <v>4076059</v>
      </c>
      <c r="G1289" s="27">
        <v>10096913</v>
      </c>
      <c r="H1289" s="26">
        <v>80000</v>
      </c>
      <c r="I1289" s="39" t="s">
        <v>2015</v>
      </c>
      <c r="J1289" s="18">
        <f t="shared" si="20"/>
        <v>0.98959448768723446</v>
      </c>
    </row>
    <row r="1290" spans="1:10" hidden="1" x14ac:dyDescent="0.25">
      <c r="A1290" s="15" t="s">
        <v>0</v>
      </c>
      <c r="B1290" s="22" t="s">
        <v>2003</v>
      </c>
      <c r="C1290" s="22" t="s">
        <v>1973</v>
      </c>
      <c r="D1290" s="14" t="s">
        <v>1590</v>
      </c>
      <c r="E1290" s="25">
        <v>41577</v>
      </c>
      <c r="F1290" s="14">
        <v>4071664</v>
      </c>
      <c r="G1290" s="27">
        <v>10092293</v>
      </c>
      <c r="H1290" s="26">
        <v>80000</v>
      </c>
      <c r="I1290" s="39" t="s">
        <v>2015</v>
      </c>
      <c r="J1290" s="18">
        <f t="shared" si="20"/>
        <v>0.98965452407258603</v>
      </c>
    </row>
    <row r="1291" spans="1:10" hidden="1" x14ac:dyDescent="0.25">
      <c r="A1291" s="15" t="s">
        <v>3</v>
      </c>
      <c r="B1291" s="22" t="s">
        <v>2003</v>
      </c>
      <c r="C1291" s="22" t="s">
        <v>1973</v>
      </c>
      <c r="D1291" s="14" t="s">
        <v>1623</v>
      </c>
      <c r="E1291" s="25">
        <v>41552</v>
      </c>
      <c r="F1291" s="14">
        <v>4069223</v>
      </c>
      <c r="G1291" s="27">
        <v>10089850</v>
      </c>
      <c r="H1291" s="26">
        <v>80000</v>
      </c>
      <c r="I1291" s="39" t="s">
        <v>2015</v>
      </c>
      <c r="J1291" s="18">
        <f t="shared" si="20"/>
        <v>0.9897145604579376</v>
      </c>
    </row>
    <row r="1292" spans="1:10" hidden="1" x14ac:dyDescent="0.25">
      <c r="A1292" s="15" t="s">
        <v>0</v>
      </c>
      <c r="B1292" s="22" t="s">
        <v>2003</v>
      </c>
      <c r="C1292" s="22" t="s">
        <v>1973</v>
      </c>
      <c r="D1292" s="14" t="s">
        <v>1598</v>
      </c>
      <c r="E1292" s="25">
        <v>41461</v>
      </c>
      <c r="F1292" s="14">
        <v>4061025</v>
      </c>
      <c r="G1292" s="27">
        <v>10080810</v>
      </c>
      <c r="H1292" s="26">
        <v>80000</v>
      </c>
      <c r="I1292" s="39" t="s">
        <v>2015</v>
      </c>
      <c r="J1292" s="18">
        <f t="shared" si="20"/>
        <v>0.98977459684328917</v>
      </c>
    </row>
    <row r="1293" spans="1:10" hidden="1" x14ac:dyDescent="0.25">
      <c r="A1293" s="15" t="s">
        <v>3</v>
      </c>
      <c r="B1293" s="22" t="s">
        <v>2003</v>
      </c>
      <c r="C1293" s="22" t="s">
        <v>1973</v>
      </c>
      <c r="D1293" s="14" t="s">
        <v>1622</v>
      </c>
      <c r="E1293" s="25">
        <v>43329</v>
      </c>
      <c r="F1293" s="14">
        <v>4259946</v>
      </c>
      <c r="G1293" s="27">
        <v>10244986</v>
      </c>
      <c r="H1293" s="26">
        <v>80000</v>
      </c>
      <c r="I1293" s="39" t="s">
        <v>1999</v>
      </c>
      <c r="J1293" s="18">
        <f t="shared" si="20"/>
        <v>0.98983463322864074</v>
      </c>
    </row>
    <row r="1294" spans="1:10" hidden="1" x14ac:dyDescent="0.25">
      <c r="A1294" s="15" t="s">
        <v>0</v>
      </c>
      <c r="B1294" s="22" t="s">
        <v>2003</v>
      </c>
      <c r="C1294" s="22" t="s">
        <v>1973</v>
      </c>
      <c r="D1294" s="14" t="s">
        <v>1604</v>
      </c>
      <c r="E1294" s="25">
        <v>43328</v>
      </c>
      <c r="F1294" s="14">
        <v>4259815</v>
      </c>
      <c r="G1294" s="27">
        <v>10245964</v>
      </c>
      <c r="H1294" s="26">
        <v>80000</v>
      </c>
      <c r="I1294" s="16" t="e">
        <v>#N/A</v>
      </c>
      <c r="J1294" s="18">
        <f t="shared" si="20"/>
        <v>0.98989466961399231</v>
      </c>
    </row>
    <row r="1295" spans="1:10" hidden="1" x14ac:dyDescent="0.25">
      <c r="A1295" s="15" t="s">
        <v>0</v>
      </c>
      <c r="B1295" s="22" t="s">
        <v>2003</v>
      </c>
      <c r="C1295" s="22" t="s">
        <v>1974</v>
      </c>
      <c r="D1295" s="14" t="s">
        <v>1591</v>
      </c>
      <c r="E1295" s="25">
        <v>43324</v>
      </c>
      <c r="F1295" s="14">
        <v>4259129</v>
      </c>
      <c r="G1295" s="27">
        <v>10245801</v>
      </c>
      <c r="H1295" s="26">
        <v>80000</v>
      </c>
      <c r="I1295" s="16" t="e">
        <v>#N/A</v>
      </c>
      <c r="J1295" s="18">
        <f t="shared" si="20"/>
        <v>0.98995470599934388</v>
      </c>
    </row>
    <row r="1296" spans="1:10" hidden="1" x14ac:dyDescent="0.25">
      <c r="A1296" s="15" t="s">
        <v>3</v>
      </c>
      <c r="B1296" s="22" t="s">
        <v>2003</v>
      </c>
      <c r="C1296" s="22" t="s">
        <v>1973</v>
      </c>
      <c r="D1296" s="14" t="s">
        <v>1605</v>
      </c>
      <c r="E1296" s="25">
        <v>43211</v>
      </c>
      <c r="F1296" s="14">
        <v>4246403</v>
      </c>
      <c r="G1296" s="27">
        <v>10237080</v>
      </c>
      <c r="H1296" s="26">
        <v>80000</v>
      </c>
      <c r="I1296" s="16" t="e">
        <v>#N/A</v>
      </c>
      <c r="J1296" s="18">
        <f t="shared" si="20"/>
        <v>0.99001474238469545</v>
      </c>
    </row>
    <row r="1297" spans="1:10" hidden="1" x14ac:dyDescent="0.25">
      <c r="A1297" s="15" t="s">
        <v>0</v>
      </c>
      <c r="B1297" s="22" t="s">
        <v>2003</v>
      </c>
      <c r="C1297" s="22" t="s">
        <v>1973</v>
      </c>
      <c r="D1297" s="14" t="s">
        <v>1596</v>
      </c>
      <c r="E1297" s="25">
        <v>41472</v>
      </c>
      <c r="F1297" s="14">
        <v>4062016</v>
      </c>
      <c r="G1297" s="27">
        <v>10082289</v>
      </c>
      <c r="H1297" s="26">
        <v>80000</v>
      </c>
      <c r="I1297" s="16" t="e">
        <v>#N/A</v>
      </c>
      <c r="J1297" s="18">
        <f t="shared" si="20"/>
        <v>0.99007477877004701</v>
      </c>
    </row>
    <row r="1298" spans="1:10" hidden="1" x14ac:dyDescent="0.25">
      <c r="A1298" s="15" t="s">
        <v>0</v>
      </c>
      <c r="B1298" s="22" t="s">
        <v>2003</v>
      </c>
      <c r="C1298" s="22" t="s">
        <v>1974</v>
      </c>
      <c r="D1298" s="14" t="s">
        <v>1593</v>
      </c>
      <c r="E1298" s="25">
        <v>41422</v>
      </c>
      <c r="F1298" s="14">
        <v>4057684</v>
      </c>
      <c r="G1298" s="27">
        <v>10078382</v>
      </c>
      <c r="H1298" s="26">
        <v>80000</v>
      </c>
      <c r="I1298" s="16" t="e">
        <v>#N/A</v>
      </c>
      <c r="J1298" s="18">
        <f t="shared" si="20"/>
        <v>0.99013481515539858</v>
      </c>
    </row>
    <row r="1299" spans="1:10" hidden="1" x14ac:dyDescent="0.25">
      <c r="A1299" s="15" t="s">
        <v>0</v>
      </c>
      <c r="B1299" s="22" t="s">
        <v>2003</v>
      </c>
      <c r="C1299" s="22" t="s">
        <v>1974</v>
      </c>
      <c r="D1299" s="14" t="s">
        <v>1592</v>
      </c>
      <c r="E1299" s="25">
        <v>41256</v>
      </c>
      <c r="F1299" s="14">
        <v>4043939</v>
      </c>
      <c r="G1299" s="27">
        <v>10064430</v>
      </c>
      <c r="H1299" s="26">
        <v>80000</v>
      </c>
      <c r="I1299" s="16" t="e">
        <v>#N/A</v>
      </c>
      <c r="J1299" s="18">
        <f t="shared" si="20"/>
        <v>0.99019485154075015</v>
      </c>
    </row>
    <row r="1300" spans="1:10" hidden="1" x14ac:dyDescent="0.25">
      <c r="A1300" s="15" t="s">
        <v>3</v>
      </c>
      <c r="B1300" s="22" t="s">
        <v>2003</v>
      </c>
      <c r="C1300" s="22" t="s">
        <v>1973</v>
      </c>
      <c r="D1300" s="14" t="s">
        <v>1627</v>
      </c>
      <c r="E1300" s="25">
        <v>41337</v>
      </c>
      <c r="F1300" s="14">
        <v>4050216</v>
      </c>
      <c r="G1300" s="27">
        <v>10070788</v>
      </c>
      <c r="H1300" s="26">
        <v>79297</v>
      </c>
      <c r="I1300" s="16" t="e">
        <v>#N/A</v>
      </c>
      <c r="J1300" s="18">
        <f t="shared" si="20"/>
        <v>0.99025436035636538</v>
      </c>
    </row>
    <row r="1301" spans="1:10" hidden="1" x14ac:dyDescent="0.25">
      <c r="A1301" s="15" t="s">
        <v>3</v>
      </c>
      <c r="B1301" s="22" t="s">
        <v>2003</v>
      </c>
      <c r="C1301" s="22" t="s">
        <v>1973</v>
      </c>
      <c r="D1301" s="14" t="s">
        <v>951</v>
      </c>
      <c r="E1301" s="25">
        <v>43474</v>
      </c>
      <c r="F1301" s="14">
        <v>4286502</v>
      </c>
      <c r="G1301" s="27">
        <v>10260138</v>
      </c>
      <c r="H1301" s="26">
        <v>79200</v>
      </c>
      <c r="I1301" s="39" t="s">
        <v>2015</v>
      </c>
      <c r="J1301" s="18">
        <f t="shared" si="20"/>
        <v>0.99031379637786343</v>
      </c>
    </row>
    <row r="1302" spans="1:10" hidden="1" x14ac:dyDescent="0.25">
      <c r="A1302" s="15" t="s">
        <v>3</v>
      </c>
      <c r="B1302" s="22" t="s">
        <v>2003</v>
      </c>
      <c r="C1302" s="22" t="s">
        <v>1973</v>
      </c>
      <c r="D1302" s="14" t="s">
        <v>1631</v>
      </c>
      <c r="E1302" s="25">
        <v>41802</v>
      </c>
      <c r="F1302" s="14">
        <v>4091209</v>
      </c>
      <c r="G1302" s="27">
        <v>10112894</v>
      </c>
      <c r="H1302" s="26">
        <v>78777</v>
      </c>
      <c r="I1302" s="16" t="e">
        <v>#N/A</v>
      </c>
      <c r="J1302" s="18">
        <f t="shared" si="20"/>
        <v>0.99037291495697388</v>
      </c>
    </row>
    <row r="1303" spans="1:10" hidden="1" x14ac:dyDescent="0.25">
      <c r="A1303" s="15" t="s">
        <v>0</v>
      </c>
      <c r="B1303" s="22" t="s">
        <v>2003</v>
      </c>
      <c r="C1303" s="22" t="s">
        <v>1973</v>
      </c>
      <c r="D1303" s="14" t="s">
        <v>1633</v>
      </c>
      <c r="E1303" s="25">
        <v>42563</v>
      </c>
      <c r="F1303" s="14">
        <v>4165890</v>
      </c>
      <c r="G1303" s="27">
        <v>10182522</v>
      </c>
      <c r="H1303" s="26">
        <v>77440</v>
      </c>
      <c r="I1303" s="39" t="s">
        <v>2015</v>
      </c>
      <c r="J1303" s="18">
        <f t="shared" si="20"/>
        <v>0.99043103017799416</v>
      </c>
    </row>
    <row r="1304" spans="1:10" hidden="1" x14ac:dyDescent="0.25">
      <c r="A1304" s="15" t="s">
        <v>3</v>
      </c>
      <c r="B1304" s="22" t="s">
        <v>2003</v>
      </c>
      <c r="C1304" s="22" t="s">
        <v>1973</v>
      </c>
      <c r="D1304" s="14" t="s">
        <v>1634</v>
      </c>
      <c r="E1304" s="25">
        <v>41772</v>
      </c>
      <c r="F1304" s="14">
        <v>4088775</v>
      </c>
      <c r="G1304" s="27">
        <v>10109737</v>
      </c>
      <c r="H1304" s="26">
        <v>77201</v>
      </c>
      <c r="I1304" s="39" t="s">
        <v>2005</v>
      </c>
      <c r="J1304" s="18">
        <f t="shared" si="20"/>
        <v>0.99048896604031322</v>
      </c>
    </row>
    <row r="1305" spans="1:10" hidden="1" x14ac:dyDescent="0.25">
      <c r="A1305" s="15" t="s">
        <v>0</v>
      </c>
      <c r="B1305" s="22" t="s">
        <v>2003</v>
      </c>
      <c r="C1305" s="22" t="s">
        <v>1973</v>
      </c>
      <c r="D1305" s="14" t="s">
        <v>1636</v>
      </c>
      <c r="E1305" s="25">
        <v>40992</v>
      </c>
      <c r="F1305" s="14">
        <v>4025669</v>
      </c>
      <c r="G1305" s="27">
        <v>10041689</v>
      </c>
      <c r="H1305" s="26">
        <v>75885</v>
      </c>
      <c r="I1305" s="39" t="s">
        <v>2007</v>
      </c>
      <c r="J1305" s="18">
        <f t="shared" si="20"/>
        <v>0.99054591430409322</v>
      </c>
    </row>
    <row r="1306" spans="1:10" hidden="1" x14ac:dyDescent="0.25">
      <c r="A1306" s="15" t="s">
        <v>0</v>
      </c>
      <c r="B1306" s="22" t="s">
        <v>2003</v>
      </c>
      <c r="C1306" s="22" t="s">
        <v>1974</v>
      </c>
      <c r="D1306" s="14" t="s">
        <v>1637</v>
      </c>
      <c r="E1306" s="25">
        <v>41024</v>
      </c>
      <c r="F1306" s="14">
        <v>4027859</v>
      </c>
      <c r="G1306" s="27">
        <v>10044890</v>
      </c>
      <c r="H1306" s="26">
        <v>75693</v>
      </c>
      <c r="I1306" s="39" t="s">
        <v>2011</v>
      </c>
      <c r="J1306" s="18">
        <f t="shared" si="20"/>
        <v>0.99060271848054837</v>
      </c>
    </row>
    <row r="1307" spans="1:10" hidden="1" x14ac:dyDescent="0.25">
      <c r="A1307" s="15" t="s">
        <v>3</v>
      </c>
      <c r="B1307" s="22" t="s">
        <v>2003</v>
      </c>
      <c r="C1307" s="22" t="s">
        <v>1973</v>
      </c>
      <c r="D1307" s="14" t="s">
        <v>1638</v>
      </c>
      <c r="E1307" s="25">
        <v>41041</v>
      </c>
      <c r="F1307" s="14">
        <v>4029146</v>
      </c>
      <c r="G1307" s="27">
        <v>10046427</v>
      </c>
      <c r="H1307" s="26">
        <v>75693</v>
      </c>
      <c r="I1307" s="39" t="s">
        <v>2015</v>
      </c>
      <c r="J1307" s="18">
        <f t="shared" si="20"/>
        <v>0.99065952265700352</v>
      </c>
    </row>
    <row r="1308" spans="1:10" hidden="1" x14ac:dyDescent="0.25">
      <c r="A1308" s="15" t="s">
        <v>3</v>
      </c>
      <c r="B1308" s="22" t="s">
        <v>2003</v>
      </c>
      <c r="C1308" s="22" t="s">
        <v>1973</v>
      </c>
      <c r="D1308" s="14" t="s">
        <v>1371</v>
      </c>
      <c r="E1308" s="25">
        <v>41922</v>
      </c>
      <c r="F1308" s="14">
        <v>4101744</v>
      </c>
      <c r="G1308" s="27">
        <v>10124269</v>
      </c>
      <c r="H1308" s="26">
        <v>75673</v>
      </c>
      <c r="I1308" s="39" t="s">
        <v>2015</v>
      </c>
      <c r="J1308" s="18">
        <f t="shared" si="20"/>
        <v>0.99071631182436237</v>
      </c>
    </row>
    <row r="1309" spans="1:10" hidden="1" x14ac:dyDescent="0.25">
      <c r="A1309" s="15" t="s">
        <v>0</v>
      </c>
      <c r="B1309" s="22" t="s">
        <v>2003</v>
      </c>
      <c r="C1309" s="22" t="s">
        <v>1974</v>
      </c>
      <c r="D1309" s="14" t="s">
        <v>1641</v>
      </c>
      <c r="E1309" s="25">
        <v>41207</v>
      </c>
      <c r="F1309" s="14">
        <v>4040219</v>
      </c>
      <c r="G1309" s="27">
        <v>10060616</v>
      </c>
      <c r="H1309" s="26">
        <v>75350</v>
      </c>
      <c r="I1309" s="39" t="s">
        <v>2007</v>
      </c>
      <c r="J1309" s="18">
        <f t="shared" si="20"/>
        <v>0.99077285859481534</v>
      </c>
    </row>
    <row r="1310" spans="1:10" hidden="1" x14ac:dyDescent="0.25">
      <c r="A1310" s="15" t="s">
        <v>0</v>
      </c>
      <c r="B1310" s="22" t="s">
        <v>2003</v>
      </c>
      <c r="C1310" s="22" t="s">
        <v>1973</v>
      </c>
      <c r="D1310" s="14" t="s">
        <v>1645</v>
      </c>
      <c r="E1310" s="25">
        <v>42856</v>
      </c>
      <c r="F1310" s="14">
        <v>4203419</v>
      </c>
      <c r="G1310" s="27">
        <v>10204578</v>
      </c>
      <c r="H1310" s="26">
        <v>75149</v>
      </c>
      <c r="I1310" s="39" t="s">
        <v>2007</v>
      </c>
      <c r="J1310" s="18">
        <f t="shared" si="20"/>
        <v>0.99082925452385007</v>
      </c>
    </row>
    <row r="1311" spans="1:10" hidden="1" x14ac:dyDescent="0.25">
      <c r="A1311" s="15" t="s">
        <v>3</v>
      </c>
      <c r="B1311" s="22" t="s">
        <v>2003</v>
      </c>
      <c r="C1311" s="22" t="s">
        <v>1973</v>
      </c>
      <c r="D1311" s="14" t="s">
        <v>1649</v>
      </c>
      <c r="E1311" s="25">
        <v>42857</v>
      </c>
      <c r="F1311" s="14">
        <v>4203530</v>
      </c>
      <c r="G1311" s="27">
        <v>10203754</v>
      </c>
      <c r="H1311" s="26">
        <v>75149</v>
      </c>
      <c r="I1311" s="39" t="s">
        <v>2005</v>
      </c>
      <c r="J1311" s="18">
        <f t="shared" si="20"/>
        <v>0.99088565045288479</v>
      </c>
    </row>
    <row r="1312" spans="1:10" hidden="1" x14ac:dyDescent="0.25">
      <c r="A1312" s="15" t="s">
        <v>3</v>
      </c>
      <c r="B1312" s="22" t="s">
        <v>2003</v>
      </c>
      <c r="C1312" s="22" t="s">
        <v>1973</v>
      </c>
      <c r="D1312" s="14" t="s">
        <v>1647</v>
      </c>
      <c r="E1312" s="25">
        <v>43079</v>
      </c>
      <c r="F1312" s="14">
        <v>4228815</v>
      </c>
      <c r="G1312" s="27">
        <v>10223655</v>
      </c>
      <c r="H1312" s="26">
        <v>75149</v>
      </c>
      <c r="I1312" s="39" t="s">
        <v>2010</v>
      </c>
      <c r="J1312" s="18">
        <f t="shared" si="20"/>
        <v>0.99094204638191952</v>
      </c>
    </row>
    <row r="1313" spans="1:10" hidden="1" x14ac:dyDescent="0.25">
      <c r="A1313" s="15" t="s">
        <v>3</v>
      </c>
      <c r="B1313" s="22" t="s">
        <v>2003</v>
      </c>
      <c r="C1313" s="22" t="s">
        <v>1973</v>
      </c>
      <c r="D1313" s="14" t="s">
        <v>1648</v>
      </c>
      <c r="E1313" s="25">
        <v>43079</v>
      </c>
      <c r="F1313" s="14">
        <v>4228797</v>
      </c>
      <c r="G1313" s="27">
        <v>10223507</v>
      </c>
      <c r="H1313" s="26">
        <v>75149</v>
      </c>
      <c r="I1313" s="16" t="e">
        <v>#N/A</v>
      </c>
      <c r="J1313" s="18">
        <f t="shared" si="20"/>
        <v>0.99099844231095424</v>
      </c>
    </row>
    <row r="1314" spans="1:10" hidden="1" x14ac:dyDescent="0.25">
      <c r="A1314" s="15" t="s">
        <v>0</v>
      </c>
      <c r="B1314" s="22" t="s">
        <v>2003</v>
      </c>
      <c r="C1314" s="22" t="s">
        <v>1973</v>
      </c>
      <c r="D1314" s="14" t="s">
        <v>1644</v>
      </c>
      <c r="E1314" s="25">
        <v>43022</v>
      </c>
      <c r="F1314" s="14">
        <v>4221666</v>
      </c>
      <c r="G1314" s="27">
        <v>10217748</v>
      </c>
      <c r="H1314" s="26">
        <v>75149</v>
      </c>
      <c r="I1314" s="16" t="e">
        <v>#N/A</v>
      </c>
      <c r="J1314" s="18">
        <f t="shared" si="20"/>
        <v>0.99105483823998897</v>
      </c>
    </row>
    <row r="1315" spans="1:10" hidden="1" x14ac:dyDescent="0.25">
      <c r="A1315" s="15" t="s">
        <v>0</v>
      </c>
      <c r="B1315" s="22" t="s">
        <v>2003</v>
      </c>
      <c r="C1315" s="22" t="s">
        <v>1973</v>
      </c>
      <c r="D1315" s="14" t="s">
        <v>1646</v>
      </c>
      <c r="E1315" s="25">
        <v>42814</v>
      </c>
      <c r="F1315" s="14">
        <v>4198955</v>
      </c>
      <c r="G1315" s="27">
        <v>10200962</v>
      </c>
      <c r="H1315" s="26">
        <v>75149</v>
      </c>
      <c r="I1315" s="16" t="e">
        <v>#N/A</v>
      </c>
      <c r="J1315" s="18">
        <f t="shared" si="20"/>
        <v>0.99111123416902369</v>
      </c>
    </row>
    <row r="1316" spans="1:10" hidden="1" x14ac:dyDescent="0.25">
      <c r="A1316" s="15" t="s">
        <v>0</v>
      </c>
      <c r="B1316" s="22" t="s">
        <v>2003</v>
      </c>
      <c r="C1316" s="22" t="s">
        <v>1973</v>
      </c>
      <c r="D1316" s="14" t="s">
        <v>1653</v>
      </c>
      <c r="E1316" s="25">
        <v>41390</v>
      </c>
      <c r="F1316" s="14">
        <v>4054940</v>
      </c>
      <c r="G1316" s="27">
        <v>10075750</v>
      </c>
      <c r="H1316" s="26">
        <v>74600</v>
      </c>
      <c r="I1316" s="16" t="e">
        <v>#N/A</v>
      </c>
      <c r="J1316" s="18">
        <f t="shared" si="20"/>
        <v>0.99116721809836394</v>
      </c>
    </row>
    <row r="1317" spans="1:10" hidden="1" x14ac:dyDescent="0.25">
      <c r="A1317" s="15" t="s">
        <v>3</v>
      </c>
      <c r="B1317" s="22" t="s">
        <v>2003</v>
      </c>
      <c r="C1317" s="22" t="s">
        <v>1973</v>
      </c>
      <c r="D1317" s="14" t="s">
        <v>348</v>
      </c>
      <c r="E1317" s="25">
        <v>44077</v>
      </c>
      <c r="F1317" s="14">
        <v>4375387</v>
      </c>
      <c r="G1317" s="27">
        <v>10321822</v>
      </c>
      <c r="H1317" s="26">
        <v>74020</v>
      </c>
      <c r="I1317" s="16" t="e">
        <v>#N/A</v>
      </c>
      <c r="J1317" s="18">
        <f t="shared" si="20"/>
        <v>0.99122276676391041</v>
      </c>
    </row>
    <row r="1318" spans="1:10" hidden="1" x14ac:dyDescent="0.25">
      <c r="A1318" s="15" t="s">
        <v>3</v>
      </c>
      <c r="B1318" s="22" t="s">
        <v>2003</v>
      </c>
      <c r="C1318" s="22" t="s">
        <v>1973</v>
      </c>
      <c r="D1318" s="14" t="s">
        <v>1655</v>
      </c>
      <c r="E1318" s="25">
        <v>42419</v>
      </c>
      <c r="F1318" s="14">
        <v>4144243</v>
      </c>
      <c r="G1318" s="27">
        <v>10171162</v>
      </c>
      <c r="H1318" s="26">
        <v>72800</v>
      </c>
      <c r="I1318" s="39" t="s">
        <v>2007</v>
      </c>
      <c r="J1318" s="18">
        <f t="shared" si="20"/>
        <v>0.9912773998745803</v>
      </c>
    </row>
    <row r="1319" spans="1:10" hidden="1" x14ac:dyDescent="0.25">
      <c r="A1319" s="15" t="s">
        <v>3</v>
      </c>
      <c r="B1319" s="22" t="s">
        <v>2003</v>
      </c>
      <c r="C1319" s="22" t="s">
        <v>1973</v>
      </c>
      <c r="D1319" s="14" t="s">
        <v>1654</v>
      </c>
      <c r="E1319" s="25">
        <v>42427</v>
      </c>
      <c r="F1319" s="14">
        <v>4144937</v>
      </c>
      <c r="G1319" s="27">
        <v>10172070</v>
      </c>
      <c r="H1319" s="26">
        <v>72800</v>
      </c>
      <c r="I1319" s="16" t="e">
        <v>#N/A</v>
      </c>
      <c r="J1319" s="18">
        <f t="shared" si="20"/>
        <v>0.99133203298525019</v>
      </c>
    </row>
    <row r="1320" spans="1:10" hidden="1" x14ac:dyDescent="0.25">
      <c r="A1320" s="15" t="s">
        <v>0</v>
      </c>
      <c r="B1320" s="22" t="s">
        <v>2003</v>
      </c>
      <c r="C1320" s="22" t="s">
        <v>1973</v>
      </c>
      <c r="D1320" s="14" t="s">
        <v>1656</v>
      </c>
      <c r="E1320" s="25">
        <v>42776</v>
      </c>
      <c r="F1320" s="14">
        <v>4185734</v>
      </c>
      <c r="G1320" s="27">
        <v>10196811</v>
      </c>
      <c r="H1320" s="26">
        <v>72503</v>
      </c>
      <c r="I1320" s="16" t="e">
        <v>#N/A</v>
      </c>
      <c r="J1320" s="18">
        <f t="shared" si="20"/>
        <v>0.99138644321083946</v>
      </c>
    </row>
    <row r="1321" spans="1:10" hidden="1" x14ac:dyDescent="0.25">
      <c r="A1321" s="15" t="s">
        <v>0</v>
      </c>
      <c r="B1321" s="22" t="s">
        <v>2003</v>
      </c>
      <c r="C1321" s="22" t="s">
        <v>1974</v>
      </c>
      <c r="D1321" s="14" t="s">
        <v>84</v>
      </c>
      <c r="E1321" s="25">
        <v>41790</v>
      </c>
      <c r="F1321" s="14">
        <v>4090346</v>
      </c>
      <c r="G1321" s="14" t="s">
        <v>2</v>
      </c>
      <c r="H1321" s="26">
        <v>72215</v>
      </c>
      <c r="I1321" s="39" t="s">
        <v>2006</v>
      </c>
      <c r="J1321" s="18">
        <f t="shared" si="20"/>
        <v>0.99144063730544152</v>
      </c>
    </row>
    <row r="1322" spans="1:10" hidden="1" x14ac:dyDescent="0.25">
      <c r="A1322" s="15" t="s">
        <v>0</v>
      </c>
      <c r="B1322" s="22" t="s">
        <v>2003</v>
      </c>
      <c r="C1322" s="22" t="s">
        <v>1973</v>
      </c>
      <c r="D1322" s="14" t="s">
        <v>1657</v>
      </c>
      <c r="E1322" s="25">
        <v>43294</v>
      </c>
      <c r="F1322" s="14">
        <v>4255685</v>
      </c>
      <c r="G1322" s="27">
        <v>10242666</v>
      </c>
      <c r="H1322" s="26">
        <v>72000</v>
      </c>
      <c r="I1322" s="39" t="s">
        <v>2015</v>
      </c>
      <c r="J1322" s="18">
        <f t="shared" si="20"/>
        <v>0.99149467005225789</v>
      </c>
    </row>
    <row r="1323" spans="1:10" hidden="1" x14ac:dyDescent="0.25">
      <c r="A1323" s="15" t="s">
        <v>3</v>
      </c>
      <c r="B1323" s="22" t="s">
        <v>2003</v>
      </c>
      <c r="C1323" s="22" t="s">
        <v>1974</v>
      </c>
      <c r="D1323" s="14" t="s">
        <v>1658</v>
      </c>
      <c r="E1323" s="25">
        <v>41559</v>
      </c>
      <c r="F1323" s="14">
        <v>4069863</v>
      </c>
      <c r="G1323" s="27">
        <v>10090640</v>
      </c>
      <c r="H1323" s="26">
        <v>72000</v>
      </c>
      <c r="I1323" s="16" t="e">
        <v>#N/A</v>
      </c>
      <c r="J1323" s="18">
        <f t="shared" si="20"/>
        <v>0.99154870279907426</v>
      </c>
    </row>
    <row r="1324" spans="1:10" hidden="1" x14ac:dyDescent="0.25">
      <c r="A1324" s="15" t="s">
        <v>0</v>
      </c>
      <c r="B1324" s="22" t="s">
        <v>2003</v>
      </c>
      <c r="C1324" s="22" t="s">
        <v>1973</v>
      </c>
      <c r="D1324" s="14" t="s">
        <v>1659</v>
      </c>
      <c r="E1324" s="25">
        <v>43637</v>
      </c>
      <c r="F1324" s="14">
        <v>4308797</v>
      </c>
      <c r="G1324" s="27">
        <v>10274964</v>
      </c>
      <c r="H1324" s="26">
        <v>71552</v>
      </c>
      <c r="I1324" s="16" t="e">
        <v>#N/A</v>
      </c>
      <c r="J1324" s="18">
        <f t="shared" si="20"/>
        <v>0.99160239934213268</v>
      </c>
    </row>
    <row r="1325" spans="1:10" hidden="1" x14ac:dyDescent="0.25">
      <c r="A1325" s="15" t="s">
        <v>3</v>
      </c>
      <c r="B1325" s="22" t="s">
        <v>2003</v>
      </c>
      <c r="C1325" s="22" t="s">
        <v>1973</v>
      </c>
      <c r="D1325" s="14" t="s">
        <v>1661</v>
      </c>
      <c r="E1325" s="25">
        <v>41283</v>
      </c>
      <c r="F1325" s="14">
        <v>4045638</v>
      </c>
      <c r="G1325" s="27">
        <v>10066015</v>
      </c>
      <c r="H1325" s="26">
        <v>70784</v>
      </c>
      <c r="I1325" s="39" t="s">
        <v>2007</v>
      </c>
      <c r="J1325" s="18">
        <f t="shared" si="20"/>
        <v>0.99165551953589171</v>
      </c>
    </row>
    <row r="1326" spans="1:10" hidden="1" x14ac:dyDescent="0.25">
      <c r="A1326" s="15" t="s">
        <v>3</v>
      </c>
      <c r="B1326" s="22" t="s">
        <v>2003</v>
      </c>
      <c r="C1326" s="22" t="s">
        <v>1973</v>
      </c>
      <c r="D1326" s="14" t="s">
        <v>1662</v>
      </c>
      <c r="E1326" s="25">
        <v>41297</v>
      </c>
      <c r="F1326" s="14">
        <v>4046634</v>
      </c>
      <c r="G1326" s="27">
        <v>10067204</v>
      </c>
      <c r="H1326" s="26">
        <v>70784</v>
      </c>
      <c r="I1326" s="39" t="s">
        <v>2010</v>
      </c>
      <c r="J1326" s="18">
        <f t="shared" si="20"/>
        <v>0.99170863972965073</v>
      </c>
    </row>
    <row r="1327" spans="1:10" hidden="1" x14ac:dyDescent="0.25">
      <c r="A1327" s="15" t="s">
        <v>0</v>
      </c>
      <c r="B1327" s="22" t="s">
        <v>2003</v>
      </c>
      <c r="C1327" s="22" t="s">
        <v>1973</v>
      </c>
      <c r="D1327" s="14" t="s">
        <v>831</v>
      </c>
      <c r="E1327" s="25">
        <v>41025</v>
      </c>
      <c r="F1327" s="14">
        <v>4027987</v>
      </c>
      <c r="G1327" s="27">
        <v>10045073</v>
      </c>
      <c r="H1327" s="26">
        <v>70436</v>
      </c>
      <c r="I1327" s="16" t="e">
        <v>#N/A</v>
      </c>
      <c r="J1327" s="18">
        <f t="shared" si="20"/>
        <v>0.99176149876513353</v>
      </c>
    </row>
    <row r="1328" spans="1:10" hidden="1" x14ac:dyDescent="0.25">
      <c r="A1328" s="15" t="s">
        <v>3</v>
      </c>
      <c r="B1328" s="22" t="s">
        <v>2003</v>
      </c>
      <c r="C1328" s="22" t="s">
        <v>1974</v>
      </c>
      <c r="D1328" s="14" t="s">
        <v>1665</v>
      </c>
      <c r="E1328" s="25">
        <v>42482</v>
      </c>
      <c r="F1328" s="14">
        <v>4150167</v>
      </c>
      <c r="G1328" s="27">
        <v>10175027</v>
      </c>
      <c r="H1328" s="26">
        <v>70400</v>
      </c>
      <c r="I1328" s="16" t="e">
        <v>#N/A</v>
      </c>
      <c r="J1328" s="18">
        <f t="shared" si="20"/>
        <v>0.99181433078424286</v>
      </c>
    </row>
    <row r="1329" spans="1:10" hidden="1" x14ac:dyDescent="0.25">
      <c r="A1329" s="15" t="s">
        <v>3</v>
      </c>
      <c r="B1329" s="22" t="s">
        <v>2003</v>
      </c>
      <c r="C1329" s="22" t="s">
        <v>1974</v>
      </c>
      <c r="D1329" s="14" t="s">
        <v>1666</v>
      </c>
      <c r="E1329" s="25">
        <v>42448</v>
      </c>
      <c r="F1329" s="14">
        <v>4147194</v>
      </c>
      <c r="G1329" s="27">
        <v>10174146</v>
      </c>
      <c r="H1329" s="26">
        <v>70400</v>
      </c>
      <c r="I1329" s="16" t="e">
        <v>#N/A</v>
      </c>
      <c r="J1329" s="18">
        <f t="shared" si="20"/>
        <v>0.99186716280335219</v>
      </c>
    </row>
    <row r="1330" spans="1:10" hidden="1" x14ac:dyDescent="0.25">
      <c r="A1330" s="15" t="s">
        <v>0</v>
      </c>
      <c r="B1330" s="22" t="s">
        <v>2003</v>
      </c>
      <c r="C1330" s="22" t="s">
        <v>1973</v>
      </c>
      <c r="D1330" s="14" t="s">
        <v>1663</v>
      </c>
      <c r="E1330" s="25">
        <v>42437</v>
      </c>
      <c r="F1330" s="14">
        <v>4146231</v>
      </c>
      <c r="G1330" s="27">
        <v>10173118</v>
      </c>
      <c r="H1330" s="26">
        <v>70400</v>
      </c>
      <c r="I1330" s="16" t="e">
        <v>#N/A</v>
      </c>
      <c r="J1330" s="18">
        <f t="shared" si="20"/>
        <v>0.99191999482246151</v>
      </c>
    </row>
    <row r="1331" spans="1:10" hidden="1" x14ac:dyDescent="0.25">
      <c r="A1331" s="15" t="s">
        <v>0</v>
      </c>
      <c r="B1331" s="22" t="s">
        <v>2003</v>
      </c>
      <c r="C1331" s="22" t="s">
        <v>1973</v>
      </c>
      <c r="D1331" s="14" t="s">
        <v>1664</v>
      </c>
      <c r="E1331" s="25">
        <v>42429</v>
      </c>
      <c r="F1331" s="14">
        <v>4145384</v>
      </c>
      <c r="G1331" s="27">
        <v>10172345</v>
      </c>
      <c r="H1331" s="26">
        <v>70400</v>
      </c>
      <c r="I1331" s="16" t="e">
        <v>#N/A</v>
      </c>
      <c r="J1331" s="18">
        <f t="shared" si="20"/>
        <v>0.99197282684157084</v>
      </c>
    </row>
    <row r="1332" spans="1:10" hidden="1" x14ac:dyDescent="0.25">
      <c r="A1332" s="15" t="s">
        <v>0</v>
      </c>
      <c r="B1332" s="22" t="s">
        <v>2003</v>
      </c>
      <c r="C1332" s="22" t="s">
        <v>1973</v>
      </c>
      <c r="D1332" s="14" t="s">
        <v>1667</v>
      </c>
      <c r="E1332" s="25">
        <v>40925</v>
      </c>
      <c r="F1332" s="14">
        <v>4021058</v>
      </c>
      <c r="G1332" s="27">
        <v>10035728</v>
      </c>
      <c r="H1332" s="26">
        <v>70048</v>
      </c>
      <c r="I1332" s="39" t="s">
        <v>2005</v>
      </c>
      <c r="J1332" s="18">
        <f t="shared" si="20"/>
        <v>0.9920253947005846</v>
      </c>
    </row>
    <row r="1333" spans="1:10" hidden="1" x14ac:dyDescent="0.25">
      <c r="A1333" s="15" t="s">
        <v>0</v>
      </c>
      <c r="B1333" s="22" t="s">
        <v>2003</v>
      </c>
      <c r="C1333" s="22" t="s">
        <v>1973</v>
      </c>
      <c r="D1333" s="14" t="s">
        <v>1668</v>
      </c>
      <c r="E1333" s="25">
        <v>42559</v>
      </c>
      <c r="F1333" s="14">
        <v>4165409</v>
      </c>
      <c r="G1333" s="27">
        <v>10182443</v>
      </c>
      <c r="H1333" s="26">
        <v>69086</v>
      </c>
      <c r="I1333" s="16" t="e">
        <v>#N/A</v>
      </c>
      <c r="J1333" s="18">
        <f t="shared" si="20"/>
        <v>0.99207724062206448</v>
      </c>
    </row>
    <row r="1334" spans="1:10" hidden="1" x14ac:dyDescent="0.25">
      <c r="A1334" s="15" t="s">
        <v>3</v>
      </c>
      <c r="B1334" s="22" t="s">
        <v>2003</v>
      </c>
      <c r="C1334" s="22" t="s">
        <v>1974</v>
      </c>
      <c r="D1334" s="14" t="s">
        <v>1669</v>
      </c>
      <c r="E1334" s="25">
        <v>41025</v>
      </c>
      <c r="F1334" s="14">
        <v>4027968</v>
      </c>
      <c r="G1334" s="27">
        <v>10045008</v>
      </c>
      <c r="H1334" s="26">
        <v>68124</v>
      </c>
      <c r="I1334" s="16" t="e">
        <v>#N/A</v>
      </c>
      <c r="J1334" s="18">
        <f t="shared" si="20"/>
        <v>0.99212836460601062</v>
      </c>
    </row>
    <row r="1335" spans="1:10" hidden="1" x14ac:dyDescent="0.25">
      <c r="A1335" s="15" t="s">
        <v>0</v>
      </c>
      <c r="B1335" s="22" t="s">
        <v>2003</v>
      </c>
      <c r="C1335" s="22" t="s">
        <v>1973</v>
      </c>
      <c r="D1335" s="14" t="s">
        <v>869</v>
      </c>
      <c r="E1335" s="25">
        <v>44225</v>
      </c>
      <c r="F1335" s="14">
        <v>4398009</v>
      </c>
      <c r="G1335" s="27">
        <v>10336139</v>
      </c>
      <c r="H1335" s="26">
        <v>67891</v>
      </c>
      <c r="I1335" s="39" t="s">
        <v>2005</v>
      </c>
      <c r="J1335" s="18">
        <f t="shared" si="20"/>
        <v>0.99217931373398438</v>
      </c>
    </row>
    <row r="1336" spans="1:10" hidden="1" x14ac:dyDescent="0.25">
      <c r="A1336" s="15" t="s">
        <v>3</v>
      </c>
      <c r="B1336" s="22" t="s">
        <v>2003</v>
      </c>
      <c r="C1336" s="22" t="s">
        <v>1973</v>
      </c>
      <c r="D1336" s="14" t="s">
        <v>1670</v>
      </c>
      <c r="E1336" s="25">
        <v>40991</v>
      </c>
      <c r="F1336" s="14">
        <v>4025657</v>
      </c>
      <c r="G1336" s="27">
        <v>10041814</v>
      </c>
      <c r="H1336" s="26">
        <v>67819</v>
      </c>
      <c r="I1336" s="16" t="e">
        <v>#N/A</v>
      </c>
      <c r="J1336" s="18">
        <f t="shared" si="20"/>
        <v>0.99223020882921131</v>
      </c>
    </row>
    <row r="1337" spans="1:10" hidden="1" x14ac:dyDescent="0.25">
      <c r="A1337" s="15" t="s">
        <v>3</v>
      </c>
      <c r="B1337" s="22" t="s">
        <v>2003</v>
      </c>
      <c r="C1337" s="22" t="s">
        <v>1973</v>
      </c>
      <c r="D1337" s="14" t="s">
        <v>1671</v>
      </c>
      <c r="E1337" s="25">
        <v>41716</v>
      </c>
      <c r="F1337" s="14">
        <v>4083794</v>
      </c>
      <c r="G1337" s="27">
        <v>10104343</v>
      </c>
      <c r="H1337" s="26">
        <v>67545</v>
      </c>
      <c r="I1337" s="16" t="e">
        <v>#N/A</v>
      </c>
      <c r="J1337" s="18">
        <f t="shared" si="20"/>
        <v>0.99228089829981847</v>
      </c>
    </row>
    <row r="1338" spans="1:10" hidden="1" x14ac:dyDescent="0.25">
      <c r="A1338" s="15" t="s">
        <v>3</v>
      </c>
      <c r="B1338" s="22" t="s">
        <v>2003</v>
      </c>
      <c r="C1338" s="22" t="s">
        <v>1973</v>
      </c>
      <c r="D1338" s="14" t="s">
        <v>1674</v>
      </c>
      <c r="E1338" s="25">
        <v>41192</v>
      </c>
      <c r="F1338" s="14">
        <v>4039430</v>
      </c>
      <c r="G1338" s="27">
        <v>10059584</v>
      </c>
      <c r="H1338" s="26">
        <v>66598</v>
      </c>
      <c r="I1338" s="16" t="e">
        <v>#N/A</v>
      </c>
      <c r="J1338" s="18">
        <f t="shared" si="20"/>
        <v>0.99233087708971401</v>
      </c>
    </row>
    <row r="1339" spans="1:10" hidden="1" x14ac:dyDescent="0.25">
      <c r="A1339" s="15" t="s">
        <v>3</v>
      </c>
      <c r="B1339" s="22" t="s">
        <v>2003</v>
      </c>
      <c r="C1339" s="22" t="s">
        <v>1973</v>
      </c>
      <c r="D1339" s="14" t="s">
        <v>1675</v>
      </c>
      <c r="E1339" s="25">
        <v>41754</v>
      </c>
      <c r="F1339" s="14">
        <v>4087238</v>
      </c>
      <c r="G1339" s="27">
        <v>10108026</v>
      </c>
      <c r="H1339" s="26">
        <v>66532</v>
      </c>
      <c r="I1339" s="16" t="e">
        <v>#N/A</v>
      </c>
      <c r="J1339" s="18">
        <f t="shared" si="20"/>
        <v>0.99238080634959158</v>
      </c>
    </row>
    <row r="1340" spans="1:10" hidden="1" x14ac:dyDescent="0.25">
      <c r="A1340" s="15" t="s">
        <v>0</v>
      </c>
      <c r="B1340" s="22" t="s">
        <v>2003</v>
      </c>
      <c r="C1340" s="22" t="s">
        <v>1973</v>
      </c>
      <c r="D1340" s="14" t="s">
        <v>1679</v>
      </c>
      <c r="E1340" s="25">
        <v>42282</v>
      </c>
      <c r="F1340" s="14">
        <v>4132786</v>
      </c>
      <c r="G1340" s="27">
        <v>10158624</v>
      </c>
      <c r="H1340" s="26">
        <v>66457</v>
      </c>
      <c r="I1340" s="39" t="s">
        <v>2011</v>
      </c>
      <c r="J1340" s="18">
        <f t="shared" si="20"/>
        <v>0.99243067932535789</v>
      </c>
    </row>
    <row r="1341" spans="1:10" hidden="1" x14ac:dyDescent="0.25">
      <c r="A1341" s="15" t="s">
        <v>0</v>
      </c>
      <c r="B1341" s="22" t="s">
        <v>2003</v>
      </c>
      <c r="C1341" s="22" t="s">
        <v>1973</v>
      </c>
      <c r="D1341" s="14" t="s">
        <v>1680</v>
      </c>
      <c r="E1341" s="25">
        <v>42070</v>
      </c>
      <c r="F1341" s="14">
        <v>4114616</v>
      </c>
      <c r="G1341" s="27">
        <v>10138953</v>
      </c>
      <c r="H1341" s="26">
        <v>66457</v>
      </c>
      <c r="I1341" s="39" t="s">
        <v>2011</v>
      </c>
      <c r="J1341" s="18">
        <f t="shared" si="20"/>
        <v>0.9924805523011242</v>
      </c>
    </row>
    <row r="1342" spans="1:10" hidden="1" x14ac:dyDescent="0.25">
      <c r="A1342" s="15" t="s">
        <v>3</v>
      </c>
      <c r="B1342" s="22" t="s">
        <v>2003</v>
      </c>
      <c r="C1342" s="22" t="s">
        <v>1973</v>
      </c>
      <c r="D1342" s="14" t="s">
        <v>1683</v>
      </c>
      <c r="E1342" s="25">
        <v>42068</v>
      </c>
      <c r="F1342" s="14">
        <v>4114495</v>
      </c>
      <c r="G1342" s="27">
        <v>10138245</v>
      </c>
      <c r="H1342" s="26">
        <v>66457</v>
      </c>
      <c r="I1342" s="39" t="s">
        <v>2011</v>
      </c>
      <c r="J1342" s="18">
        <f t="shared" si="20"/>
        <v>0.9925304252768905</v>
      </c>
    </row>
    <row r="1343" spans="1:10" hidden="1" x14ac:dyDescent="0.25">
      <c r="A1343" s="15" t="s">
        <v>0</v>
      </c>
      <c r="B1343" s="22" t="s">
        <v>2003</v>
      </c>
      <c r="C1343" s="22" t="s">
        <v>1973</v>
      </c>
      <c r="D1343" s="14" t="s">
        <v>1684</v>
      </c>
      <c r="E1343" s="25">
        <v>41503</v>
      </c>
      <c r="F1343" s="14">
        <v>4064528</v>
      </c>
      <c r="G1343" s="27">
        <v>10085052</v>
      </c>
      <c r="H1343" s="26">
        <v>66394</v>
      </c>
      <c r="I1343" s="39" t="s">
        <v>2010</v>
      </c>
      <c r="J1343" s="18">
        <f t="shared" si="20"/>
        <v>0.99258025097400338</v>
      </c>
    </row>
    <row r="1344" spans="1:10" hidden="1" x14ac:dyDescent="0.25">
      <c r="A1344" s="15" t="s">
        <v>0</v>
      </c>
      <c r="B1344" s="22" t="s">
        <v>2003</v>
      </c>
      <c r="C1344" s="22" t="s">
        <v>1974</v>
      </c>
      <c r="D1344" s="14" t="s">
        <v>1685</v>
      </c>
      <c r="E1344" s="25">
        <v>42275</v>
      </c>
      <c r="F1344" s="14">
        <v>4132256</v>
      </c>
      <c r="G1344" s="27">
        <v>10158009</v>
      </c>
      <c r="H1344" s="26">
        <v>66247</v>
      </c>
      <c r="I1344" s="16" t="e">
        <v>#N/A</v>
      </c>
      <c r="J1344" s="18">
        <f t="shared" si="20"/>
        <v>0.99262996635425815</v>
      </c>
    </row>
    <row r="1345" spans="1:10" hidden="1" x14ac:dyDescent="0.25">
      <c r="A1345" s="15" t="s">
        <v>3</v>
      </c>
      <c r="B1345" s="22" t="s">
        <v>2003</v>
      </c>
      <c r="C1345" s="22" t="s">
        <v>1973</v>
      </c>
      <c r="D1345" s="14" t="s">
        <v>1687</v>
      </c>
      <c r="E1345" s="25">
        <v>40991</v>
      </c>
      <c r="F1345" s="14">
        <v>4025569</v>
      </c>
      <c r="G1345" s="27">
        <v>10041688</v>
      </c>
      <c r="H1345" s="26">
        <v>65932</v>
      </c>
      <c r="I1345" s="16" t="e">
        <v>#N/A</v>
      </c>
      <c r="J1345" s="18">
        <f t="shared" si="20"/>
        <v>0.99267944534124564</v>
      </c>
    </row>
    <row r="1346" spans="1:10" hidden="1" x14ac:dyDescent="0.25">
      <c r="A1346" s="15" t="s">
        <v>0</v>
      </c>
      <c r="B1346" s="22" t="s">
        <v>2003</v>
      </c>
      <c r="C1346" s="22" t="s">
        <v>1974</v>
      </c>
      <c r="D1346" s="14" t="s">
        <v>1688</v>
      </c>
      <c r="E1346" s="25">
        <v>43336</v>
      </c>
      <c r="F1346" s="14">
        <v>4260771</v>
      </c>
      <c r="G1346" s="14" t="s">
        <v>2</v>
      </c>
      <c r="H1346" s="26">
        <v>65870</v>
      </c>
      <c r="I1346" s="16" t="e">
        <v>#N/A</v>
      </c>
      <c r="J1346" s="18">
        <f t="shared" si="20"/>
        <v>0.99272887780003449</v>
      </c>
    </row>
    <row r="1347" spans="1:10" hidden="1" x14ac:dyDescent="0.25">
      <c r="A1347" s="15" t="s">
        <v>3</v>
      </c>
      <c r="B1347" s="22" t="s">
        <v>2003</v>
      </c>
      <c r="C1347" s="22" t="s">
        <v>1973</v>
      </c>
      <c r="D1347" s="14" t="s">
        <v>1690</v>
      </c>
      <c r="E1347" s="25">
        <v>42091</v>
      </c>
      <c r="F1347" s="14">
        <v>4116440</v>
      </c>
      <c r="G1347" s="27">
        <v>10141093</v>
      </c>
      <c r="H1347" s="26">
        <v>65359</v>
      </c>
      <c r="I1347" s="16" t="e">
        <v>#N/A</v>
      </c>
      <c r="J1347" s="18">
        <f t="shared" si="20"/>
        <v>0.99277792677641186</v>
      </c>
    </row>
    <row r="1348" spans="1:10" hidden="1" x14ac:dyDescent="0.25">
      <c r="A1348" s="15" t="s">
        <v>3</v>
      </c>
      <c r="B1348" s="22" t="s">
        <v>2003</v>
      </c>
      <c r="C1348" s="22" t="s">
        <v>1973</v>
      </c>
      <c r="D1348" s="14" t="s">
        <v>1691</v>
      </c>
      <c r="E1348" s="25">
        <v>43669</v>
      </c>
      <c r="F1348" s="14">
        <v>4312754</v>
      </c>
      <c r="G1348" s="27">
        <v>10276954</v>
      </c>
      <c r="H1348" s="26">
        <v>64896</v>
      </c>
      <c r="I1348" s="39" t="s">
        <v>2011</v>
      </c>
      <c r="J1348" s="18">
        <f t="shared" ref="J1348:J1411" si="21">+H1348/$H$1+J1347</f>
        <v>0.99282662829220902</v>
      </c>
    </row>
    <row r="1349" spans="1:10" hidden="1" x14ac:dyDescent="0.25">
      <c r="A1349" s="15" t="s">
        <v>0</v>
      </c>
      <c r="B1349" s="22" t="s">
        <v>2003</v>
      </c>
      <c r="C1349" s="22" t="s">
        <v>1973</v>
      </c>
      <c r="D1349" s="14" t="s">
        <v>1692</v>
      </c>
      <c r="E1349" s="25">
        <v>41529</v>
      </c>
      <c r="F1349" s="14">
        <v>4067062</v>
      </c>
      <c r="G1349" s="27">
        <v>10087538</v>
      </c>
      <c r="H1349" s="26">
        <v>64750</v>
      </c>
      <c r="I1349" s="39" t="s">
        <v>2011</v>
      </c>
      <c r="J1349" s="18">
        <f t="shared" si="21"/>
        <v>0.99287522024160291</v>
      </c>
    </row>
    <row r="1350" spans="1:10" hidden="1" x14ac:dyDescent="0.25">
      <c r="A1350" s="15" t="s">
        <v>0</v>
      </c>
      <c r="B1350" s="22" t="s">
        <v>2003</v>
      </c>
      <c r="C1350" s="22" t="s">
        <v>1973</v>
      </c>
      <c r="D1350" s="14" t="s">
        <v>1693</v>
      </c>
      <c r="E1350" s="25">
        <v>42786</v>
      </c>
      <c r="F1350" s="14">
        <v>4186861</v>
      </c>
      <c r="G1350" s="27">
        <v>10198210</v>
      </c>
      <c r="H1350" s="26">
        <v>64545</v>
      </c>
      <c r="I1350" s="16" t="e">
        <v>#N/A</v>
      </c>
      <c r="J1350" s="18">
        <f t="shared" si="21"/>
        <v>0.99292365834775931</v>
      </c>
    </row>
    <row r="1351" spans="1:10" hidden="1" x14ac:dyDescent="0.25">
      <c r="A1351" s="15" t="s">
        <v>3</v>
      </c>
      <c r="B1351" s="22" t="s">
        <v>2003</v>
      </c>
      <c r="C1351" s="22" t="s">
        <v>1974</v>
      </c>
      <c r="D1351" s="14" t="s">
        <v>1695</v>
      </c>
      <c r="E1351" s="25">
        <v>41585</v>
      </c>
      <c r="F1351" s="14">
        <v>4072378</v>
      </c>
      <c r="G1351" s="27">
        <v>10093017</v>
      </c>
      <c r="H1351" s="26">
        <v>64000</v>
      </c>
      <c r="I1351" s="39" t="s">
        <v>2007</v>
      </c>
      <c r="J1351" s="18">
        <f t="shared" si="21"/>
        <v>0.99297168745604047</v>
      </c>
    </row>
    <row r="1352" spans="1:10" hidden="1" x14ac:dyDescent="0.25">
      <c r="A1352" s="15" t="s">
        <v>3</v>
      </c>
      <c r="B1352" s="22" t="s">
        <v>2003</v>
      </c>
      <c r="C1352" s="22" t="s">
        <v>1973</v>
      </c>
      <c r="D1352" s="14" t="s">
        <v>1594</v>
      </c>
      <c r="E1352" s="25">
        <v>41625</v>
      </c>
      <c r="F1352" s="14">
        <v>4075580</v>
      </c>
      <c r="G1352" s="27">
        <v>10096490</v>
      </c>
      <c r="H1352" s="26">
        <v>64000</v>
      </c>
      <c r="I1352" s="39" t="s">
        <v>2010</v>
      </c>
      <c r="J1352" s="18">
        <f t="shared" si="21"/>
        <v>0.99301971656432164</v>
      </c>
    </row>
    <row r="1353" spans="1:10" hidden="1" x14ac:dyDescent="0.25">
      <c r="A1353" s="15" t="s">
        <v>3</v>
      </c>
      <c r="B1353" s="22" t="s">
        <v>2003</v>
      </c>
      <c r="C1353" s="22" t="s">
        <v>1973</v>
      </c>
      <c r="D1353" s="14" t="s">
        <v>1696</v>
      </c>
      <c r="E1353" s="25">
        <v>41429</v>
      </c>
      <c r="F1353" s="14">
        <v>4058105</v>
      </c>
      <c r="G1353" s="27">
        <v>10078889</v>
      </c>
      <c r="H1353" s="26">
        <v>64000</v>
      </c>
      <c r="I1353" s="16" t="e">
        <v>#N/A</v>
      </c>
      <c r="J1353" s="18">
        <f t="shared" si="21"/>
        <v>0.99306774567260281</v>
      </c>
    </row>
    <row r="1354" spans="1:10" hidden="1" x14ac:dyDescent="0.25">
      <c r="A1354" s="15" t="s">
        <v>3</v>
      </c>
      <c r="B1354" s="22" t="s">
        <v>2003</v>
      </c>
      <c r="C1354" s="22" t="s">
        <v>1974</v>
      </c>
      <c r="D1354" s="14" t="s">
        <v>1697</v>
      </c>
      <c r="E1354" s="25">
        <v>42114</v>
      </c>
      <c r="F1354" s="14">
        <v>4118514</v>
      </c>
      <c r="G1354" s="27">
        <v>10143072</v>
      </c>
      <c r="H1354" s="26">
        <v>63165</v>
      </c>
      <c r="I1354" s="16" t="e">
        <v>#N/A</v>
      </c>
      <c r="J1354" s="18">
        <f t="shared" si="21"/>
        <v>0.9931151481511119</v>
      </c>
    </row>
    <row r="1355" spans="1:10" hidden="1" x14ac:dyDescent="0.25">
      <c r="A1355" s="15" t="s">
        <v>3</v>
      </c>
      <c r="B1355" s="22" t="s">
        <v>2003</v>
      </c>
      <c r="C1355" s="22" t="s">
        <v>1973</v>
      </c>
      <c r="D1355" s="14" t="s">
        <v>1698</v>
      </c>
      <c r="E1355" s="25">
        <v>42832</v>
      </c>
      <c r="F1355" s="14">
        <v>4201026</v>
      </c>
      <c r="G1355" s="14" t="s">
        <v>2</v>
      </c>
      <c r="H1355" s="26">
        <v>63012</v>
      </c>
      <c r="I1355" s="16" t="e">
        <v>#N/A</v>
      </c>
      <c r="J1355" s="18">
        <f t="shared" si="21"/>
        <v>0.99316243581003405</v>
      </c>
    </row>
    <row r="1356" spans="1:10" hidden="1" x14ac:dyDescent="0.25">
      <c r="A1356" s="15" t="s">
        <v>3</v>
      </c>
      <c r="B1356" s="22" t="s">
        <v>2003</v>
      </c>
      <c r="C1356" s="22" t="s">
        <v>1974</v>
      </c>
      <c r="D1356" s="14" t="s">
        <v>1699</v>
      </c>
      <c r="E1356" s="25">
        <v>42135</v>
      </c>
      <c r="F1356" s="14">
        <v>4120374</v>
      </c>
      <c r="G1356" s="27">
        <v>10145234</v>
      </c>
      <c r="H1356" s="26">
        <v>62303</v>
      </c>
      <c r="I1356" s="39" t="s">
        <v>2006</v>
      </c>
      <c r="J1356" s="18">
        <f t="shared" si="21"/>
        <v>0.993209191396491</v>
      </c>
    </row>
    <row r="1357" spans="1:10" hidden="1" x14ac:dyDescent="0.25">
      <c r="A1357" s="15" t="s">
        <v>0</v>
      </c>
      <c r="B1357" s="22" t="s">
        <v>2003</v>
      </c>
      <c r="C1357" s="22" t="s">
        <v>1973</v>
      </c>
      <c r="D1357" s="14" t="s">
        <v>469</v>
      </c>
      <c r="E1357" s="25">
        <v>41320</v>
      </c>
      <c r="F1357" s="14">
        <v>4048550</v>
      </c>
      <c r="G1357" s="27">
        <v>10069435</v>
      </c>
      <c r="H1357" s="26">
        <v>62038</v>
      </c>
      <c r="I1357" s="16" t="e">
        <v>#N/A</v>
      </c>
      <c r="J1357" s="18">
        <f t="shared" si="21"/>
        <v>0.99325574811242145</v>
      </c>
    </row>
    <row r="1358" spans="1:10" hidden="1" x14ac:dyDescent="0.25">
      <c r="A1358" s="15" t="s">
        <v>0</v>
      </c>
      <c r="B1358" s="22" t="s">
        <v>2003</v>
      </c>
      <c r="C1358" s="22" t="s">
        <v>1973</v>
      </c>
      <c r="D1358" s="14" t="s">
        <v>1698</v>
      </c>
      <c r="E1358" s="25">
        <v>42832</v>
      </c>
      <c r="F1358" s="14">
        <v>4201029</v>
      </c>
      <c r="G1358" s="14" t="s">
        <v>2</v>
      </c>
      <c r="H1358" s="26">
        <v>62000</v>
      </c>
      <c r="I1358" s="16" t="e">
        <v>#N/A</v>
      </c>
      <c r="J1358" s="18">
        <f t="shared" si="21"/>
        <v>0.99330227631106893</v>
      </c>
    </row>
    <row r="1359" spans="1:10" hidden="1" x14ac:dyDescent="0.25">
      <c r="A1359" s="15" t="s">
        <v>0</v>
      </c>
      <c r="B1359" s="22" t="s">
        <v>2003</v>
      </c>
      <c r="C1359" s="22" t="s">
        <v>1973</v>
      </c>
      <c r="D1359" s="14" t="s">
        <v>1701</v>
      </c>
      <c r="E1359" s="25">
        <v>42512</v>
      </c>
      <c r="F1359" s="14">
        <v>4152990</v>
      </c>
      <c r="G1359" s="27">
        <v>10178781</v>
      </c>
      <c r="H1359" s="26">
        <v>61600</v>
      </c>
      <c r="I1359" s="39" t="s">
        <v>2011</v>
      </c>
      <c r="J1359" s="18">
        <f t="shared" si="21"/>
        <v>0.99334850432778965</v>
      </c>
    </row>
    <row r="1360" spans="1:10" hidden="1" x14ac:dyDescent="0.25">
      <c r="A1360" s="15" t="s">
        <v>0</v>
      </c>
      <c r="B1360" s="22" t="s">
        <v>2003</v>
      </c>
      <c r="C1360" s="22" t="s">
        <v>1973</v>
      </c>
      <c r="D1360" s="14" t="s">
        <v>1700</v>
      </c>
      <c r="E1360" s="25">
        <v>41443</v>
      </c>
      <c r="F1360" s="14">
        <v>4059320</v>
      </c>
      <c r="G1360" s="27">
        <v>10079789</v>
      </c>
      <c r="H1360" s="26">
        <v>61600</v>
      </c>
      <c r="I1360" s="39" t="s">
        <v>2015</v>
      </c>
      <c r="J1360" s="18">
        <f t="shared" si="21"/>
        <v>0.99339473234451037</v>
      </c>
    </row>
    <row r="1361" spans="1:10" hidden="1" x14ac:dyDescent="0.25">
      <c r="A1361" s="15" t="s">
        <v>0</v>
      </c>
      <c r="B1361" s="22" t="s">
        <v>2003</v>
      </c>
      <c r="C1361" s="22" t="s">
        <v>1974</v>
      </c>
      <c r="D1361" s="14" t="s">
        <v>1702</v>
      </c>
      <c r="E1361" s="25">
        <v>41026</v>
      </c>
      <c r="F1361" s="14">
        <v>4028001</v>
      </c>
      <c r="G1361" s="27">
        <v>10045112</v>
      </c>
      <c r="H1361" s="26">
        <v>61414</v>
      </c>
      <c r="I1361" s="39" t="s">
        <v>2005</v>
      </c>
      <c r="J1361" s="18">
        <f t="shared" si="21"/>
        <v>0.99344082077663509</v>
      </c>
    </row>
    <row r="1362" spans="1:10" hidden="1" x14ac:dyDescent="0.25">
      <c r="A1362" s="15" t="s">
        <v>0</v>
      </c>
      <c r="B1362" s="22" t="s">
        <v>2003</v>
      </c>
      <c r="C1362" s="22" t="s">
        <v>1973</v>
      </c>
      <c r="D1362" s="14" t="s">
        <v>1703</v>
      </c>
      <c r="E1362" s="25">
        <v>41008</v>
      </c>
      <c r="F1362" s="14">
        <v>4026796</v>
      </c>
      <c r="G1362" s="27">
        <v>10043401</v>
      </c>
      <c r="H1362" s="26">
        <v>61413</v>
      </c>
      <c r="I1362" s="39" t="s">
        <v>2015</v>
      </c>
      <c r="J1362" s="18">
        <f t="shared" si="21"/>
        <v>0.99348690845830501</v>
      </c>
    </row>
    <row r="1363" spans="1:10" hidden="1" x14ac:dyDescent="0.25">
      <c r="A1363" s="15" t="s">
        <v>0</v>
      </c>
      <c r="B1363" s="22" t="s">
        <v>2003</v>
      </c>
      <c r="C1363" s="22" t="s">
        <v>1973</v>
      </c>
      <c r="D1363" s="14" t="s">
        <v>1704</v>
      </c>
      <c r="E1363" s="25">
        <v>43390</v>
      </c>
      <c r="F1363" s="14">
        <v>4267880</v>
      </c>
      <c r="G1363" s="27">
        <v>10251898</v>
      </c>
      <c r="H1363" s="26">
        <v>61037</v>
      </c>
      <c r="I1363" s="16" t="e">
        <v>#N/A</v>
      </c>
      <c r="J1363" s="18">
        <f t="shared" si="21"/>
        <v>0.99353271396896381</v>
      </c>
    </row>
    <row r="1364" spans="1:10" hidden="1" x14ac:dyDescent="0.25">
      <c r="A1364" s="15" t="s">
        <v>0</v>
      </c>
      <c r="B1364" s="22" t="s">
        <v>2003</v>
      </c>
      <c r="C1364" s="22" t="s">
        <v>1973</v>
      </c>
      <c r="D1364" s="14" t="s">
        <v>1705</v>
      </c>
      <c r="E1364" s="25">
        <v>41816</v>
      </c>
      <c r="F1364" s="14">
        <v>4092007</v>
      </c>
      <c r="G1364" s="27">
        <v>10114161</v>
      </c>
      <c r="H1364" s="26">
        <v>60765</v>
      </c>
      <c r="I1364" s="16" t="e">
        <v>#N/A</v>
      </c>
      <c r="J1364" s="18">
        <f t="shared" si="21"/>
        <v>0.99357831535591234</v>
      </c>
    </row>
    <row r="1365" spans="1:10" hidden="1" x14ac:dyDescent="0.25">
      <c r="A1365" s="15" t="s">
        <v>0</v>
      </c>
      <c r="B1365" s="22" t="s">
        <v>2003</v>
      </c>
      <c r="C1365" s="22" t="s">
        <v>1973</v>
      </c>
      <c r="D1365" s="14" t="s">
        <v>1706</v>
      </c>
      <c r="E1365" s="25">
        <v>41311</v>
      </c>
      <c r="F1365" s="14">
        <v>4047897</v>
      </c>
      <c r="G1365" s="27">
        <v>10068579</v>
      </c>
      <c r="H1365" s="26">
        <v>60586</v>
      </c>
      <c r="I1365" s="16" t="e">
        <v>#N/A</v>
      </c>
      <c r="J1365" s="18">
        <f t="shared" si="21"/>
        <v>0.99362378241144866</v>
      </c>
    </row>
    <row r="1366" spans="1:10" hidden="1" x14ac:dyDescent="0.25">
      <c r="A1366" s="15" t="s">
        <v>3</v>
      </c>
      <c r="B1366" s="22" t="s">
        <v>2003</v>
      </c>
      <c r="C1366" s="22" t="s">
        <v>1973</v>
      </c>
      <c r="D1366" s="14" t="s">
        <v>1707</v>
      </c>
      <c r="E1366" s="25">
        <v>41830</v>
      </c>
      <c r="F1366" s="14">
        <v>4093507</v>
      </c>
      <c r="G1366" s="27">
        <v>10115410</v>
      </c>
      <c r="H1366" s="26">
        <v>60398</v>
      </c>
      <c r="I1366" s="16" t="e">
        <v>#N/A</v>
      </c>
      <c r="J1366" s="18">
        <f t="shared" si="21"/>
        <v>0.99366910838147948</v>
      </c>
    </row>
    <row r="1367" spans="1:10" hidden="1" x14ac:dyDescent="0.25">
      <c r="A1367" s="15" t="s">
        <v>3</v>
      </c>
      <c r="B1367" s="22" t="s">
        <v>2003</v>
      </c>
      <c r="C1367" s="22" t="s">
        <v>1973</v>
      </c>
      <c r="D1367" s="14" t="s">
        <v>1711</v>
      </c>
      <c r="E1367" s="25">
        <v>41609</v>
      </c>
      <c r="F1367" s="14">
        <v>4074466</v>
      </c>
      <c r="G1367" s="27">
        <v>10095124</v>
      </c>
      <c r="H1367" s="26">
        <v>60000</v>
      </c>
      <c r="I1367" s="39" t="s">
        <v>2005</v>
      </c>
      <c r="J1367" s="18">
        <f t="shared" si="21"/>
        <v>0.99371413567049316</v>
      </c>
    </row>
    <row r="1368" spans="1:10" hidden="1" x14ac:dyDescent="0.25">
      <c r="A1368" s="15" t="s">
        <v>3</v>
      </c>
      <c r="B1368" s="22" t="s">
        <v>2003</v>
      </c>
      <c r="C1368" s="22" t="s">
        <v>1973</v>
      </c>
      <c r="D1368" s="14" t="s">
        <v>1712</v>
      </c>
      <c r="E1368" s="25">
        <v>41589</v>
      </c>
      <c r="F1368" s="14">
        <v>4072805</v>
      </c>
      <c r="G1368" s="27">
        <v>10093154</v>
      </c>
      <c r="H1368" s="26">
        <v>60000</v>
      </c>
      <c r="I1368" s="39" t="s">
        <v>2015</v>
      </c>
      <c r="J1368" s="18">
        <f t="shared" si="21"/>
        <v>0.99375916295950684</v>
      </c>
    </row>
    <row r="1369" spans="1:10" hidden="1" x14ac:dyDescent="0.25">
      <c r="A1369" s="15" t="s">
        <v>3</v>
      </c>
      <c r="B1369" s="22" t="s">
        <v>2003</v>
      </c>
      <c r="C1369" s="22" t="s">
        <v>1974</v>
      </c>
      <c r="D1369" s="14" t="s">
        <v>1710</v>
      </c>
      <c r="E1369" s="25">
        <v>41609</v>
      </c>
      <c r="F1369" s="14">
        <v>4074465</v>
      </c>
      <c r="G1369" s="27">
        <v>10095126</v>
      </c>
      <c r="H1369" s="26">
        <v>60000</v>
      </c>
      <c r="I1369" s="16" t="e">
        <v>#N/A</v>
      </c>
      <c r="J1369" s="18">
        <f t="shared" si="21"/>
        <v>0.99380419024852051</v>
      </c>
    </row>
    <row r="1370" spans="1:10" hidden="1" x14ac:dyDescent="0.25">
      <c r="A1370" s="15" t="s">
        <v>0</v>
      </c>
      <c r="B1370" s="22" t="s">
        <v>2003</v>
      </c>
      <c r="C1370" s="22" t="s">
        <v>1973</v>
      </c>
      <c r="D1370" s="14" t="s">
        <v>1714</v>
      </c>
      <c r="E1370" s="25">
        <v>40981</v>
      </c>
      <c r="F1370" s="14">
        <v>4024922</v>
      </c>
      <c r="G1370" s="27">
        <v>10040726</v>
      </c>
      <c r="H1370" s="26">
        <v>59337</v>
      </c>
      <c r="I1370" s="16" t="e">
        <v>#N/A</v>
      </c>
      <c r="J1370" s="18">
        <f t="shared" si="21"/>
        <v>0.99384871998599056</v>
      </c>
    </row>
    <row r="1371" spans="1:10" hidden="1" x14ac:dyDescent="0.25">
      <c r="A1371" s="15" t="s">
        <v>0</v>
      </c>
      <c r="B1371" s="22" t="s">
        <v>2003</v>
      </c>
      <c r="C1371" s="22" t="s">
        <v>1973</v>
      </c>
      <c r="D1371" s="14" t="s">
        <v>1715</v>
      </c>
      <c r="E1371" s="25">
        <v>40966</v>
      </c>
      <c r="F1371" s="14">
        <v>4023786</v>
      </c>
      <c r="G1371" s="27">
        <v>10039502</v>
      </c>
      <c r="H1371" s="26">
        <v>58856</v>
      </c>
      <c r="I1371" s="39" t="s">
        <v>2010</v>
      </c>
      <c r="J1371" s="18">
        <f t="shared" si="21"/>
        <v>0.99389288875469373</v>
      </c>
    </row>
    <row r="1372" spans="1:10" hidden="1" x14ac:dyDescent="0.25">
      <c r="A1372" s="15" t="s">
        <v>0</v>
      </c>
      <c r="B1372" s="22" t="s">
        <v>2003</v>
      </c>
      <c r="C1372" s="22" t="s">
        <v>1973</v>
      </c>
      <c r="D1372" s="14" t="s">
        <v>1716</v>
      </c>
      <c r="E1372" s="25">
        <v>40976</v>
      </c>
      <c r="F1372" s="14">
        <v>4024584</v>
      </c>
      <c r="G1372" s="27">
        <v>10040202</v>
      </c>
      <c r="H1372" s="26">
        <v>58374</v>
      </c>
      <c r="I1372" s="39" t="s">
        <v>2010</v>
      </c>
      <c r="J1372" s="18">
        <f t="shared" si="21"/>
        <v>0.9939366958041751</v>
      </c>
    </row>
    <row r="1373" spans="1:10" hidden="1" x14ac:dyDescent="0.25">
      <c r="A1373" s="15" t="s">
        <v>3</v>
      </c>
      <c r="B1373" s="22" t="s">
        <v>2003</v>
      </c>
      <c r="C1373" s="22" t="s">
        <v>1973</v>
      </c>
      <c r="D1373" s="14" t="s">
        <v>1717</v>
      </c>
      <c r="E1373" s="25">
        <v>40982</v>
      </c>
      <c r="F1373" s="14">
        <v>4025045</v>
      </c>
      <c r="G1373" s="27">
        <v>10040901</v>
      </c>
      <c r="H1373" s="26">
        <v>58373</v>
      </c>
      <c r="I1373" s="39" t="s">
        <v>2010</v>
      </c>
      <c r="J1373" s="18">
        <f t="shared" si="21"/>
        <v>0.99398050210320166</v>
      </c>
    </row>
    <row r="1374" spans="1:10" hidden="1" x14ac:dyDescent="0.25">
      <c r="A1374" s="15" t="s">
        <v>0</v>
      </c>
      <c r="B1374" s="22" t="s">
        <v>2003</v>
      </c>
      <c r="C1374" s="22" t="s">
        <v>1973</v>
      </c>
      <c r="D1374" s="14" t="s">
        <v>1719</v>
      </c>
      <c r="E1374" s="25">
        <v>42364</v>
      </c>
      <c r="F1374" s="14">
        <v>4139591</v>
      </c>
      <c r="G1374" s="27">
        <v>10165714</v>
      </c>
      <c r="H1374" s="26">
        <v>58150</v>
      </c>
      <c r="I1374" s="16" t="e">
        <v>#N/A</v>
      </c>
      <c r="J1374" s="18">
        <f t="shared" si="21"/>
        <v>0.99402414105080406</v>
      </c>
    </row>
    <row r="1375" spans="1:10" hidden="1" x14ac:dyDescent="0.25">
      <c r="A1375" s="15" t="s">
        <v>3</v>
      </c>
      <c r="B1375" s="22" t="s">
        <v>2003</v>
      </c>
      <c r="C1375" s="22" t="s">
        <v>1974</v>
      </c>
      <c r="D1375" s="14" t="s">
        <v>1720</v>
      </c>
      <c r="E1375" s="25">
        <v>42283</v>
      </c>
      <c r="F1375" s="14">
        <v>4132976</v>
      </c>
      <c r="G1375" s="27">
        <v>10158643</v>
      </c>
      <c r="H1375" s="26">
        <v>58150</v>
      </c>
      <c r="I1375" s="16" t="e">
        <v>#N/A</v>
      </c>
      <c r="J1375" s="18">
        <f t="shared" si="21"/>
        <v>0.99406777999840645</v>
      </c>
    </row>
    <row r="1376" spans="1:10" hidden="1" x14ac:dyDescent="0.25">
      <c r="A1376" s="15" t="s">
        <v>3</v>
      </c>
      <c r="B1376" s="22" t="s">
        <v>2003</v>
      </c>
      <c r="C1376" s="22" t="s">
        <v>1974</v>
      </c>
      <c r="D1376" s="14" t="s">
        <v>1738</v>
      </c>
      <c r="E1376" s="25">
        <v>41901</v>
      </c>
      <c r="F1376" s="14">
        <v>4100050</v>
      </c>
      <c r="G1376" s="27">
        <v>10122406</v>
      </c>
      <c r="H1376" s="26">
        <v>57770</v>
      </c>
      <c r="I1376" s="39" t="s">
        <v>2006</v>
      </c>
      <c r="J1376" s="18">
        <f t="shared" si="21"/>
        <v>0.99411113377317839</v>
      </c>
    </row>
    <row r="1377" spans="1:10" hidden="1" x14ac:dyDescent="0.25">
      <c r="A1377" s="15" t="s">
        <v>0</v>
      </c>
      <c r="B1377" s="22" t="s">
        <v>2003</v>
      </c>
      <c r="C1377" s="22" t="s">
        <v>1973</v>
      </c>
      <c r="D1377" s="14" t="s">
        <v>1729</v>
      </c>
      <c r="E1377" s="25">
        <v>41896</v>
      </c>
      <c r="F1377" s="14">
        <v>4099526</v>
      </c>
      <c r="G1377" s="27">
        <v>10121316</v>
      </c>
      <c r="H1377" s="26">
        <v>57770</v>
      </c>
      <c r="I1377" s="39" t="s">
        <v>2006</v>
      </c>
      <c r="J1377" s="18">
        <f t="shared" si="21"/>
        <v>0.99415448754795033</v>
      </c>
    </row>
    <row r="1378" spans="1:10" hidden="1" x14ac:dyDescent="0.25">
      <c r="A1378" s="15" t="s">
        <v>3</v>
      </c>
      <c r="B1378" s="22" t="s">
        <v>2003</v>
      </c>
      <c r="C1378" s="22" t="s">
        <v>1973</v>
      </c>
      <c r="D1378" s="14" t="s">
        <v>1740</v>
      </c>
      <c r="E1378" s="25">
        <v>41960</v>
      </c>
      <c r="F1378" s="14">
        <v>4105050</v>
      </c>
      <c r="G1378" s="27">
        <v>10127201</v>
      </c>
      <c r="H1378" s="26">
        <v>57770</v>
      </c>
      <c r="I1378" s="39" t="s">
        <v>2007</v>
      </c>
      <c r="J1378" s="18">
        <f t="shared" si="21"/>
        <v>0.99419784132272226</v>
      </c>
    </row>
    <row r="1379" spans="1:10" hidden="1" x14ac:dyDescent="0.25">
      <c r="A1379" s="15" t="s">
        <v>0</v>
      </c>
      <c r="B1379" s="22" t="s">
        <v>2003</v>
      </c>
      <c r="C1379" s="22" t="s">
        <v>1974</v>
      </c>
      <c r="D1379" s="14" t="s">
        <v>1725</v>
      </c>
      <c r="E1379" s="25">
        <v>41890</v>
      </c>
      <c r="F1379" s="14">
        <v>4099083</v>
      </c>
      <c r="G1379" s="27">
        <v>10121215</v>
      </c>
      <c r="H1379" s="26">
        <v>57770</v>
      </c>
      <c r="I1379" s="39" t="s">
        <v>2007</v>
      </c>
      <c r="J1379" s="18">
        <f t="shared" si="21"/>
        <v>0.9942411950974942</v>
      </c>
    </row>
    <row r="1380" spans="1:10" hidden="1" x14ac:dyDescent="0.25">
      <c r="A1380" s="15" t="s">
        <v>0</v>
      </c>
      <c r="B1380" s="22" t="s">
        <v>2003</v>
      </c>
      <c r="C1380" s="22" t="s">
        <v>1974</v>
      </c>
      <c r="D1380" s="14" t="s">
        <v>1724</v>
      </c>
      <c r="E1380" s="25">
        <v>41890</v>
      </c>
      <c r="F1380" s="14">
        <v>4098898</v>
      </c>
      <c r="G1380" s="27">
        <v>10120682</v>
      </c>
      <c r="H1380" s="26">
        <v>57770</v>
      </c>
      <c r="I1380" s="39" t="s">
        <v>2011</v>
      </c>
      <c r="J1380" s="18">
        <f t="shared" si="21"/>
        <v>0.99428454887226614</v>
      </c>
    </row>
    <row r="1381" spans="1:10" hidden="1" x14ac:dyDescent="0.25">
      <c r="A1381" s="15" t="s">
        <v>0</v>
      </c>
      <c r="B1381" s="22" t="s">
        <v>2003</v>
      </c>
      <c r="C1381" s="22" t="s">
        <v>1973</v>
      </c>
      <c r="D1381" s="14" t="s">
        <v>1728</v>
      </c>
      <c r="E1381" s="25">
        <v>41905</v>
      </c>
      <c r="F1381" s="14">
        <v>4100360</v>
      </c>
      <c r="G1381" s="27">
        <v>10122665</v>
      </c>
      <c r="H1381" s="26">
        <v>57770</v>
      </c>
      <c r="I1381" s="39" t="s">
        <v>2005</v>
      </c>
      <c r="J1381" s="18">
        <f t="shared" si="21"/>
        <v>0.99432790264703808</v>
      </c>
    </row>
    <row r="1382" spans="1:10" hidden="1" x14ac:dyDescent="0.25">
      <c r="A1382" s="15" t="s">
        <v>3</v>
      </c>
      <c r="B1382" s="22" t="s">
        <v>2003</v>
      </c>
      <c r="C1382" s="22" t="s">
        <v>1973</v>
      </c>
      <c r="D1382" s="14" t="s">
        <v>1741</v>
      </c>
      <c r="E1382" s="25">
        <v>41896</v>
      </c>
      <c r="F1382" s="14">
        <v>4099527</v>
      </c>
      <c r="G1382" s="27">
        <v>10121318</v>
      </c>
      <c r="H1382" s="26">
        <v>57770</v>
      </c>
      <c r="I1382" s="39" t="s">
        <v>2005</v>
      </c>
      <c r="J1382" s="18">
        <f t="shared" si="21"/>
        <v>0.99437125642181001</v>
      </c>
    </row>
    <row r="1383" spans="1:10" hidden="1" x14ac:dyDescent="0.25">
      <c r="A1383" s="15" t="s">
        <v>3</v>
      </c>
      <c r="B1383" s="22" t="s">
        <v>2003</v>
      </c>
      <c r="C1383" s="22" t="s">
        <v>1973</v>
      </c>
      <c r="D1383" s="14" t="s">
        <v>1739</v>
      </c>
      <c r="E1383" s="25">
        <v>41881</v>
      </c>
      <c r="F1383" s="14">
        <v>4098202</v>
      </c>
      <c r="G1383" s="27">
        <v>10120247</v>
      </c>
      <c r="H1383" s="26">
        <v>57770</v>
      </c>
      <c r="I1383" s="39" t="s">
        <v>2005</v>
      </c>
      <c r="J1383" s="18">
        <f t="shared" si="21"/>
        <v>0.99441461019658195</v>
      </c>
    </row>
    <row r="1384" spans="1:10" hidden="1" x14ac:dyDescent="0.25">
      <c r="A1384" s="15" t="s">
        <v>3</v>
      </c>
      <c r="B1384" s="22" t="s">
        <v>2003</v>
      </c>
      <c r="C1384" s="22" t="s">
        <v>1973</v>
      </c>
      <c r="D1384" s="14" t="s">
        <v>1737</v>
      </c>
      <c r="E1384" s="25">
        <v>41944</v>
      </c>
      <c r="F1384" s="14">
        <v>4103792</v>
      </c>
      <c r="G1384" s="27">
        <v>10126424</v>
      </c>
      <c r="H1384" s="26">
        <v>57770</v>
      </c>
      <c r="I1384" s="39" t="s">
        <v>2010</v>
      </c>
      <c r="J1384" s="18">
        <f t="shared" si="21"/>
        <v>0.99445796397135389</v>
      </c>
    </row>
    <row r="1385" spans="1:10" hidden="1" x14ac:dyDescent="0.25">
      <c r="A1385" s="15" t="s">
        <v>0</v>
      </c>
      <c r="B1385" s="22" t="s">
        <v>2003</v>
      </c>
      <c r="C1385" s="22" t="s">
        <v>1973</v>
      </c>
      <c r="D1385" s="14" t="s">
        <v>1727</v>
      </c>
      <c r="E1385" s="25">
        <v>41919</v>
      </c>
      <c r="F1385" s="14">
        <v>4101587</v>
      </c>
      <c r="G1385" s="27">
        <v>10124028</v>
      </c>
      <c r="H1385" s="26">
        <v>57770</v>
      </c>
      <c r="I1385" s="39" t="s">
        <v>2015</v>
      </c>
      <c r="J1385" s="18">
        <f t="shared" si="21"/>
        <v>0.99450131774612582</v>
      </c>
    </row>
    <row r="1386" spans="1:10" hidden="1" x14ac:dyDescent="0.25">
      <c r="A1386" s="15" t="s">
        <v>0</v>
      </c>
      <c r="B1386" s="22" t="s">
        <v>2003</v>
      </c>
      <c r="C1386" s="22" t="s">
        <v>1973</v>
      </c>
      <c r="D1386" s="14" t="s">
        <v>1731</v>
      </c>
      <c r="E1386" s="25">
        <v>41882</v>
      </c>
      <c r="F1386" s="14">
        <v>4098292</v>
      </c>
      <c r="G1386" s="27">
        <v>10120319</v>
      </c>
      <c r="H1386" s="26">
        <v>57770</v>
      </c>
      <c r="I1386" s="39" t="s">
        <v>2015</v>
      </c>
      <c r="J1386" s="18">
        <f t="shared" si="21"/>
        <v>0.99454467152089776</v>
      </c>
    </row>
    <row r="1387" spans="1:10" hidden="1" x14ac:dyDescent="0.25">
      <c r="A1387" s="15" t="s">
        <v>0</v>
      </c>
      <c r="B1387" s="22" t="s">
        <v>2003</v>
      </c>
      <c r="C1387" s="22" t="s">
        <v>1973</v>
      </c>
      <c r="D1387" s="14" t="s">
        <v>1734</v>
      </c>
      <c r="E1387" s="25">
        <v>41803</v>
      </c>
      <c r="F1387" s="14">
        <v>4091294</v>
      </c>
      <c r="G1387" s="14" t="s">
        <v>2</v>
      </c>
      <c r="H1387" s="26">
        <v>57770</v>
      </c>
      <c r="I1387" s="39" t="s">
        <v>2015</v>
      </c>
      <c r="J1387" s="18">
        <f t="shared" si="21"/>
        <v>0.9945880252956697</v>
      </c>
    </row>
    <row r="1388" spans="1:10" hidden="1" x14ac:dyDescent="0.25">
      <c r="A1388" s="15" t="s">
        <v>0</v>
      </c>
      <c r="B1388" s="22" t="s">
        <v>2003</v>
      </c>
      <c r="C1388" s="22" t="s">
        <v>1973</v>
      </c>
      <c r="D1388" s="14" t="s">
        <v>1730</v>
      </c>
      <c r="E1388" s="25">
        <v>42027</v>
      </c>
      <c r="F1388" s="14">
        <v>4110665</v>
      </c>
      <c r="G1388" s="27">
        <v>10133687</v>
      </c>
      <c r="H1388" s="26">
        <v>57770</v>
      </c>
      <c r="I1388" s="16" t="e">
        <v>#N/A</v>
      </c>
      <c r="J1388" s="18">
        <f t="shared" si="21"/>
        <v>0.99463137907044163</v>
      </c>
    </row>
    <row r="1389" spans="1:10" hidden="1" x14ac:dyDescent="0.25">
      <c r="A1389" s="15" t="s">
        <v>0</v>
      </c>
      <c r="B1389" s="22" t="s">
        <v>2003</v>
      </c>
      <c r="C1389" s="22" t="s">
        <v>1973</v>
      </c>
      <c r="D1389" s="14" t="s">
        <v>1726</v>
      </c>
      <c r="E1389" s="25">
        <v>41997</v>
      </c>
      <c r="F1389" s="14">
        <v>4108107</v>
      </c>
      <c r="G1389" s="27">
        <v>10130822</v>
      </c>
      <c r="H1389" s="26">
        <v>57770</v>
      </c>
      <c r="I1389" s="16" t="e">
        <v>#N/A</v>
      </c>
      <c r="J1389" s="18">
        <f t="shared" si="21"/>
        <v>0.99467473284521357</v>
      </c>
    </row>
    <row r="1390" spans="1:10" hidden="1" x14ac:dyDescent="0.25">
      <c r="A1390" s="15" t="s">
        <v>3</v>
      </c>
      <c r="B1390" s="22" t="s">
        <v>2003</v>
      </c>
      <c r="C1390" s="22" t="s">
        <v>1973</v>
      </c>
      <c r="D1390" s="14" t="s">
        <v>1732</v>
      </c>
      <c r="E1390" s="25">
        <v>41967</v>
      </c>
      <c r="F1390" s="14">
        <v>4105567</v>
      </c>
      <c r="G1390" s="14" t="s">
        <v>2</v>
      </c>
      <c r="H1390" s="26">
        <v>57770</v>
      </c>
      <c r="I1390" s="16" t="e">
        <v>#N/A</v>
      </c>
      <c r="J1390" s="18">
        <f t="shared" si="21"/>
        <v>0.99471808661998551</v>
      </c>
    </row>
    <row r="1391" spans="1:10" hidden="1" x14ac:dyDescent="0.25">
      <c r="A1391" s="15" t="s">
        <v>0</v>
      </c>
      <c r="B1391" s="22" t="s">
        <v>2003</v>
      </c>
      <c r="C1391" s="22" t="s">
        <v>1973</v>
      </c>
      <c r="D1391" s="14" t="s">
        <v>1732</v>
      </c>
      <c r="E1391" s="25">
        <v>41961</v>
      </c>
      <c r="F1391" s="14">
        <v>4105151</v>
      </c>
      <c r="G1391" s="14" t="s">
        <v>2</v>
      </c>
      <c r="H1391" s="26">
        <v>57770</v>
      </c>
      <c r="I1391" s="16" t="e">
        <v>#N/A</v>
      </c>
      <c r="J1391" s="18">
        <f t="shared" si="21"/>
        <v>0.99476144039475745</v>
      </c>
    </row>
    <row r="1392" spans="1:10" hidden="1" x14ac:dyDescent="0.25">
      <c r="A1392" s="15" t="s">
        <v>0</v>
      </c>
      <c r="B1392" s="22" t="s">
        <v>2003</v>
      </c>
      <c r="C1392" s="22" t="s">
        <v>1973</v>
      </c>
      <c r="D1392" s="14" t="s">
        <v>1733</v>
      </c>
      <c r="E1392" s="25">
        <v>41872</v>
      </c>
      <c r="F1392" s="14">
        <v>4097537</v>
      </c>
      <c r="G1392" s="14" t="s">
        <v>2</v>
      </c>
      <c r="H1392" s="26">
        <v>57770</v>
      </c>
      <c r="I1392" s="16" t="e">
        <v>#N/A</v>
      </c>
      <c r="J1392" s="18">
        <f t="shared" si="21"/>
        <v>0.99480479416952938</v>
      </c>
    </row>
    <row r="1393" spans="1:10" hidden="1" x14ac:dyDescent="0.25">
      <c r="A1393" s="15" t="s">
        <v>3</v>
      </c>
      <c r="B1393" s="22" t="s">
        <v>2003</v>
      </c>
      <c r="C1393" s="22" t="s">
        <v>1973</v>
      </c>
      <c r="D1393" s="14" t="s">
        <v>1733</v>
      </c>
      <c r="E1393" s="25">
        <v>41872</v>
      </c>
      <c r="F1393" s="14">
        <v>4097536</v>
      </c>
      <c r="G1393" s="14" t="s">
        <v>2</v>
      </c>
      <c r="H1393" s="26">
        <v>57770</v>
      </c>
      <c r="I1393" s="16" t="e">
        <v>#N/A</v>
      </c>
      <c r="J1393" s="18">
        <f t="shared" si="21"/>
        <v>0.99484814794430132</v>
      </c>
    </row>
    <row r="1394" spans="1:10" hidden="1" x14ac:dyDescent="0.25">
      <c r="A1394" s="15" t="s">
        <v>3</v>
      </c>
      <c r="B1394" s="22" t="s">
        <v>2003</v>
      </c>
      <c r="C1394" s="22" t="s">
        <v>1974</v>
      </c>
      <c r="D1394" s="14" t="s">
        <v>1523</v>
      </c>
      <c r="E1394" s="25">
        <v>41837</v>
      </c>
      <c r="F1394" s="14">
        <v>4094213</v>
      </c>
      <c r="G1394" s="14" t="s">
        <v>2</v>
      </c>
      <c r="H1394" s="26">
        <v>57770</v>
      </c>
      <c r="I1394" s="16" t="e">
        <v>#N/A</v>
      </c>
      <c r="J1394" s="18">
        <f t="shared" si="21"/>
        <v>0.99489150171907326</v>
      </c>
    </row>
    <row r="1395" spans="1:10" hidden="1" x14ac:dyDescent="0.25">
      <c r="A1395" s="15" t="s">
        <v>3</v>
      </c>
      <c r="B1395" s="22" t="s">
        <v>2003</v>
      </c>
      <c r="C1395" s="22" t="s">
        <v>1973</v>
      </c>
      <c r="D1395" s="14" t="s">
        <v>1744</v>
      </c>
      <c r="E1395" s="25">
        <v>41289</v>
      </c>
      <c r="F1395" s="14">
        <v>4046046</v>
      </c>
      <c r="G1395" s="27">
        <v>10065905</v>
      </c>
      <c r="H1395" s="26">
        <v>56641</v>
      </c>
      <c r="I1395" s="39" t="s">
        <v>2005</v>
      </c>
      <c r="J1395" s="18">
        <f t="shared" si="21"/>
        <v>0.99493400823035694</v>
      </c>
    </row>
    <row r="1396" spans="1:10" hidden="1" x14ac:dyDescent="0.25">
      <c r="A1396" s="15" t="s">
        <v>3</v>
      </c>
      <c r="B1396" s="22" t="s">
        <v>2003</v>
      </c>
      <c r="C1396" s="22" t="s">
        <v>1973</v>
      </c>
      <c r="D1396" s="14" t="s">
        <v>1747</v>
      </c>
      <c r="E1396" s="25">
        <v>41476</v>
      </c>
      <c r="F1396" s="14">
        <v>4062219</v>
      </c>
      <c r="G1396" s="27">
        <v>10082642</v>
      </c>
      <c r="H1396" s="26">
        <v>56000</v>
      </c>
      <c r="I1396" s="39" t="s">
        <v>2005</v>
      </c>
      <c r="J1396" s="18">
        <f t="shared" si="21"/>
        <v>0.99497603370010301</v>
      </c>
    </row>
    <row r="1397" spans="1:10" hidden="1" x14ac:dyDescent="0.25">
      <c r="A1397" s="15" t="s">
        <v>3</v>
      </c>
      <c r="B1397" s="22" t="s">
        <v>2003</v>
      </c>
      <c r="C1397" s="22" t="s">
        <v>1973</v>
      </c>
      <c r="D1397" s="14" t="s">
        <v>1750</v>
      </c>
      <c r="E1397" s="25">
        <v>41363</v>
      </c>
      <c r="F1397" s="14">
        <v>4052287</v>
      </c>
      <c r="G1397" s="27">
        <v>10073254</v>
      </c>
      <c r="H1397" s="26">
        <v>55638</v>
      </c>
      <c r="I1397" s="39" t="s">
        <v>2010</v>
      </c>
      <c r="J1397" s="18">
        <f t="shared" si="21"/>
        <v>0.99501778750520531</v>
      </c>
    </row>
    <row r="1398" spans="1:10" hidden="1" x14ac:dyDescent="0.25">
      <c r="A1398" s="15" t="s">
        <v>3</v>
      </c>
      <c r="B1398" s="22" t="s">
        <v>2003</v>
      </c>
      <c r="C1398" s="22" t="s">
        <v>1973</v>
      </c>
      <c r="D1398" s="14" t="s">
        <v>1751</v>
      </c>
      <c r="E1398" s="25">
        <v>41341</v>
      </c>
      <c r="F1398" s="14">
        <v>4050574</v>
      </c>
      <c r="G1398" s="27">
        <v>10071320</v>
      </c>
      <c r="H1398" s="26">
        <v>55638</v>
      </c>
      <c r="I1398" s="16" t="e">
        <v>#N/A</v>
      </c>
      <c r="J1398" s="18">
        <f t="shared" si="21"/>
        <v>0.9950595413103076</v>
      </c>
    </row>
    <row r="1399" spans="1:10" hidden="1" x14ac:dyDescent="0.25">
      <c r="A1399" s="15" t="s">
        <v>3</v>
      </c>
      <c r="B1399" s="22" t="s">
        <v>2003</v>
      </c>
      <c r="C1399" s="22" t="s">
        <v>1974</v>
      </c>
      <c r="D1399" s="14" t="s">
        <v>1748</v>
      </c>
      <c r="E1399" s="25">
        <v>41317</v>
      </c>
      <c r="F1399" s="14">
        <v>4048322</v>
      </c>
      <c r="G1399" s="27">
        <v>10068961</v>
      </c>
      <c r="H1399" s="26">
        <v>55638</v>
      </c>
      <c r="I1399" s="16" t="e">
        <v>#N/A</v>
      </c>
      <c r="J1399" s="18">
        <f t="shared" si="21"/>
        <v>0.9951012951154099</v>
      </c>
    </row>
    <row r="1400" spans="1:10" hidden="1" x14ac:dyDescent="0.25">
      <c r="A1400" s="15" t="s">
        <v>3</v>
      </c>
      <c r="B1400" s="22" t="s">
        <v>2003</v>
      </c>
      <c r="C1400" s="22" t="s">
        <v>1973</v>
      </c>
      <c r="D1400" s="14" t="s">
        <v>1749</v>
      </c>
      <c r="E1400" s="25">
        <v>41317</v>
      </c>
      <c r="F1400" s="14">
        <v>4048321</v>
      </c>
      <c r="G1400" s="27">
        <v>10068960</v>
      </c>
      <c r="H1400" s="26">
        <v>55638</v>
      </c>
      <c r="I1400" s="16" t="e">
        <v>#N/A</v>
      </c>
      <c r="J1400" s="18">
        <f t="shared" si="21"/>
        <v>0.9951430489205122</v>
      </c>
    </row>
    <row r="1401" spans="1:10" hidden="1" x14ac:dyDescent="0.25">
      <c r="A1401" s="15" t="s">
        <v>0</v>
      </c>
      <c r="B1401" s="22" t="s">
        <v>2003</v>
      </c>
      <c r="C1401" s="22" t="s">
        <v>1974</v>
      </c>
      <c r="D1401" s="14" t="s">
        <v>1752</v>
      </c>
      <c r="E1401" s="25">
        <v>41471</v>
      </c>
      <c r="F1401" s="14">
        <v>4061952</v>
      </c>
      <c r="G1401" s="27">
        <v>10082174</v>
      </c>
      <c r="H1401" s="26">
        <v>55180</v>
      </c>
      <c r="I1401" s="39" t="s">
        <v>2011</v>
      </c>
      <c r="J1401" s="18">
        <f t="shared" si="21"/>
        <v>0.99518445901730845</v>
      </c>
    </row>
    <row r="1402" spans="1:10" hidden="1" x14ac:dyDescent="0.25">
      <c r="A1402" s="15" t="s">
        <v>3</v>
      </c>
      <c r="B1402" s="22" t="s">
        <v>2003</v>
      </c>
      <c r="C1402" s="22" t="s">
        <v>1973</v>
      </c>
      <c r="D1402" s="14" t="s">
        <v>1755</v>
      </c>
      <c r="E1402" s="25">
        <v>41743</v>
      </c>
      <c r="F1402" s="14">
        <v>4086212</v>
      </c>
      <c r="G1402" s="14" t="s">
        <v>2</v>
      </c>
      <c r="H1402" s="26">
        <v>53165</v>
      </c>
      <c r="I1402" s="16" t="e">
        <v>#N/A</v>
      </c>
      <c r="J1402" s="18">
        <f t="shared" si="21"/>
        <v>0.99522435694764866</v>
      </c>
    </row>
    <row r="1403" spans="1:10" hidden="1" x14ac:dyDescent="0.25">
      <c r="A1403" s="15" t="s">
        <v>3</v>
      </c>
      <c r="B1403" s="22" t="s">
        <v>2003</v>
      </c>
      <c r="C1403" s="22" t="s">
        <v>1973</v>
      </c>
      <c r="D1403" s="14" t="s">
        <v>1756</v>
      </c>
      <c r="E1403" s="25">
        <v>40982</v>
      </c>
      <c r="F1403" s="14">
        <v>4025003</v>
      </c>
      <c r="G1403" s="27">
        <v>10040877</v>
      </c>
      <c r="H1403" s="26">
        <v>52632</v>
      </c>
      <c r="I1403" s="16" t="e">
        <v>#N/A</v>
      </c>
      <c r="J1403" s="18">
        <f t="shared" si="21"/>
        <v>0.99526385488557145</v>
      </c>
    </row>
    <row r="1404" spans="1:10" hidden="1" x14ac:dyDescent="0.25">
      <c r="A1404" s="15" t="s">
        <v>3</v>
      </c>
      <c r="B1404" s="22" t="s">
        <v>2003</v>
      </c>
      <c r="C1404" s="22" t="s">
        <v>1973</v>
      </c>
      <c r="D1404" s="14" t="s">
        <v>469</v>
      </c>
      <c r="E1404" s="25">
        <v>41320</v>
      </c>
      <c r="F1404" s="14">
        <v>4048551</v>
      </c>
      <c r="G1404" s="27">
        <v>10069437</v>
      </c>
      <c r="H1404" s="26">
        <v>52563</v>
      </c>
      <c r="I1404" s="16" t="e">
        <v>#N/A</v>
      </c>
      <c r="J1404" s="18">
        <f t="shared" si="21"/>
        <v>0.99530330104211184</v>
      </c>
    </row>
    <row r="1405" spans="1:10" hidden="1" x14ac:dyDescent="0.25">
      <c r="A1405" s="15" t="s">
        <v>3</v>
      </c>
      <c r="B1405" s="22" t="s">
        <v>2003</v>
      </c>
      <c r="C1405" s="22" t="s">
        <v>1974</v>
      </c>
      <c r="D1405" s="14" t="s">
        <v>1769</v>
      </c>
      <c r="E1405" s="25">
        <v>41826</v>
      </c>
      <c r="F1405" s="14">
        <v>4093087</v>
      </c>
      <c r="G1405" s="27">
        <v>10114905</v>
      </c>
      <c r="H1405" s="26">
        <v>52518</v>
      </c>
      <c r="I1405" s="39" t="s">
        <v>2006</v>
      </c>
      <c r="J1405" s="18">
        <f t="shared" si="21"/>
        <v>0.99534271342818548</v>
      </c>
    </row>
    <row r="1406" spans="1:10" hidden="1" x14ac:dyDescent="0.25">
      <c r="A1406" s="15" t="s">
        <v>0</v>
      </c>
      <c r="B1406" s="22" t="s">
        <v>2003</v>
      </c>
      <c r="C1406" s="22" t="s">
        <v>1974</v>
      </c>
      <c r="D1406" s="14" t="s">
        <v>1760</v>
      </c>
      <c r="E1406" s="25">
        <v>41826</v>
      </c>
      <c r="F1406" s="14">
        <v>4093088</v>
      </c>
      <c r="G1406" s="27">
        <v>10114898</v>
      </c>
      <c r="H1406" s="26">
        <v>52518</v>
      </c>
      <c r="I1406" s="39" t="s">
        <v>2000</v>
      </c>
      <c r="J1406" s="18">
        <f t="shared" si="21"/>
        <v>0.99538212581425911</v>
      </c>
    </row>
    <row r="1407" spans="1:10" hidden="1" x14ac:dyDescent="0.25">
      <c r="A1407" s="15" t="s">
        <v>0</v>
      </c>
      <c r="B1407" s="22" t="s">
        <v>2003</v>
      </c>
      <c r="C1407" s="22" t="s">
        <v>1973</v>
      </c>
      <c r="D1407" s="14" t="s">
        <v>1762</v>
      </c>
      <c r="E1407" s="25">
        <v>41823</v>
      </c>
      <c r="F1407" s="14">
        <v>4092945</v>
      </c>
      <c r="G1407" s="27">
        <v>10114633</v>
      </c>
      <c r="H1407" s="26">
        <v>52518</v>
      </c>
      <c r="I1407" s="39" t="s">
        <v>2000</v>
      </c>
      <c r="J1407" s="18">
        <f t="shared" si="21"/>
        <v>0.99542153820033275</v>
      </c>
    </row>
    <row r="1408" spans="1:10" hidden="1" x14ac:dyDescent="0.25">
      <c r="A1408" s="15" t="s">
        <v>3</v>
      </c>
      <c r="B1408" s="22" t="s">
        <v>2003</v>
      </c>
      <c r="C1408" s="22" t="s">
        <v>1973</v>
      </c>
      <c r="D1408" s="14" t="s">
        <v>1770</v>
      </c>
      <c r="E1408" s="25">
        <v>41844</v>
      </c>
      <c r="F1408" s="14">
        <v>4094761</v>
      </c>
      <c r="G1408" s="27">
        <v>10116536</v>
      </c>
      <c r="H1408" s="26">
        <v>52518</v>
      </c>
      <c r="I1408" s="39" t="s">
        <v>2011</v>
      </c>
      <c r="J1408" s="18">
        <f t="shared" si="21"/>
        <v>0.99546095058640638</v>
      </c>
    </row>
    <row r="1409" spans="1:10" hidden="1" x14ac:dyDescent="0.25">
      <c r="A1409" s="15" t="s">
        <v>3</v>
      </c>
      <c r="B1409" s="22" t="s">
        <v>2003</v>
      </c>
      <c r="C1409" s="22" t="s">
        <v>1973</v>
      </c>
      <c r="D1409" s="14" t="s">
        <v>1771</v>
      </c>
      <c r="E1409" s="25">
        <v>41831</v>
      </c>
      <c r="F1409" s="14">
        <v>4093624</v>
      </c>
      <c r="G1409" s="27">
        <v>10115439</v>
      </c>
      <c r="H1409" s="26">
        <v>52518</v>
      </c>
      <c r="I1409" s="39" t="s">
        <v>2005</v>
      </c>
      <c r="J1409" s="18">
        <f t="shared" si="21"/>
        <v>0.99550036297248001</v>
      </c>
    </row>
    <row r="1410" spans="1:10" hidden="1" x14ac:dyDescent="0.25">
      <c r="A1410" s="15" t="s">
        <v>3</v>
      </c>
      <c r="B1410" s="22" t="s">
        <v>2003</v>
      </c>
      <c r="C1410" s="22" t="s">
        <v>1973</v>
      </c>
      <c r="D1410" s="14" t="s">
        <v>1772</v>
      </c>
      <c r="E1410" s="25">
        <v>41735</v>
      </c>
      <c r="F1410" s="14">
        <v>4085515</v>
      </c>
      <c r="G1410" s="27">
        <v>10105219</v>
      </c>
      <c r="H1410" s="26">
        <v>52518</v>
      </c>
      <c r="I1410" s="39" t="s">
        <v>2010</v>
      </c>
      <c r="J1410" s="18">
        <f t="shared" si="21"/>
        <v>0.99553977535855365</v>
      </c>
    </row>
    <row r="1411" spans="1:10" hidden="1" x14ac:dyDescent="0.25">
      <c r="A1411" s="15" t="s">
        <v>0</v>
      </c>
      <c r="B1411" s="22" t="s">
        <v>2003</v>
      </c>
      <c r="C1411" s="22" t="s">
        <v>1973</v>
      </c>
      <c r="D1411" s="14" t="s">
        <v>1764</v>
      </c>
      <c r="E1411" s="25">
        <v>41803</v>
      </c>
      <c r="F1411" s="14">
        <v>4091263</v>
      </c>
      <c r="G1411" s="27">
        <v>10113041</v>
      </c>
      <c r="H1411" s="26">
        <v>52518</v>
      </c>
      <c r="I1411" s="39" t="s">
        <v>2015</v>
      </c>
      <c r="J1411" s="18">
        <f t="shared" si="21"/>
        <v>0.99557918774462728</v>
      </c>
    </row>
    <row r="1412" spans="1:10" hidden="1" x14ac:dyDescent="0.25">
      <c r="A1412" s="15" t="s">
        <v>0</v>
      </c>
      <c r="B1412" s="22" t="s">
        <v>2003</v>
      </c>
      <c r="C1412" s="22" t="s">
        <v>1973</v>
      </c>
      <c r="D1412" s="14" t="s">
        <v>1761</v>
      </c>
      <c r="E1412" s="25">
        <v>41801</v>
      </c>
      <c r="F1412" s="14">
        <v>4091197</v>
      </c>
      <c r="G1412" s="27">
        <v>10112943</v>
      </c>
      <c r="H1412" s="26">
        <v>52518</v>
      </c>
      <c r="I1412" s="39" t="s">
        <v>1999</v>
      </c>
      <c r="J1412" s="18">
        <f t="shared" ref="J1412:J1475" si="22">+H1412/$H$1+J1411</f>
        <v>0.99561860013070091</v>
      </c>
    </row>
    <row r="1413" spans="1:10" hidden="1" x14ac:dyDescent="0.25">
      <c r="A1413" s="15" t="s">
        <v>0</v>
      </c>
      <c r="B1413" s="22" t="s">
        <v>2003</v>
      </c>
      <c r="C1413" s="22" t="s">
        <v>1973</v>
      </c>
      <c r="D1413" s="14" t="s">
        <v>1763</v>
      </c>
      <c r="E1413" s="25">
        <v>41840</v>
      </c>
      <c r="F1413" s="14">
        <v>4094356</v>
      </c>
      <c r="G1413" s="27">
        <v>10116276</v>
      </c>
      <c r="H1413" s="26">
        <v>52518</v>
      </c>
      <c r="I1413" s="16" t="e">
        <v>#N/A</v>
      </c>
      <c r="J1413" s="18">
        <f t="shared" si="22"/>
        <v>0.99565801251677455</v>
      </c>
    </row>
    <row r="1414" spans="1:10" hidden="1" x14ac:dyDescent="0.25">
      <c r="A1414" s="15" t="s">
        <v>0</v>
      </c>
      <c r="B1414" s="22" t="s">
        <v>2003</v>
      </c>
      <c r="C1414" s="22" t="s">
        <v>1974</v>
      </c>
      <c r="D1414" s="14" t="s">
        <v>966</v>
      </c>
      <c r="E1414" s="25">
        <v>41836</v>
      </c>
      <c r="F1414" s="14">
        <v>4094140</v>
      </c>
      <c r="G1414" s="27">
        <v>10114923</v>
      </c>
      <c r="H1414" s="26">
        <v>52518</v>
      </c>
      <c r="I1414" s="16" t="e">
        <v>#N/A</v>
      </c>
      <c r="J1414" s="18">
        <f t="shared" si="22"/>
        <v>0.99569742490284818</v>
      </c>
    </row>
    <row r="1415" spans="1:10" hidden="1" x14ac:dyDescent="0.25">
      <c r="A1415" s="15" t="s">
        <v>0</v>
      </c>
      <c r="B1415" s="22" t="s">
        <v>2003</v>
      </c>
      <c r="C1415" s="22" t="s">
        <v>1974</v>
      </c>
      <c r="D1415" s="14" t="s">
        <v>1774</v>
      </c>
      <c r="E1415" s="25">
        <v>41908</v>
      </c>
      <c r="F1415" s="14">
        <v>4100632</v>
      </c>
      <c r="G1415" s="27">
        <v>10123056</v>
      </c>
      <c r="H1415" s="26">
        <v>51993</v>
      </c>
      <c r="I1415" s="39" t="s">
        <v>2007</v>
      </c>
      <c r="J1415" s="18">
        <f t="shared" si="22"/>
        <v>0.99573644330014299</v>
      </c>
    </row>
    <row r="1416" spans="1:10" hidden="1" x14ac:dyDescent="0.25">
      <c r="A1416" s="15" t="s">
        <v>0</v>
      </c>
      <c r="B1416" s="22" t="s">
        <v>2003</v>
      </c>
      <c r="C1416" s="22" t="s">
        <v>1973</v>
      </c>
      <c r="D1416" s="14" t="s">
        <v>1775</v>
      </c>
      <c r="E1416" s="25">
        <v>41402</v>
      </c>
      <c r="F1416" s="14">
        <v>4055925</v>
      </c>
      <c r="G1416" s="27">
        <v>10076725</v>
      </c>
      <c r="H1416" s="26">
        <v>51827</v>
      </c>
      <c r="I1416" s="39" t="s">
        <v>2005</v>
      </c>
      <c r="J1416" s="18">
        <f t="shared" si="22"/>
        <v>0.99577533712193811</v>
      </c>
    </row>
    <row r="1417" spans="1:10" hidden="1" x14ac:dyDescent="0.25">
      <c r="A1417" s="15" t="s">
        <v>3</v>
      </c>
      <c r="B1417" s="22" t="s">
        <v>2003</v>
      </c>
      <c r="C1417" s="22" t="s">
        <v>1973</v>
      </c>
      <c r="D1417" s="14" t="s">
        <v>1777</v>
      </c>
      <c r="E1417" s="25">
        <v>43346</v>
      </c>
      <c r="F1417" s="14">
        <v>4261813</v>
      </c>
      <c r="G1417" s="27">
        <v>10247881</v>
      </c>
      <c r="H1417" s="26">
        <v>51200</v>
      </c>
      <c r="I1417" s="39" t="s">
        <v>2015</v>
      </c>
      <c r="J1417" s="18">
        <f t="shared" si="22"/>
        <v>0.99581376040856306</v>
      </c>
    </row>
    <row r="1418" spans="1:10" hidden="1" x14ac:dyDescent="0.25">
      <c r="A1418" s="15" t="s">
        <v>3</v>
      </c>
      <c r="B1418" s="22" t="s">
        <v>2003</v>
      </c>
      <c r="C1418" s="22" t="s">
        <v>1973</v>
      </c>
      <c r="D1418" s="14" t="s">
        <v>1778</v>
      </c>
      <c r="E1418" s="25">
        <v>41342</v>
      </c>
      <c r="F1418" s="14">
        <v>4050611</v>
      </c>
      <c r="G1418" s="27">
        <v>10071367</v>
      </c>
      <c r="H1418" s="26">
        <v>50976</v>
      </c>
      <c r="I1418" s="16" t="e">
        <v>#N/A</v>
      </c>
      <c r="J1418" s="18">
        <f t="shared" si="22"/>
        <v>0.99585201559330905</v>
      </c>
    </row>
    <row r="1419" spans="1:10" hidden="1" x14ac:dyDescent="0.25">
      <c r="A1419" s="15" t="s">
        <v>0</v>
      </c>
      <c r="B1419" s="22" t="s">
        <v>2003</v>
      </c>
      <c r="C1419" s="22" t="s">
        <v>1974</v>
      </c>
      <c r="D1419" s="14" t="s">
        <v>92</v>
      </c>
      <c r="E1419" s="25">
        <v>44670</v>
      </c>
      <c r="F1419" s="14">
        <v>4468193</v>
      </c>
      <c r="G1419" s="14" t="s">
        <v>2</v>
      </c>
      <c r="H1419" s="26">
        <v>50054</v>
      </c>
      <c r="I1419" s="39" t="s">
        <v>2006</v>
      </c>
      <c r="J1419" s="18">
        <f t="shared" si="22"/>
        <v>0.99588957885871388</v>
      </c>
    </row>
    <row r="1420" spans="1:10" hidden="1" x14ac:dyDescent="0.25">
      <c r="A1420" s="15" t="s">
        <v>0</v>
      </c>
      <c r="B1420" s="22" t="s">
        <v>2003</v>
      </c>
      <c r="C1420" s="22" t="s">
        <v>1973</v>
      </c>
      <c r="D1420" s="14" t="s">
        <v>1779</v>
      </c>
      <c r="E1420" s="25">
        <v>44655</v>
      </c>
      <c r="F1420" s="14">
        <v>4466661</v>
      </c>
      <c r="G1420" s="14" t="s">
        <v>2</v>
      </c>
      <c r="H1420" s="26">
        <v>50054</v>
      </c>
      <c r="I1420" s="16" t="e">
        <v>#N/A</v>
      </c>
      <c r="J1420" s="18">
        <f t="shared" si="22"/>
        <v>0.9959271421241187</v>
      </c>
    </row>
    <row r="1421" spans="1:10" hidden="1" x14ac:dyDescent="0.25">
      <c r="A1421" s="15" t="s">
        <v>3</v>
      </c>
      <c r="B1421" s="22" t="s">
        <v>2003</v>
      </c>
      <c r="C1421" s="22" t="s">
        <v>1973</v>
      </c>
      <c r="D1421" s="14" t="s">
        <v>1781</v>
      </c>
      <c r="E1421" s="25">
        <v>41533</v>
      </c>
      <c r="F1421" s="14">
        <v>4067421</v>
      </c>
      <c r="G1421" s="27">
        <v>10087937</v>
      </c>
      <c r="H1421" s="26">
        <v>49656</v>
      </c>
      <c r="I1421" s="39" t="s">
        <v>2007</v>
      </c>
      <c r="J1421" s="18">
        <f t="shared" si="22"/>
        <v>0.99596440670850639</v>
      </c>
    </row>
    <row r="1422" spans="1:10" hidden="1" x14ac:dyDescent="0.25">
      <c r="A1422" s="15" t="s">
        <v>3</v>
      </c>
      <c r="B1422" s="22" t="s">
        <v>2003</v>
      </c>
      <c r="C1422" s="22" t="s">
        <v>1973</v>
      </c>
      <c r="D1422" s="14" t="s">
        <v>1780</v>
      </c>
      <c r="E1422" s="25">
        <v>41531</v>
      </c>
      <c r="F1422" s="14">
        <v>4067165</v>
      </c>
      <c r="G1422" s="27">
        <v>10087773</v>
      </c>
      <c r="H1422" s="26">
        <v>49656</v>
      </c>
      <c r="I1422" s="16" t="e">
        <v>#N/A</v>
      </c>
      <c r="J1422" s="18">
        <f t="shared" si="22"/>
        <v>0.99600167129289408</v>
      </c>
    </row>
    <row r="1423" spans="1:10" hidden="1" x14ac:dyDescent="0.25">
      <c r="A1423" s="15" t="s">
        <v>0</v>
      </c>
      <c r="B1423" s="22" t="s">
        <v>2003</v>
      </c>
      <c r="C1423" s="22" t="s">
        <v>1973</v>
      </c>
      <c r="D1423" s="14" t="s">
        <v>1782</v>
      </c>
      <c r="E1423" s="25">
        <v>42803</v>
      </c>
      <c r="F1423" s="14">
        <v>4197693</v>
      </c>
      <c r="G1423" s="27">
        <v>10199717</v>
      </c>
      <c r="H1423" s="26">
        <v>49598</v>
      </c>
      <c r="I1423" s="39" t="s">
        <v>2005</v>
      </c>
      <c r="J1423" s="18">
        <f t="shared" si="22"/>
        <v>0.99603889235090237</v>
      </c>
    </row>
    <row r="1424" spans="1:10" hidden="1" x14ac:dyDescent="0.25">
      <c r="A1424" s="15" t="s">
        <v>0</v>
      </c>
      <c r="B1424" s="22" t="s">
        <v>2003</v>
      </c>
      <c r="C1424" s="22" t="s">
        <v>1973</v>
      </c>
      <c r="D1424" s="14" t="s">
        <v>162</v>
      </c>
      <c r="E1424" s="25">
        <v>44406</v>
      </c>
      <c r="F1424" s="14">
        <v>4427190</v>
      </c>
      <c r="G1424" s="27">
        <v>10355962</v>
      </c>
      <c r="H1424" s="26">
        <v>49181</v>
      </c>
      <c r="I1424" s="16" t="e">
        <v>#N/A</v>
      </c>
      <c r="J1424" s="18">
        <f t="shared" si="22"/>
        <v>0.99607580046925204</v>
      </c>
    </row>
    <row r="1425" spans="1:10" hidden="1" x14ac:dyDescent="0.25">
      <c r="A1425" s="15" t="s">
        <v>3</v>
      </c>
      <c r="B1425" s="22" t="s">
        <v>2003</v>
      </c>
      <c r="C1425" s="22" t="s">
        <v>1973</v>
      </c>
      <c r="D1425" s="14" t="s">
        <v>1783</v>
      </c>
      <c r="E1425" s="25">
        <v>41722</v>
      </c>
      <c r="F1425" s="14">
        <v>4084413</v>
      </c>
      <c r="G1425" s="27">
        <v>10104879</v>
      </c>
      <c r="H1425" s="26">
        <v>48774</v>
      </c>
      <c r="I1425" s="16" t="e">
        <v>#N/A</v>
      </c>
      <c r="J1425" s="18">
        <f t="shared" si="22"/>
        <v>0.99611240315249128</v>
      </c>
    </row>
    <row r="1426" spans="1:10" hidden="1" x14ac:dyDescent="0.25">
      <c r="A1426" s="15" t="s">
        <v>3</v>
      </c>
      <c r="B1426" s="22" t="s">
        <v>2003</v>
      </c>
      <c r="C1426" s="22" t="s">
        <v>1973</v>
      </c>
      <c r="D1426" s="14" t="s">
        <v>1790</v>
      </c>
      <c r="E1426" s="25">
        <v>42644</v>
      </c>
      <c r="F1426" s="14">
        <v>4172668</v>
      </c>
      <c r="G1426" s="27">
        <v>10186530</v>
      </c>
      <c r="H1426" s="26">
        <v>48400</v>
      </c>
      <c r="I1426" s="39" t="s">
        <v>2011</v>
      </c>
      <c r="J1426" s="18">
        <f t="shared" si="22"/>
        <v>0.99614872516562891</v>
      </c>
    </row>
    <row r="1427" spans="1:10" hidden="1" x14ac:dyDescent="0.25">
      <c r="A1427" s="15" t="s">
        <v>3</v>
      </c>
      <c r="B1427" s="22" t="s">
        <v>2003</v>
      </c>
      <c r="C1427" s="22" t="s">
        <v>1973</v>
      </c>
      <c r="D1427" s="14" t="s">
        <v>1789</v>
      </c>
      <c r="E1427" s="25">
        <v>42714</v>
      </c>
      <c r="F1427" s="14">
        <v>4179500</v>
      </c>
      <c r="G1427" s="27">
        <v>10190978</v>
      </c>
      <c r="H1427" s="26">
        <v>48400</v>
      </c>
      <c r="I1427" s="16" t="e">
        <v>#N/A</v>
      </c>
      <c r="J1427" s="18">
        <f t="shared" si="22"/>
        <v>0.99618504717876655</v>
      </c>
    </row>
    <row r="1428" spans="1:10" hidden="1" x14ac:dyDescent="0.25">
      <c r="A1428" s="15" t="s">
        <v>0</v>
      </c>
      <c r="B1428" s="22" t="s">
        <v>2003</v>
      </c>
      <c r="C1428" s="22" t="s">
        <v>1973</v>
      </c>
      <c r="D1428" s="14" t="s">
        <v>1785</v>
      </c>
      <c r="E1428" s="25">
        <v>42635</v>
      </c>
      <c r="F1428" s="14">
        <v>4171972</v>
      </c>
      <c r="G1428" s="27">
        <v>10186438</v>
      </c>
      <c r="H1428" s="26">
        <v>48400</v>
      </c>
      <c r="I1428" s="16" t="e">
        <v>#N/A</v>
      </c>
      <c r="J1428" s="18">
        <f t="shared" si="22"/>
        <v>0.99622136919190418</v>
      </c>
    </row>
    <row r="1429" spans="1:10" hidden="1" x14ac:dyDescent="0.25">
      <c r="A1429" s="15" t="s">
        <v>3</v>
      </c>
      <c r="B1429" s="22" t="s">
        <v>2003</v>
      </c>
      <c r="C1429" s="22" t="s">
        <v>1973</v>
      </c>
      <c r="D1429" s="14" t="s">
        <v>1786</v>
      </c>
      <c r="E1429" s="25">
        <v>42598</v>
      </c>
      <c r="F1429" s="14">
        <v>4168677</v>
      </c>
      <c r="G1429" s="27">
        <v>10184522</v>
      </c>
      <c r="H1429" s="26">
        <v>48400</v>
      </c>
      <c r="I1429" s="16" t="e">
        <v>#N/A</v>
      </c>
      <c r="J1429" s="18">
        <f t="shared" si="22"/>
        <v>0.99625769120504182</v>
      </c>
    </row>
    <row r="1430" spans="1:10" hidden="1" x14ac:dyDescent="0.25">
      <c r="A1430" s="15" t="s">
        <v>0</v>
      </c>
      <c r="B1430" s="22" t="s">
        <v>2003</v>
      </c>
      <c r="C1430" s="22" t="s">
        <v>1973</v>
      </c>
      <c r="D1430" s="14" t="s">
        <v>1786</v>
      </c>
      <c r="E1430" s="25">
        <v>42598</v>
      </c>
      <c r="F1430" s="14">
        <v>4168676</v>
      </c>
      <c r="G1430" s="27">
        <v>10184520</v>
      </c>
      <c r="H1430" s="26">
        <v>48400</v>
      </c>
      <c r="I1430" s="16" t="e">
        <v>#N/A</v>
      </c>
      <c r="J1430" s="18">
        <f t="shared" si="22"/>
        <v>0.99629401321817945</v>
      </c>
    </row>
    <row r="1431" spans="1:10" hidden="1" x14ac:dyDescent="0.25">
      <c r="A1431" s="15" t="s">
        <v>3</v>
      </c>
      <c r="B1431" s="22" t="s">
        <v>2003</v>
      </c>
      <c r="C1431" s="22" t="s">
        <v>1973</v>
      </c>
      <c r="D1431" s="14" t="s">
        <v>1791</v>
      </c>
      <c r="E1431" s="25">
        <v>41681</v>
      </c>
      <c r="F1431" s="14">
        <v>4080724</v>
      </c>
      <c r="G1431" s="27">
        <v>10101303</v>
      </c>
      <c r="H1431" s="26">
        <v>47917</v>
      </c>
      <c r="I1431" s="39" t="s">
        <v>2005</v>
      </c>
      <c r="J1431" s="18">
        <f t="shared" si="22"/>
        <v>0.99632997276164059</v>
      </c>
    </row>
    <row r="1432" spans="1:10" hidden="1" x14ac:dyDescent="0.25">
      <c r="A1432" s="15" t="s">
        <v>0</v>
      </c>
      <c r="B1432" s="22" t="s">
        <v>2003</v>
      </c>
      <c r="C1432" s="22" t="s">
        <v>1973</v>
      </c>
      <c r="D1432" s="14" t="s">
        <v>1793</v>
      </c>
      <c r="E1432" s="25">
        <v>40955</v>
      </c>
      <c r="F1432" s="14">
        <v>4023080</v>
      </c>
      <c r="G1432" s="27">
        <v>10038355</v>
      </c>
      <c r="H1432" s="26">
        <v>47470</v>
      </c>
      <c r="I1432" s="16" t="e">
        <v>#N/A</v>
      </c>
      <c r="J1432" s="18">
        <f t="shared" si="22"/>
        <v>0.9963655968517986</v>
      </c>
    </row>
    <row r="1433" spans="1:10" hidden="1" x14ac:dyDescent="0.25">
      <c r="A1433" s="15" t="s">
        <v>0</v>
      </c>
      <c r="B1433" s="22" t="s">
        <v>2003</v>
      </c>
      <c r="C1433" s="22" t="s">
        <v>1974</v>
      </c>
      <c r="D1433" s="14" t="s">
        <v>1794</v>
      </c>
      <c r="E1433" s="25">
        <v>41204</v>
      </c>
      <c r="F1433" s="14">
        <v>4040084</v>
      </c>
      <c r="G1433" s="27">
        <v>10060357</v>
      </c>
      <c r="H1433" s="26">
        <v>47094</v>
      </c>
      <c r="I1433" s="16" t="e">
        <v>#N/A</v>
      </c>
      <c r="J1433" s="18">
        <f t="shared" si="22"/>
        <v>0.99640093877094538</v>
      </c>
    </row>
    <row r="1434" spans="1:10" hidden="1" x14ac:dyDescent="0.25">
      <c r="A1434" s="15" t="s">
        <v>3</v>
      </c>
      <c r="B1434" s="22" t="s">
        <v>2003</v>
      </c>
      <c r="C1434" s="22" t="s">
        <v>1973</v>
      </c>
      <c r="D1434" s="14" t="s">
        <v>789</v>
      </c>
      <c r="E1434" s="25">
        <v>41183</v>
      </c>
      <c r="F1434" s="14">
        <v>4038678</v>
      </c>
      <c r="G1434" s="27">
        <v>10058641</v>
      </c>
      <c r="H1434" s="26">
        <v>47094</v>
      </c>
      <c r="I1434" s="16" t="e">
        <v>#N/A</v>
      </c>
      <c r="J1434" s="18">
        <f t="shared" si="22"/>
        <v>0.99643628069009216</v>
      </c>
    </row>
    <row r="1435" spans="1:10" hidden="1" x14ac:dyDescent="0.25">
      <c r="A1435" s="15" t="s">
        <v>0</v>
      </c>
      <c r="B1435" s="22" t="s">
        <v>2003</v>
      </c>
      <c r="C1435" s="22" t="s">
        <v>1973</v>
      </c>
      <c r="D1435" s="14" t="s">
        <v>1799</v>
      </c>
      <c r="E1435" s="25">
        <v>41403</v>
      </c>
      <c r="F1435" s="14">
        <v>4056012</v>
      </c>
      <c r="G1435" s="27">
        <v>10076845</v>
      </c>
      <c r="H1435" s="26">
        <v>47000</v>
      </c>
      <c r="I1435" s="39" t="s">
        <v>2011</v>
      </c>
      <c r="J1435" s="18">
        <f t="shared" si="22"/>
        <v>0.99647155206648619</v>
      </c>
    </row>
    <row r="1436" spans="1:10" hidden="1" x14ac:dyDescent="0.25">
      <c r="A1436" s="15" t="s">
        <v>0</v>
      </c>
      <c r="B1436" s="22" t="s">
        <v>2003</v>
      </c>
      <c r="C1436" s="22" t="s">
        <v>1973</v>
      </c>
      <c r="D1436" s="14" t="s">
        <v>1800</v>
      </c>
      <c r="E1436" s="25">
        <v>41409</v>
      </c>
      <c r="F1436" s="14">
        <v>4056405</v>
      </c>
      <c r="G1436" s="27">
        <v>10077255</v>
      </c>
      <c r="H1436" s="26">
        <v>47000</v>
      </c>
      <c r="I1436" s="39" t="s">
        <v>2015</v>
      </c>
      <c r="J1436" s="18">
        <f t="shared" si="22"/>
        <v>0.99650682344288022</v>
      </c>
    </row>
    <row r="1437" spans="1:10" hidden="1" x14ac:dyDescent="0.25">
      <c r="A1437" s="15" t="s">
        <v>0</v>
      </c>
      <c r="B1437" s="22" t="s">
        <v>2003</v>
      </c>
      <c r="C1437" s="22" t="s">
        <v>1973</v>
      </c>
      <c r="D1437" s="14" t="s">
        <v>1797</v>
      </c>
      <c r="E1437" s="25">
        <v>41403</v>
      </c>
      <c r="F1437" s="14">
        <v>4055957</v>
      </c>
      <c r="G1437" s="27">
        <v>10076816</v>
      </c>
      <c r="H1437" s="26">
        <v>47000</v>
      </c>
      <c r="I1437" s="39" t="s">
        <v>2015</v>
      </c>
      <c r="J1437" s="18">
        <f t="shared" si="22"/>
        <v>0.99654209481927425</v>
      </c>
    </row>
    <row r="1438" spans="1:10" hidden="1" x14ac:dyDescent="0.25">
      <c r="A1438" s="15" t="s">
        <v>3</v>
      </c>
      <c r="B1438" s="22" t="s">
        <v>2003</v>
      </c>
      <c r="C1438" s="22" t="s">
        <v>1973</v>
      </c>
      <c r="D1438" s="14" t="s">
        <v>1732</v>
      </c>
      <c r="E1438" s="25">
        <v>41947</v>
      </c>
      <c r="F1438" s="14">
        <v>4104080</v>
      </c>
      <c r="G1438" s="14" t="s">
        <v>2</v>
      </c>
      <c r="H1438" s="26">
        <v>46216</v>
      </c>
      <c r="I1438" s="16" t="e">
        <v>#N/A</v>
      </c>
      <c r="J1438" s="18">
        <f t="shared" si="22"/>
        <v>0.99657677783909182</v>
      </c>
    </row>
    <row r="1439" spans="1:10" hidden="1" x14ac:dyDescent="0.25">
      <c r="A1439" s="15" t="s">
        <v>0</v>
      </c>
      <c r="B1439" s="22" t="s">
        <v>2003</v>
      </c>
      <c r="C1439" s="22" t="s">
        <v>1973</v>
      </c>
      <c r="D1439" s="14" t="s">
        <v>1732</v>
      </c>
      <c r="E1439" s="25">
        <v>41947</v>
      </c>
      <c r="F1439" s="14">
        <v>4104079</v>
      </c>
      <c r="G1439" s="14" t="s">
        <v>2</v>
      </c>
      <c r="H1439" s="26">
        <v>46216</v>
      </c>
      <c r="I1439" s="16" t="e">
        <v>#N/A</v>
      </c>
      <c r="J1439" s="18">
        <f t="shared" si="22"/>
        <v>0.99661146085890939</v>
      </c>
    </row>
    <row r="1440" spans="1:10" hidden="1" x14ac:dyDescent="0.25">
      <c r="A1440" s="15" t="s">
        <v>0</v>
      </c>
      <c r="B1440" s="22" t="s">
        <v>2003</v>
      </c>
      <c r="C1440" s="22" t="s">
        <v>1973</v>
      </c>
      <c r="D1440" s="14" t="s">
        <v>1802</v>
      </c>
      <c r="E1440" s="25">
        <v>41263</v>
      </c>
      <c r="F1440" s="14">
        <v>4044430</v>
      </c>
      <c r="G1440" s="27">
        <v>10065015</v>
      </c>
      <c r="H1440" s="26">
        <v>45533</v>
      </c>
      <c r="I1440" s="39" t="s">
        <v>2010</v>
      </c>
      <c r="J1440" s="18">
        <f t="shared" si="22"/>
        <v>0.99664563131808703</v>
      </c>
    </row>
    <row r="1441" spans="1:10" hidden="1" x14ac:dyDescent="0.25">
      <c r="A1441" s="15" t="s">
        <v>3</v>
      </c>
      <c r="B1441" s="22" t="s">
        <v>2003</v>
      </c>
      <c r="C1441" s="22" t="s">
        <v>1973</v>
      </c>
      <c r="D1441" s="14" t="s">
        <v>376</v>
      </c>
      <c r="E1441" s="25">
        <v>42423</v>
      </c>
      <c r="F1441" s="14">
        <v>4144684</v>
      </c>
      <c r="G1441" s="27">
        <v>10171190</v>
      </c>
      <c r="H1441" s="26">
        <v>45500</v>
      </c>
      <c r="I1441" s="39" t="s">
        <v>2015</v>
      </c>
      <c r="J1441" s="18">
        <f t="shared" si="22"/>
        <v>0.99667977701225574</v>
      </c>
    </row>
    <row r="1442" spans="1:10" hidden="1" x14ac:dyDescent="0.25">
      <c r="A1442" s="15" t="s">
        <v>3</v>
      </c>
      <c r="B1442" s="22" t="s">
        <v>2003</v>
      </c>
      <c r="C1442" s="22" t="s">
        <v>1973</v>
      </c>
      <c r="D1442" s="14" t="s">
        <v>1804</v>
      </c>
      <c r="E1442" s="25">
        <v>42403</v>
      </c>
      <c r="F1442" s="14">
        <v>4142827</v>
      </c>
      <c r="G1442" s="27">
        <v>10169545</v>
      </c>
      <c r="H1442" s="26">
        <v>45500</v>
      </c>
      <c r="I1442" s="39" t="s">
        <v>2015</v>
      </c>
      <c r="J1442" s="18">
        <f t="shared" si="22"/>
        <v>0.99671392270642445</v>
      </c>
    </row>
    <row r="1443" spans="1:10" hidden="1" x14ac:dyDescent="0.25">
      <c r="A1443" s="15" t="s">
        <v>3</v>
      </c>
      <c r="B1443" s="22" t="s">
        <v>2003</v>
      </c>
      <c r="C1443" s="22" t="s">
        <v>1973</v>
      </c>
      <c r="D1443" s="14" t="s">
        <v>1805</v>
      </c>
      <c r="E1443" s="25">
        <v>42423</v>
      </c>
      <c r="F1443" s="14">
        <v>4144682</v>
      </c>
      <c r="G1443" s="27">
        <v>10171080</v>
      </c>
      <c r="H1443" s="26">
        <v>45500</v>
      </c>
      <c r="I1443" s="16" t="e">
        <v>#N/A</v>
      </c>
      <c r="J1443" s="18">
        <f t="shared" si="22"/>
        <v>0.99674806840059316</v>
      </c>
    </row>
    <row r="1444" spans="1:10" hidden="1" x14ac:dyDescent="0.25">
      <c r="A1444" s="15" t="s">
        <v>3</v>
      </c>
      <c r="B1444" s="22" t="s">
        <v>2003</v>
      </c>
      <c r="C1444" s="22" t="s">
        <v>1973</v>
      </c>
      <c r="D1444" s="14" t="s">
        <v>1806</v>
      </c>
      <c r="E1444" s="25">
        <v>41337</v>
      </c>
      <c r="F1444" s="14">
        <v>4050068</v>
      </c>
      <c r="G1444" s="27">
        <v>10070777</v>
      </c>
      <c r="H1444" s="26">
        <v>45312</v>
      </c>
      <c r="I1444" s="16" t="e">
        <v>#N/A</v>
      </c>
      <c r="J1444" s="18">
        <f t="shared" si="22"/>
        <v>0.99678207300925625</v>
      </c>
    </row>
    <row r="1445" spans="1:10" hidden="1" x14ac:dyDescent="0.25">
      <c r="A1445" s="15" t="s">
        <v>0</v>
      </c>
      <c r="B1445" s="22" t="s">
        <v>2003</v>
      </c>
      <c r="C1445" s="22" t="s">
        <v>1973</v>
      </c>
      <c r="D1445" s="14" t="s">
        <v>1809</v>
      </c>
      <c r="E1445" s="25">
        <v>41718</v>
      </c>
      <c r="F1445" s="14">
        <v>4084105</v>
      </c>
      <c r="G1445" s="27">
        <v>10104597</v>
      </c>
      <c r="H1445" s="26">
        <v>45030</v>
      </c>
      <c r="I1445" s="39" t="s">
        <v>2005</v>
      </c>
      <c r="J1445" s="18">
        <f t="shared" si="22"/>
        <v>0.99681586598966099</v>
      </c>
    </row>
    <row r="1446" spans="1:10" hidden="1" x14ac:dyDescent="0.25">
      <c r="A1446" s="15" t="s">
        <v>0</v>
      </c>
      <c r="B1446" s="22" t="s">
        <v>2003</v>
      </c>
      <c r="C1446" s="22" t="s">
        <v>1973</v>
      </c>
      <c r="D1446" s="14" t="s">
        <v>1810</v>
      </c>
      <c r="E1446" s="25">
        <v>41726</v>
      </c>
      <c r="F1446" s="14">
        <v>4084687</v>
      </c>
      <c r="G1446" s="27">
        <v>10104904</v>
      </c>
      <c r="H1446" s="26">
        <v>45030</v>
      </c>
      <c r="I1446" s="39" t="s">
        <v>2015</v>
      </c>
      <c r="J1446" s="18">
        <f t="shared" si="22"/>
        <v>0.99684965897006572</v>
      </c>
    </row>
    <row r="1447" spans="1:10" hidden="1" x14ac:dyDescent="0.25">
      <c r="A1447" s="15" t="s">
        <v>0</v>
      </c>
      <c r="B1447" s="22" t="s">
        <v>2003</v>
      </c>
      <c r="C1447" s="22" t="s">
        <v>1973</v>
      </c>
      <c r="D1447" s="14" t="s">
        <v>1808</v>
      </c>
      <c r="E1447" s="25">
        <v>41683</v>
      </c>
      <c r="F1447" s="14">
        <v>4080912</v>
      </c>
      <c r="G1447" s="27">
        <v>10101537</v>
      </c>
      <c r="H1447" s="26">
        <v>45030</v>
      </c>
      <c r="I1447" s="39" t="s">
        <v>2015</v>
      </c>
      <c r="J1447" s="18">
        <f t="shared" si="22"/>
        <v>0.99688345195047046</v>
      </c>
    </row>
    <row r="1448" spans="1:10" hidden="1" x14ac:dyDescent="0.25">
      <c r="A1448" s="15" t="s">
        <v>3</v>
      </c>
      <c r="B1448" s="22" t="s">
        <v>2003</v>
      </c>
      <c r="C1448" s="22" t="s">
        <v>1973</v>
      </c>
      <c r="D1448" s="14" t="s">
        <v>1813</v>
      </c>
      <c r="E1448" s="25">
        <v>41675</v>
      </c>
      <c r="F1448" s="14">
        <v>4080151</v>
      </c>
      <c r="G1448" s="27">
        <v>10100720</v>
      </c>
      <c r="H1448" s="26">
        <v>45030</v>
      </c>
      <c r="I1448" s="39" t="s">
        <v>2015</v>
      </c>
      <c r="J1448" s="18">
        <f t="shared" si="22"/>
        <v>0.99691724493087519</v>
      </c>
    </row>
    <row r="1449" spans="1:10" hidden="1" x14ac:dyDescent="0.25">
      <c r="A1449" s="15" t="s">
        <v>0</v>
      </c>
      <c r="B1449" s="22" t="s">
        <v>2003</v>
      </c>
      <c r="C1449" s="22" t="s">
        <v>1973</v>
      </c>
      <c r="D1449" s="14" t="s">
        <v>1807</v>
      </c>
      <c r="E1449" s="25">
        <v>41713</v>
      </c>
      <c r="F1449" s="14">
        <v>4083486</v>
      </c>
      <c r="G1449" s="27">
        <v>10102608</v>
      </c>
      <c r="H1449" s="26">
        <v>45030</v>
      </c>
      <c r="I1449" s="39" t="s">
        <v>1999</v>
      </c>
      <c r="J1449" s="18">
        <f t="shared" si="22"/>
        <v>0.99695103791127992</v>
      </c>
    </row>
    <row r="1450" spans="1:10" hidden="1" x14ac:dyDescent="0.25">
      <c r="A1450" s="15" t="s">
        <v>3</v>
      </c>
      <c r="B1450" s="22" t="s">
        <v>2003</v>
      </c>
      <c r="C1450" s="22" t="s">
        <v>1973</v>
      </c>
      <c r="D1450" s="14" t="s">
        <v>1812</v>
      </c>
      <c r="E1450" s="25">
        <v>41714</v>
      </c>
      <c r="F1450" s="14">
        <v>4083492</v>
      </c>
      <c r="G1450" s="27">
        <v>10104254</v>
      </c>
      <c r="H1450" s="26">
        <v>45030</v>
      </c>
      <c r="I1450" s="16" t="e">
        <v>#N/A</v>
      </c>
      <c r="J1450" s="18">
        <f t="shared" si="22"/>
        <v>0.99698483089168466</v>
      </c>
    </row>
    <row r="1451" spans="1:10" hidden="1" x14ac:dyDescent="0.25">
      <c r="A1451" s="15" t="s">
        <v>3</v>
      </c>
      <c r="B1451" s="22" t="s">
        <v>2003</v>
      </c>
      <c r="C1451" s="22" t="s">
        <v>1973</v>
      </c>
      <c r="D1451" s="14" t="s">
        <v>1790</v>
      </c>
      <c r="E1451" s="25">
        <v>41697</v>
      </c>
      <c r="F1451" s="14">
        <v>4082194</v>
      </c>
      <c r="G1451" s="27">
        <v>10102855</v>
      </c>
      <c r="H1451" s="26">
        <v>44413</v>
      </c>
      <c r="I1451" s="39" t="s">
        <v>2011</v>
      </c>
      <c r="J1451" s="18">
        <f t="shared" si="22"/>
        <v>0.99701816084146733</v>
      </c>
    </row>
    <row r="1452" spans="1:10" hidden="1" x14ac:dyDescent="0.25">
      <c r="A1452" s="15" t="s">
        <v>3</v>
      </c>
      <c r="B1452" s="22" t="s">
        <v>2003</v>
      </c>
      <c r="C1452" s="22" t="s">
        <v>1973</v>
      </c>
      <c r="D1452" s="14" t="s">
        <v>1817</v>
      </c>
      <c r="E1452" s="25">
        <v>41727</v>
      </c>
      <c r="F1452" s="14">
        <v>4084867</v>
      </c>
      <c r="G1452" s="27">
        <v>10105551</v>
      </c>
      <c r="H1452" s="26">
        <v>44413</v>
      </c>
      <c r="I1452" s="39" t="s">
        <v>2005</v>
      </c>
      <c r="J1452" s="18">
        <f t="shared" si="22"/>
        <v>0.99705149079124999</v>
      </c>
    </row>
    <row r="1453" spans="1:10" hidden="1" x14ac:dyDescent="0.25">
      <c r="A1453" s="15" t="s">
        <v>0</v>
      </c>
      <c r="B1453" s="22" t="s">
        <v>2003</v>
      </c>
      <c r="C1453" s="22" t="s">
        <v>1973</v>
      </c>
      <c r="D1453" s="14" t="s">
        <v>1815</v>
      </c>
      <c r="E1453" s="25">
        <v>41688</v>
      </c>
      <c r="F1453" s="14">
        <v>4081549</v>
      </c>
      <c r="G1453" s="27">
        <v>10101920</v>
      </c>
      <c r="H1453" s="26">
        <v>44413</v>
      </c>
      <c r="I1453" s="39" t="s">
        <v>2010</v>
      </c>
      <c r="J1453" s="18">
        <f t="shared" si="22"/>
        <v>0.99708482074103266</v>
      </c>
    </row>
    <row r="1454" spans="1:10" hidden="1" x14ac:dyDescent="0.25">
      <c r="A1454" s="15" t="s">
        <v>0</v>
      </c>
      <c r="B1454" s="22" t="s">
        <v>2003</v>
      </c>
      <c r="C1454" s="22" t="s">
        <v>1973</v>
      </c>
      <c r="D1454" s="14" t="s">
        <v>1818</v>
      </c>
      <c r="E1454" s="25">
        <v>41279</v>
      </c>
      <c r="F1454" s="14">
        <v>4045395</v>
      </c>
      <c r="G1454" s="27">
        <v>10065585</v>
      </c>
      <c r="H1454" s="26">
        <v>44240</v>
      </c>
      <c r="I1454" s="39" t="s">
        <v>2005</v>
      </c>
      <c r="J1454" s="18">
        <f t="shared" si="22"/>
        <v>0.99711802086213208</v>
      </c>
    </row>
    <row r="1455" spans="1:10" hidden="1" x14ac:dyDescent="0.25">
      <c r="A1455" s="15" t="s">
        <v>0</v>
      </c>
      <c r="B1455" s="22" t="s">
        <v>2003</v>
      </c>
      <c r="C1455" s="22" t="s">
        <v>1973</v>
      </c>
      <c r="D1455" s="14" t="s">
        <v>1820</v>
      </c>
      <c r="E1455" s="25">
        <v>41221</v>
      </c>
      <c r="F1455" s="14">
        <v>4041324</v>
      </c>
      <c r="G1455" s="27">
        <v>10061745</v>
      </c>
      <c r="H1455" s="26">
        <v>44240</v>
      </c>
      <c r="I1455" s="39" t="s">
        <v>2010</v>
      </c>
      <c r="J1455" s="18">
        <f t="shared" si="22"/>
        <v>0.9971512209832315</v>
      </c>
    </row>
    <row r="1456" spans="1:10" hidden="1" x14ac:dyDescent="0.25">
      <c r="A1456" s="15" t="s">
        <v>3</v>
      </c>
      <c r="B1456" s="22" t="s">
        <v>2003</v>
      </c>
      <c r="C1456" s="22" t="s">
        <v>1973</v>
      </c>
      <c r="D1456" s="14" t="s">
        <v>1822</v>
      </c>
      <c r="E1456" s="25">
        <v>41286</v>
      </c>
      <c r="F1456" s="14">
        <v>4045813</v>
      </c>
      <c r="G1456" s="27">
        <v>10066337</v>
      </c>
      <c r="H1456" s="26">
        <v>44240</v>
      </c>
      <c r="I1456" s="39" t="s">
        <v>2015</v>
      </c>
      <c r="J1456" s="18">
        <f t="shared" si="22"/>
        <v>0.99718442110433092</v>
      </c>
    </row>
    <row r="1457" spans="1:10" hidden="1" x14ac:dyDescent="0.25">
      <c r="A1457" s="15" t="s">
        <v>0</v>
      </c>
      <c r="B1457" s="22" t="s">
        <v>2003</v>
      </c>
      <c r="C1457" s="22" t="s">
        <v>1973</v>
      </c>
      <c r="D1457" s="14" t="s">
        <v>1819</v>
      </c>
      <c r="E1457" s="25">
        <v>41281</v>
      </c>
      <c r="F1457" s="14">
        <v>4045400</v>
      </c>
      <c r="G1457" s="27">
        <v>10065883</v>
      </c>
      <c r="H1457" s="26">
        <v>44240</v>
      </c>
      <c r="I1457" s="39" t="s">
        <v>2015</v>
      </c>
      <c r="J1457" s="18">
        <f t="shared" si="22"/>
        <v>0.99721762122543034</v>
      </c>
    </row>
    <row r="1458" spans="1:10" hidden="1" x14ac:dyDescent="0.25">
      <c r="A1458" s="15" t="s">
        <v>3</v>
      </c>
      <c r="B1458" s="22" t="s">
        <v>2003</v>
      </c>
      <c r="C1458" s="22" t="s">
        <v>1973</v>
      </c>
      <c r="D1458" s="14" t="s">
        <v>1703</v>
      </c>
      <c r="E1458" s="25">
        <v>41247</v>
      </c>
      <c r="F1458" s="14">
        <v>4043257</v>
      </c>
      <c r="G1458" s="27">
        <v>10063587</v>
      </c>
      <c r="H1458" s="26">
        <v>44240</v>
      </c>
      <c r="I1458" s="39" t="s">
        <v>2015</v>
      </c>
      <c r="J1458" s="18">
        <f t="shared" si="22"/>
        <v>0.99725082134652976</v>
      </c>
    </row>
    <row r="1459" spans="1:10" hidden="1" x14ac:dyDescent="0.25">
      <c r="A1459" s="15" t="s">
        <v>3</v>
      </c>
      <c r="B1459" s="22" t="s">
        <v>2003</v>
      </c>
      <c r="C1459" s="22" t="s">
        <v>1973</v>
      </c>
      <c r="D1459" s="14" t="s">
        <v>1821</v>
      </c>
      <c r="E1459" s="25">
        <v>41140</v>
      </c>
      <c r="F1459" s="14">
        <v>4035473</v>
      </c>
      <c r="G1459" s="27">
        <v>10054902</v>
      </c>
      <c r="H1459" s="26">
        <v>44240</v>
      </c>
      <c r="I1459" s="39" t="s">
        <v>2015</v>
      </c>
      <c r="J1459" s="18">
        <f t="shared" si="22"/>
        <v>0.99728402146762918</v>
      </c>
    </row>
    <row r="1460" spans="1:10" hidden="1" x14ac:dyDescent="0.25">
      <c r="A1460" s="15" t="s">
        <v>3</v>
      </c>
      <c r="B1460" s="22" t="s">
        <v>2003</v>
      </c>
      <c r="C1460" s="22" t="s">
        <v>1973</v>
      </c>
      <c r="D1460" s="14" t="s">
        <v>1821</v>
      </c>
      <c r="E1460" s="25">
        <v>41140</v>
      </c>
      <c r="F1460" s="14">
        <v>4035472</v>
      </c>
      <c r="G1460" s="27">
        <v>10054901</v>
      </c>
      <c r="H1460" s="26">
        <v>44240</v>
      </c>
      <c r="I1460" s="39" t="s">
        <v>2015</v>
      </c>
      <c r="J1460" s="18">
        <f t="shared" si="22"/>
        <v>0.9973172215887286</v>
      </c>
    </row>
    <row r="1461" spans="1:10" hidden="1" x14ac:dyDescent="0.25">
      <c r="A1461" s="15" t="s">
        <v>3</v>
      </c>
      <c r="B1461" s="22" t="s">
        <v>2003</v>
      </c>
      <c r="C1461" s="22" t="s">
        <v>1973</v>
      </c>
      <c r="D1461" s="14" t="s">
        <v>1821</v>
      </c>
      <c r="E1461" s="25">
        <v>41140</v>
      </c>
      <c r="F1461" s="14">
        <v>4035471</v>
      </c>
      <c r="G1461" s="27">
        <v>10054900</v>
      </c>
      <c r="H1461" s="26">
        <v>44240</v>
      </c>
      <c r="I1461" s="39" t="s">
        <v>2015</v>
      </c>
      <c r="J1461" s="18">
        <f t="shared" si="22"/>
        <v>0.99735042170982802</v>
      </c>
    </row>
    <row r="1462" spans="1:10" hidden="1" x14ac:dyDescent="0.25">
      <c r="A1462" s="15" t="s">
        <v>3</v>
      </c>
      <c r="B1462" s="22" t="s">
        <v>2003</v>
      </c>
      <c r="C1462" s="22" t="s">
        <v>1973</v>
      </c>
      <c r="D1462" s="14" t="s">
        <v>1821</v>
      </c>
      <c r="E1462" s="25">
        <v>41140</v>
      </c>
      <c r="F1462" s="14">
        <v>4035470</v>
      </c>
      <c r="G1462" s="27">
        <v>10054899</v>
      </c>
      <c r="H1462" s="26">
        <v>44240</v>
      </c>
      <c r="I1462" s="39" t="s">
        <v>2015</v>
      </c>
      <c r="J1462" s="18">
        <f t="shared" si="22"/>
        <v>0.99738362183092744</v>
      </c>
    </row>
    <row r="1463" spans="1:10" hidden="1" x14ac:dyDescent="0.25">
      <c r="A1463" s="15" t="s">
        <v>3</v>
      </c>
      <c r="B1463" s="22" t="s">
        <v>2003</v>
      </c>
      <c r="C1463" s="22" t="s">
        <v>1973</v>
      </c>
      <c r="D1463" s="14" t="s">
        <v>1824</v>
      </c>
      <c r="E1463" s="25">
        <v>41138</v>
      </c>
      <c r="F1463" s="14">
        <v>4035424</v>
      </c>
      <c r="G1463" s="27">
        <v>10054627</v>
      </c>
      <c r="H1463" s="26">
        <v>44240</v>
      </c>
      <c r="I1463" s="39" t="s">
        <v>2015</v>
      </c>
      <c r="J1463" s="18">
        <f t="shared" si="22"/>
        <v>0.99741682195202686</v>
      </c>
    </row>
    <row r="1464" spans="1:10" hidden="1" x14ac:dyDescent="0.25">
      <c r="A1464" s="15" t="s">
        <v>3</v>
      </c>
      <c r="B1464" s="22" t="s">
        <v>2003</v>
      </c>
      <c r="C1464" s="22" t="s">
        <v>1973</v>
      </c>
      <c r="D1464" s="14" t="s">
        <v>1823</v>
      </c>
      <c r="E1464" s="25">
        <v>41265</v>
      </c>
      <c r="F1464" s="14">
        <v>4044527</v>
      </c>
      <c r="G1464" s="27">
        <v>10065062</v>
      </c>
      <c r="H1464" s="26">
        <v>44240</v>
      </c>
      <c r="I1464" s="16" t="e">
        <v>#N/A</v>
      </c>
      <c r="J1464" s="18">
        <f t="shared" si="22"/>
        <v>0.99745002207312627</v>
      </c>
    </row>
    <row r="1465" spans="1:10" hidden="1" x14ac:dyDescent="0.25">
      <c r="A1465" s="15" t="s">
        <v>0</v>
      </c>
      <c r="B1465" s="22" t="s">
        <v>2003</v>
      </c>
      <c r="C1465" s="22" t="s">
        <v>1973</v>
      </c>
      <c r="D1465" s="14" t="s">
        <v>1826</v>
      </c>
      <c r="E1465" s="25">
        <v>41973</v>
      </c>
      <c r="F1465" s="14">
        <v>4105978</v>
      </c>
      <c r="G1465" s="27">
        <v>10128913</v>
      </c>
      <c r="H1465" s="26">
        <v>43328</v>
      </c>
      <c r="I1465" s="39" t="s">
        <v>2015</v>
      </c>
      <c r="J1465" s="18">
        <f t="shared" si="22"/>
        <v>0.99748253777943263</v>
      </c>
    </row>
    <row r="1466" spans="1:10" hidden="1" x14ac:dyDescent="0.25">
      <c r="A1466" s="15" t="s">
        <v>0</v>
      </c>
      <c r="B1466" s="22" t="s">
        <v>2003</v>
      </c>
      <c r="C1466" s="22" t="s">
        <v>1973</v>
      </c>
      <c r="D1466" s="14" t="s">
        <v>1828</v>
      </c>
      <c r="E1466" s="25">
        <v>41470</v>
      </c>
      <c r="F1466" s="14">
        <v>4061855</v>
      </c>
      <c r="G1466" s="27">
        <v>10082095</v>
      </c>
      <c r="H1466" s="26">
        <v>43136</v>
      </c>
      <c r="I1466" s="39" t="s">
        <v>2010</v>
      </c>
      <c r="J1466" s="18">
        <f t="shared" si="22"/>
        <v>0.99751490939841414</v>
      </c>
    </row>
    <row r="1467" spans="1:10" hidden="1" x14ac:dyDescent="0.25">
      <c r="A1467" s="15" t="s">
        <v>0</v>
      </c>
      <c r="B1467" s="22" t="s">
        <v>2003</v>
      </c>
      <c r="C1467" s="22" t="s">
        <v>1973</v>
      </c>
      <c r="D1467" s="14" t="s">
        <v>1832</v>
      </c>
      <c r="E1467" s="25">
        <v>41757</v>
      </c>
      <c r="F1467" s="14">
        <v>4087525</v>
      </c>
      <c r="G1467" s="27">
        <v>10108328</v>
      </c>
      <c r="H1467" s="26">
        <v>41806</v>
      </c>
      <c r="I1467" s="39" t="s">
        <v>2005</v>
      </c>
      <c r="J1467" s="18">
        <f t="shared" si="22"/>
        <v>0.99754628291248926</v>
      </c>
    </row>
    <row r="1468" spans="1:10" hidden="1" x14ac:dyDescent="0.25">
      <c r="A1468" s="15" t="s">
        <v>3</v>
      </c>
      <c r="B1468" s="22" t="s">
        <v>2003</v>
      </c>
      <c r="C1468" s="22" t="s">
        <v>1973</v>
      </c>
      <c r="D1468" s="14" t="s">
        <v>1833</v>
      </c>
      <c r="E1468" s="25">
        <v>43654</v>
      </c>
      <c r="F1468" s="14">
        <v>4310489</v>
      </c>
      <c r="G1468" s="27">
        <v>10276048</v>
      </c>
      <c r="H1468" s="26">
        <v>41600</v>
      </c>
      <c r="I1468" s="16" t="e">
        <v>#N/A</v>
      </c>
      <c r="J1468" s="18">
        <f t="shared" si="22"/>
        <v>0.99757750183287208</v>
      </c>
    </row>
    <row r="1469" spans="1:10" hidden="1" x14ac:dyDescent="0.25">
      <c r="A1469" s="15" t="s">
        <v>3</v>
      </c>
      <c r="B1469" s="22" t="s">
        <v>2003</v>
      </c>
      <c r="C1469" s="22" t="s">
        <v>1973</v>
      </c>
      <c r="D1469" s="14" t="s">
        <v>1839</v>
      </c>
      <c r="E1469" s="25">
        <v>42113</v>
      </c>
      <c r="F1469" s="14">
        <v>4118242</v>
      </c>
      <c r="G1469" s="27">
        <v>10143046</v>
      </c>
      <c r="H1469" s="26">
        <v>41536</v>
      </c>
      <c r="I1469" s="39" t="s">
        <v>2007</v>
      </c>
      <c r="J1469" s="18">
        <f t="shared" si="22"/>
        <v>0.99760867272414655</v>
      </c>
    </row>
    <row r="1470" spans="1:10" hidden="1" x14ac:dyDescent="0.25">
      <c r="A1470" s="15" t="s">
        <v>0</v>
      </c>
      <c r="B1470" s="22" t="s">
        <v>2003</v>
      </c>
      <c r="C1470" s="22" t="s">
        <v>1973</v>
      </c>
      <c r="D1470" s="14" t="s">
        <v>1838</v>
      </c>
      <c r="E1470" s="25">
        <v>42111</v>
      </c>
      <c r="F1470" s="14">
        <v>4118177</v>
      </c>
      <c r="G1470" s="27">
        <v>10140980</v>
      </c>
      <c r="H1470" s="26">
        <v>41536</v>
      </c>
      <c r="I1470" s="39" t="s">
        <v>2011</v>
      </c>
      <c r="J1470" s="18">
        <f t="shared" si="22"/>
        <v>0.99763984361542102</v>
      </c>
    </row>
    <row r="1471" spans="1:10" hidden="1" x14ac:dyDescent="0.25">
      <c r="A1471" s="15" t="s">
        <v>3</v>
      </c>
      <c r="B1471" s="22" t="s">
        <v>2003</v>
      </c>
      <c r="C1471" s="22" t="s">
        <v>1973</v>
      </c>
      <c r="D1471" s="14" t="s">
        <v>454</v>
      </c>
      <c r="E1471" s="25">
        <v>42281</v>
      </c>
      <c r="F1471" s="14">
        <v>4132592</v>
      </c>
      <c r="G1471" s="27">
        <v>10158341</v>
      </c>
      <c r="H1471" s="26">
        <v>41536</v>
      </c>
      <c r="I1471" s="39" t="s">
        <v>2005</v>
      </c>
      <c r="J1471" s="18">
        <f t="shared" si="22"/>
        <v>0.99767101450669549</v>
      </c>
    </row>
    <row r="1472" spans="1:10" hidden="1" x14ac:dyDescent="0.25">
      <c r="A1472" s="15" t="s">
        <v>0</v>
      </c>
      <c r="B1472" s="22" t="s">
        <v>2003</v>
      </c>
      <c r="C1472" s="22" t="s">
        <v>1973</v>
      </c>
      <c r="D1472" s="14" t="s">
        <v>1837</v>
      </c>
      <c r="E1472" s="25">
        <v>42134</v>
      </c>
      <c r="F1472" s="14">
        <v>4120112</v>
      </c>
      <c r="G1472" s="27">
        <v>10144806</v>
      </c>
      <c r="H1472" s="26">
        <v>41536</v>
      </c>
      <c r="I1472" s="39" t="s">
        <v>2015</v>
      </c>
      <c r="J1472" s="18">
        <f t="shared" si="22"/>
        <v>0.99770218539796995</v>
      </c>
    </row>
    <row r="1473" spans="1:10" hidden="1" x14ac:dyDescent="0.25">
      <c r="A1473" s="15" t="s">
        <v>0</v>
      </c>
      <c r="B1473" s="22" t="s">
        <v>2003</v>
      </c>
      <c r="C1473" s="22" t="s">
        <v>1973</v>
      </c>
      <c r="D1473" s="14" t="s">
        <v>1836</v>
      </c>
      <c r="E1473" s="25">
        <v>42272</v>
      </c>
      <c r="F1473" s="14">
        <v>4131802</v>
      </c>
      <c r="G1473" s="27">
        <v>10157507</v>
      </c>
      <c r="H1473" s="26">
        <v>41536</v>
      </c>
      <c r="I1473" s="39" t="s">
        <v>1999</v>
      </c>
      <c r="J1473" s="18">
        <f t="shared" si="22"/>
        <v>0.99773335628924442</v>
      </c>
    </row>
    <row r="1474" spans="1:10" hidden="1" x14ac:dyDescent="0.25">
      <c r="A1474" s="15" t="s">
        <v>3</v>
      </c>
      <c r="B1474" s="22" t="s">
        <v>2003</v>
      </c>
      <c r="C1474" s="22" t="s">
        <v>1973</v>
      </c>
      <c r="D1474" s="14" t="s">
        <v>1578</v>
      </c>
      <c r="E1474" s="25">
        <v>42331</v>
      </c>
      <c r="F1474" s="14">
        <v>4137116</v>
      </c>
      <c r="G1474" s="14" t="s">
        <v>2</v>
      </c>
      <c r="H1474" s="26">
        <v>41536</v>
      </c>
      <c r="I1474" s="16" t="e">
        <v>#N/A</v>
      </c>
      <c r="J1474" s="18">
        <f t="shared" si="22"/>
        <v>0.99776452718051889</v>
      </c>
    </row>
    <row r="1475" spans="1:10" hidden="1" x14ac:dyDescent="0.25">
      <c r="A1475" s="15" t="s">
        <v>3</v>
      </c>
      <c r="B1475" s="22" t="s">
        <v>2003</v>
      </c>
      <c r="C1475" s="22" t="s">
        <v>1974</v>
      </c>
      <c r="D1475" s="14" t="s">
        <v>1805</v>
      </c>
      <c r="E1475" s="25">
        <v>42329</v>
      </c>
      <c r="F1475" s="14">
        <v>4136834</v>
      </c>
      <c r="G1475" s="27">
        <v>10163258</v>
      </c>
      <c r="H1475" s="26">
        <v>41536</v>
      </c>
      <c r="I1475" s="16" t="e">
        <v>#N/A</v>
      </c>
      <c r="J1475" s="18">
        <f t="shared" si="22"/>
        <v>0.99779569807179336</v>
      </c>
    </row>
    <row r="1476" spans="1:10" hidden="1" x14ac:dyDescent="0.25">
      <c r="A1476" s="15" t="s">
        <v>0</v>
      </c>
      <c r="B1476" s="22" t="s">
        <v>2003</v>
      </c>
      <c r="C1476" s="22" t="s">
        <v>1973</v>
      </c>
      <c r="D1476" s="14" t="s">
        <v>1841</v>
      </c>
      <c r="E1476" s="25">
        <v>41418</v>
      </c>
      <c r="F1476" s="14">
        <v>4057336</v>
      </c>
      <c r="G1476" s="27">
        <v>10078095</v>
      </c>
      <c r="H1476" s="26">
        <v>41451</v>
      </c>
      <c r="I1476" s="39" t="s">
        <v>2010</v>
      </c>
      <c r="J1476" s="18">
        <f t="shared" ref="J1476:J1539" si="23">+H1476/$H$1+J1475</f>
        <v>0.99782680517440847</v>
      </c>
    </row>
    <row r="1477" spans="1:10" hidden="1" x14ac:dyDescent="0.25">
      <c r="A1477" s="15" t="s">
        <v>0</v>
      </c>
      <c r="B1477" s="22" t="s">
        <v>2003</v>
      </c>
      <c r="C1477" s="22" t="s">
        <v>1973</v>
      </c>
      <c r="D1477" s="14" t="s">
        <v>1843</v>
      </c>
      <c r="E1477" s="25">
        <v>41913</v>
      </c>
      <c r="F1477" s="14">
        <v>4101085</v>
      </c>
      <c r="G1477" s="27">
        <v>10123400</v>
      </c>
      <c r="H1477" s="26">
        <v>40439</v>
      </c>
      <c r="I1477" s="39" t="s">
        <v>2006</v>
      </c>
      <c r="J1477" s="18">
        <f t="shared" si="23"/>
        <v>0.9978571528167488</v>
      </c>
    </row>
    <row r="1478" spans="1:10" hidden="1" x14ac:dyDescent="0.25">
      <c r="A1478" s="15" t="s">
        <v>3</v>
      </c>
      <c r="B1478" s="22" t="s">
        <v>2003</v>
      </c>
      <c r="C1478" s="22" t="s">
        <v>1973</v>
      </c>
      <c r="D1478" s="14" t="s">
        <v>1844</v>
      </c>
      <c r="E1478" s="25">
        <v>41909</v>
      </c>
      <c r="F1478" s="14">
        <v>4100688</v>
      </c>
      <c r="G1478" s="27">
        <v>10122976</v>
      </c>
      <c r="H1478" s="26">
        <v>40439</v>
      </c>
      <c r="I1478" s="39" t="s">
        <v>2011</v>
      </c>
      <c r="J1478" s="18">
        <f t="shared" si="23"/>
        <v>0.99788750045908914</v>
      </c>
    </row>
    <row r="1479" spans="1:10" hidden="1" x14ac:dyDescent="0.25">
      <c r="A1479" s="15" t="s">
        <v>0</v>
      </c>
      <c r="B1479" s="22" t="s">
        <v>2003</v>
      </c>
      <c r="C1479" s="22" t="s">
        <v>1974</v>
      </c>
      <c r="D1479" s="14" t="s">
        <v>1849</v>
      </c>
      <c r="E1479" s="25">
        <v>41430</v>
      </c>
      <c r="F1479" s="14">
        <v>4058171</v>
      </c>
      <c r="G1479" s="27">
        <v>10079004</v>
      </c>
      <c r="H1479" s="26">
        <v>40000</v>
      </c>
      <c r="I1479" s="39" t="s">
        <v>2011</v>
      </c>
      <c r="J1479" s="18">
        <f t="shared" si="23"/>
        <v>0.99791751865176492</v>
      </c>
    </row>
    <row r="1480" spans="1:10" hidden="1" x14ac:dyDescent="0.25">
      <c r="A1480" s="15" t="s">
        <v>3</v>
      </c>
      <c r="B1480" s="22" t="s">
        <v>2003</v>
      </c>
      <c r="C1480" s="22" t="s">
        <v>1974</v>
      </c>
      <c r="D1480" s="14" t="s">
        <v>1864</v>
      </c>
      <c r="E1480" s="25">
        <v>41422</v>
      </c>
      <c r="F1480" s="14">
        <v>4057687</v>
      </c>
      <c r="G1480" s="27">
        <v>10078383</v>
      </c>
      <c r="H1480" s="26">
        <v>40000</v>
      </c>
      <c r="I1480" s="39" t="s">
        <v>2011</v>
      </c>
      <c r="J1480" s="18">
        <f t="shared" si="23"/>
        <v>0.99794753684444071</v>
      </c>
    </row>
    <row r="1481" spans="1:10" hidden="1" x14ac:dyDescent="0.25">
      <c r="A1481" s="15" t="s">
        <v>0</v>
      </c>
      <c r="B1481" s="22" t="s">
        <v>2003</v>
      </c>
      <c r="C1481" s="22" t="s">
        <v>1973</v>
      </c>
      <c r="D1481" s="14" t="s">
        <v>1853</v>
      </c>
      <c r="E1481" s="25">
        <v>41613</v>
      </c>
      <c r="F1481" s="14">
        <v>4074831</v>
      </c>
      <c r="G1481" s="27">
        <v>10093962</v>
      </c>
      <c r="H1481" s="26">
        <v>40000</v>
      </c>
      <c r="I1481" s="39" t="s">
        <v>2005</v>
      </c>
      <c r="J1481" s="18">
        <f t="shared" si="23"/>
        <v>0.99797755503711649</v>
      </c>
    </row>
    <row r="1482" spans="1:10" hidden="1" x14ac:dyDescent="0.25">
      <c r="A1482" s="15" t="s">
        <v>0</v>
      </c>
      <c r="B1482" s="22" t="s">
        <v>2003</v>
      </c>
      <c r="C1482" s="22" t="s">
        <v>1973</v>
      </c>
      <c r="D1482" s="14" t="s">
        <v>1854</v>
      </c>
      <c r="E1482" s="25">
        <v>41505</v>
      </c>
      <c r="F1482" s="14">
        <v>4064719</v>
      </c>
      <c r="G1482" s="27">
        <v>10084546</v>
      </c>
      <c r="H1482" s="26">
        <v>40000</v>
      </c>
      <c r="I1482" s="39" t="s">
        <v>2005</v>
      </c>
      <c r="J1482" s="18">
        <f t="shared" si="23"/>
        <v>0.99800757322979228</v>
      </c>
    </row>
    <row r="1483" spans="1:10" hidden="1" x14ac:dyDescent="0.25">
      <c r="A1483" s="15" t="s">
        <v>0</v>
      </c>
      <c r="B1483" s="22" t="s">
        <v>2003</v>
      </c>
      <c r="C1483" s="22" t="s">
        <v>1973</v>
      </c>
      <c r="D1483" s="14" t="s">
        <v>1854</v>
      </c>
      <c r="E1483" s="25">
        <v>41503</v>
      </c>
      <c r="F1483" s="14">
        <v>4064538</v>
      </c>
      <c r="G1483" s="27">
        <v>10084547</v>
      </c>
      <c r="H1483" s="26">
        <v>40000</v>
      </c>
      <c r="I1483" s="39" t="s">
        <v>2005</v>
      </c>
      <c r="J1483" s="18">
        <f t="shared" si="23"/>
        <v>0.99803759142246806</v>
      </c>
    </row>
    <row r="1484" spans="1:10" hidden="1" x14ac:dyDescent="0.25">
      <c r="A1484" s="15" t="s">
        <v>3</v>
      </c>
      <c r="B1484" s="22" t="s">
        <v>2003</v>
      </c>
      <c r="C1484" s="22" t="s">
        <v>1973</v>
      </c>
      <c r="D1484" s="14" t="s">
        <v>1866</v>
      </c>
      <c r="E1484" s="25">
        <v>41496</v>
      </c>
      <c r="F1484" s="14">
        <v>4064040</v>
      </c>
      <c r="G1484" s="27">
        <v>10084374</v>
      </c>
      <c r="H1484" s="26">
        <v>40000</v>
      </c>
      <c r="I1484" s="39" t="s">
        <v>2005</v>
      </c>
      <c r="J1484" s="18">
        <f t="shared" si="23"/>
        <v>0.99806760961514385</v>
      </c>
    </row>
    <row r="1485" spans="1:10" hidden="1" x14ac:dyDescent="0.25">
      <c r="A1485" s="15" t="s">
        <v>0</v>
      </c>
      <c r="B1485" s="22" t="s">
        <v>2003</v>
      </c>
      <c r="C1485" s="22" t="s">
        <v>1973</v>
      </c>
      <c r="D1485" s="14" t="s">
        <v>1848</v>
      </c>
      <c r="E1485" s="25">
        <v>41465</v>
      </c>
      <c r="F1485" s="14">
        <v>4061396</v>
      </c>
      <c r="G1485" s="27">
        <v>10081524</v>
      </c>
      <c r="H1485" s="26">
        <v>40000</v>
      </c>
      <c r="I1485" s="39" t="s">
        <v>2005</v>
      </c>
      <c r="J1485" s="18">
        <f t="shared" si="23"/>
        <v>0.99809762780781963</v>
      </c>
    </row>
    <row r="1486" spans="1:10" hidden="1" x14ac:dyDescent="0.25">
      <c r="A1486" s="15" t="s">
        <v>0</v>
      </c>
      <c r="B1486" s="22" t="s">
        <v>2003</v>
      </c>
      <c r="C1486" s="22" t="s">
        <v>1973</v>
      </c>
      <c r="D1486" s="14" t="s">
        <v>1857</v>
      </c>
      <c r="E1486" s="25">
        <v>41589</v>
      </c>
      <c r="F1486" s="14">
        <v>4072615</v>
      </c>
      <c r="G1486" s="27">
        <v>10093184</v>
      </c>
      <c r="H1486" s="26">
        <v>40000</v>
      </c>
      <c r="I1486" s="39" t="s">
        <v>2010</v>
      </c>
      <c r="J1486" s="18">
        <f t="shared" si="23"/>
        <v>0.99812764600049542</v>
      </c>
    </row>
    <row r="1487" spans="1:10" hidden="1" x14ac:dyDescent="0.25">
      <c r="A1487" s="15" t="s">
        <v>0</v>
      </c>
      <c r="B1487" s="22" t="s">
        <v>2003</v>
      </c>
      <c r="C1487" s="22" t="s">
        <v>1973</v>
      </c>
      <c r="D1487" s="14" t="s">
        <v>1851</v>
      </c>
      <c r="E1487" s="25">
        <v>41467</v>
      </c>
      <c r="F1487" s="14">
        <v>4061647</v>
      </c>
      <c r="G1487" s="27">
        <v>10081960</v>
      </c>
      <c r="H1487" s="26">
        <v>40000</v>
      </c>
      <c r="I1487" s="39" t="s">
        <v>2010</v>
      </c>
      <c r="J1487" s="18">
        <f t="shared" si="23"/>
        <v>0.9981576641931712</v>
      </c>
    </row>
    <row r="1488" spans="1:10" hidden="1" x14ac:dyDescent="0.25">
      <c r="A1488" s="15" t="s">
        <v>0</v>
      </c>
      <c r="B1488" s="22" t="s">
        <v>2003</v>
      </c>
      <c r="C1488" s="22" t="s">
        <v>1973</v>
      </c>
      <c r="D1488" s="14" t="s">
        <v>1855</v>
      </c>
      <c r="E1488" s="25">
        <v>43296</v>
      </c>
      <c r="F1488" s="14">
        <v>4255852</v>
      </c>
      <c r="G1488" s="27">
        <v>10243739</v>
      </c>
      <c r="H1488" s="26">
        <v>40000</v>
      </c>
      <c r="I1488" s="39" t="s">
        <v>2015</v>
      </c>
      <c r="J1488" s="18">
        <f t="shared" si="23"/>
        <v>0.99818768238584699</v>
      </c>
    </row>
    <row r="1489" spans="1:10" hidden="1" x14ac:dyDescent="0.25">
      <c r="A1489" s="15" t="s">
        <v>0</v>
      </c>
      <c r="B1489" s="22" t="s">
        <v>2003</v>
      </c>
      <c r="C1489" s="22" t="s">
        <v>1973</v>
      </c>
      <c r="D1489" s="14" t="s">
        <v>1856</v>
      </c>
      <c r="E1489" s="25">
        <v>41666</v>
      </c>
      <c r="F1489" s="14">
        <v>4079236</v>
      </c>
      <c r="G1489" s="27">
        <v>10099423</v>
      </c>
      <c r="H1489" s="26">
        <v>40000</v>
      </c>
      <c r="I1489" s="39" t="s">
        <v>2015</v>
      </c>
      <c r="J1489" s="18">
        <f t="shared" si="23"/>
        <v>0.99821770057852277</v>
      </c>
    </row>
    <row r="1490" spans="1:10" hidden="1" x14ac:dyDescent="0.25">
      <c r="A1490" s="15" t="s">
        <v>3</v>
      </c>
      <c r="B1490" s="22" t="s">
        <v>2003</v>
      </c>
      <c r="C1490" s="22" t="s">
        <v>1973</v>
      </c>
      <c r="D1490" s="14" t="s">
        <v>1164</v>
      </c>
      <c r="E1490" s="25">
        <v>41625</v>
      </c>
      <c r="F1490" s="14">
        <v>4075601</v>
      </c>
      <c r="G1490" s="27">
        <v>10095849</v>
      </c>
      <c r="H1490" s="26">
        <v>40000</v>
      </c>
      <c r="I1490" s="16" t="e">
        <v>#N/A</v>
      </c>
      <c r="J1490" s="18">
        <f t="shared" si="23"/>
        <v>0.99824771877119856</v>
      </c>
    </row>
    <row r="1491" spans="1:10" hidden="1" x14ac:dyDescent="0.25">
      <c r="A1491" s="15" t="s">
        <v>3</v>
      </c>
      <c r="B1491" s="22" t="s">
        <v>2003</v>
      </c>
      <c r="C1491" s="22" t="s">
        <v>1973</v>
      </c>
      <c r="D1491" s="14" t="s">
        <v>1867</v>
      </c>
      <c r="E1491" s="25">
        <v>41608</v>
      </c>
      <c r="F1491" s="14">
        <v>4074448</v>
      </c>
      <c r="G1491" s="27">
        <v>10093959</v>
      </c>
      <c r="H1491" s="26">
        <v>40000</v>
      </c>
      <c r="I1491" s="16" t="e">
        <v>#N/A</v>
      </c>
      <c r="J1491" s="18">
        <f t="shared" si="23"/>
        <v>0.99827773696387434</v>
      </c>
    </row>
    <row r="1492" spans="1:10" hidden="1" x14ac:dyDescent="0.25">
      <c r="A1492" s="15" t="s">
        <v>3</v>
      </c>
      <c r="B1492" s="22" t="s">
        <v>2003</v>
      </c>
      <c r="C1492" s="22" t="s">
        <v>1973</v>
      </c>
      <c r="D1492" s="14" t="s">
        <v>1863</v>
      </c>
      <c r="E1492" s="25">
        <v>41595</v>
      </c>
      <c r="F1492" s="14">
        <v>4073137</v>
      </c>
      <c r="G1492" s="27">
        <v>10093638</v>
      </c>
      <c r="H1492" s="26">
        <v>40000</v>
      </c>
      <c r="I1492" s="16" t="e">
        <v>#N/A</v>
      </c>
      <c r="J1492" s="18">
        <f t="shared" si="23"/>
        <v>0.99830775515655013</v>
      </c>
    </row>
    <row r="1493" spans="1:10" hidden="1" x14ac:dyDescent="0.25">
      <c r="A1493" s="15" t="s">
        <v>3</v>
      </c>
      <c r="B1493" s="22" t="s">
        <v>2003</v>
      </c>
      <c r="C1493" s="22" t="s">
        <v>1973</v>
      </c>
      <c r="D1493" s="14" t="s">
        <v>1865</v>
      </c>
      <c r="E1493" s="25">
        <v>41501</v>
      </c>
      <c r="F1493" s="14">
        <v>4064388</v>
      </c>
      <c r="G1493" s="27">
        <v>10084800</v>
      </c>
      <c r="H1493" s="26">
        <v>40000</v>
      </c>
      <c r="I1493" s="16" t="e">
        <v>#N/A</v>
      </c>
      <c r="J1493" s="18">
        <f t="shared" si="23"/>
        <v>0.99833777334922591</v>
      </c>
    </row>
    <row r="1494" spans="1:10" hidden="1" x14ac:dyDescent="0.25">
      <c r="A1494" s="15" t="s">
        <v>0</v>
      </c>
      <c r="B1494" s="22" t="s">
        <v>2003</v>
      </c>
      <c r="C1494" s="22" t="s">
        <v>1973</v>
      </c>
      <c r="D1494" s="14" t="s">
        <v>1852</v>
      </c>
      <c r="E1494" s="25">
        <v>41500</v>
      </c>
      <c r="F1494" s="14">
        <v>4064326</v>
      </c>
      <c r="G1494" s="27">
        <v>10084541</v>
      </c>
      <c r="H1494" s="26">
        <v>40000</v>
      </c>
      <c r="I1494" s="16" t="e">
        <v>#N/A</v>
      </c>
      <c r="J1494" s="18">
        <f t="shared" si="23"/>
        <v>0.99836779154190169</v>
      </c>
    </row>
    <row r="1495" spans="1:10" hidden="1" x14ac:dyDescent="0.25">
      <c r="A1495" s="15" t="s">
        <v>0</v>
      </c>
      <c r="B1495" s="22" t="s">
        <v>2003</v>
      </c>
      <c r="C1495" s="22" t="s">
        <v>1973</v>
      </c>
      <c r="D1495" s="14" t="s">
        <v>1852</v>
      </c>
      <c r="E1495" s="25">
        <v>41500</v>
      </c>
      <c r="F1495" s="14">
        <v>4064325</v>
      </c>
      <c r="G1495" s="27">
        <v>10084545</v>
      </c>
      <c r="H1495" s="26">
        <v>40000</v>
      </c>
      <c r="I1495" s="16" t="e">
        <v>#N/A</v>
      </c>
      <c r="J1495" s="18">
        <f t="shared" si="23"/>
        <v>0.99839780973457748</v>
      </c>
    </row>
    <row r="1496" spans="1:10" hidden="1" x14ac:dyDescent="0.25">
      <c r="A1496" s="15" t="s">
        <v>0</v>
      </c>
      <c r="B1496" s="22" t="s">
        <v>2003</v>
      </c>
      <c r="C1496" s="22" t="s">
        <v>1973</v>
      </c>
      <c r="D1496" s="14" t="s">
        <v>1852</v>
      </c>
      <c r="E1496" s="25">
        <v>41500</v>
      </c>
      <c r="F1496" s="14">
        <v>4064324</v>
      </c>
      <c r="G1496" s="27">
        <v>10084542</v>
      </c>
      <c r="H1496" s="26">
        <v>40000</v>
      </c>
      <c r="I1496" s="16" t="e">
        <v>#N/A</v>
      </c>
      <c r="J1496" s="18">
        <f t="shared" si="23"/>
        <v>0.99842782792725326</v>
      </c>
    </row>
    <row r="1497" spans="1:10" hidden="1" x14ac:dyDescent="0.25">
      <c r="A1497" s="15" t="s">
        <v>0</v>
      </c>
      <c r="B1497" s="22" t="s">
        <v>2003</v>
      </c>
      <c r="C1497" s="22" t="s">
        <v>1973</v>
      </c>
      <c r="D1497" s="14" t="s">
        <v>1850</v>
      </c>
      <c r="E1497" s="25">
        <v>41495</v>
      </c>
      <c r="F1497" s="14">
        <v>4063966</v>
      </c>
      <c r="G1497" s="27">
        <v>10084250</v>
      </c>
      <c r="H1497" s="26">
        <v>40000</v>
      </c>
      <c r="I1497" s="16" t="e">
        <v>#N/A</v>
      </c>
      <c r="J1497" s="18">
        <f t="shared" si="23"/>
        <v>0.99845784611992905</v>
      </c>
    </row>
    <row r="1498" spans="1:10" hidden="1" x14ac:dyDescent="0.25">
      <c r="A1498" s="15" t="s">
        <v>0</v>
      </c>
      <c r="B1498" s="22" t="s">
        <v>2003</v>
      </c>
      <c r="C1498" s="22" t="s">
        <v>1973</v>
      </c>
      <c r="D1498" s="14" t="s">
        <v>1858</v>
      </c>
      <c r="E1498" s="25">
        <v>41470</v>
      </c>
      <c r="F1498" s="14">
        <v>4061944</v>
      </c>
      <c r="G1498" s="27">
        <v>10082167</v>
      </c>
      <c r="H1498" s="26">
        <v>40000</v>
      </c>
      <c r="I1498" s="16" t="e">
        <v>#N/A</v>
      </c>
      <c r="J1498" s="18">
        <f t="shared" si="23"/>
        <v>0.99848786431260483</v>
      </c>
    </row>
    <row r="1499" spans="1:10" hidden="1" x14ac:dyDescent="0.25">
      <c r="A1499" s="15" t="s">
        <v>0</v>
      </c>
      <c r="B1499" s="22" t="s">
        <v>2003</v>
      </c>
      <c r="C1499" s="22" t="s">
        <v>1973</v>
      </c>
      <c r="D1499" s="14" t="s">
        <v>1845</v>
      </c>
      <c r="E1499" s="25">
        <v>41428</v>
      </c>
      <c r="F1499" s="14">
        <v>4058099</v>
      </c>
      <c r="G1499" s="27">
        <v>10078884</v>
      </c>
      <c r="H1499" s="26">
        <v>40000</v>
      </c>
      <c r="I1499" s="16" t="e">
        <v>#N/A</v>
      </c>
      <c r="J1499" s="18">
        <f t="shared" si="23"/>
        <v>0.99851788250528062</v>
      </c>
    </row>
    <row r="1500" spans="1:10" hidden="1" x14ac:dyDescent="0.25">
      <c r="A1500" s="15" t="s">
        <v>0</v>
      </c>
      <c r="B1500" s="22" t="s">
        <v>2003</v>
      </c>
      <c r="C1500" s="22" t="s">
        <v>1973</v>
      </c>
      <c r="D1500" s="14" t="s">
        <v>1868</v>
      </c>
      <c r="E1500" s="25">
        <v>42211</v>
      </c>
      <c r="F1500" s="14">
        <v>4126321</v>
      </c>
      <c r="G1500" s="27">
        <v>10151068</v>
      </c>
      <c r="H1500" s="26">
        <v>39751</v>
      </c>
      <c r="I1500" s="16" t="e">
        <v>#N/A</v>
      </c>
      <c r="J1500" s="18">
        <f t="shared" si="23"/>
        <v>0.99854771383470697</v>
      </c>
    </row>
    <row r="1501" spans="1:10" hidden="1" x14ac:dyDescent="0.25">
      <c r="A1501" s="15" t="s">
        <v>3</v>
      </c>
      <c r="B1501" s="22" t="s">
        <v>2003</v>
      </c>
      <c r="C1501" s="22" t="s">
        <v>1973</v>
      </c>
      <c r="D1501" s="14" t="s">
        <v>1869</v>
      </c>
      <c r="E1501" s="25">
        <v>41846</v>
      </c>
      <c r="F1501" s="14">
        <v>4095023</v>
      </c>
      <c r="G1501" s="27">
        <v>10116765</v>
      </c>
      <c r="H1501" s="26">
        <v>39389</v>
      </c>
      <c r="I1501" s="16" t="e">
        <v>#N/A</v>
      </c>
      <c r="J1501" s="18">
        <f t="shared" si="23"/>
        <v>0.99857727349948966</v>
      </c>
    </row>
    <row r="1502" spans="1:10" hidden="1" x14ac:dyDescent="0.25">
      <c r="A1502" s="15" t="s">
        <v>3</v>
      </c>
      <c r="B1502" s="22" t="s">
        <v>2003</v>
      </c>
      <c r="C1502" s="22" t="s">
        <v>1973</v>
      </c>
      <c r="D1502" s="14" t="s">
        <v>1870</v>
      </c>
      <c r="E1502" s="25">
        <v>42637</v>
      </c>
      <c r="F1502" s="14">
        <v>4172017</v>
      </c>
      <c r="G1502" s="27">
        <v>10186634</v>
      </c>
      <c r="H1502" s="26">
        <v>38720</v>
      </c>
      <c r="I1502" s="16" t="e">
        <v>#N/A</v>
      </c>
      <c r="J1502" s="18">
        <f t="shared" si="23"/>
        <v>0.99860633110999975</v>
      </c>
    </row>
    <row r="1503" spans="1:10" hidden="1" x14ac:dyDescent="0.25">
      <c r="A1503" s="15" t="s">
        <v>3</v>
      </c>
      <c r="B1503" s="22" t="s">
        <v>2003</v>
      </c>
      <c r="C1503" s="22" t="s">
        <v>1973</v>
      </c>
      <c r="D1503" s="14" t="s">
        <v>1871</v>
      </c>
      <c r="E1503" s="25">
        <v>41040</v>
      </c>
      <c r="F1503" s="14">
        <v>4029054</v>
      </c>
      <c r="G1503" s="27">
        <v>10046429</v>
      </c>
      <c r="H1503" s="26">
        <v>38384</v>
      </c>
      <c r="I1503" s="39" t="s">
        <v>2005</v>
      </c>
      <c r="J1503" s="18">
        <f t="shared" si="23"/>
        <v>0.99863513656769143</v>
      </c>
    </row>
    <row r="1504" spans="1:10" hidden="1" x14ac:dyDescent="0.25">
      <c r="A1504" s="15" t="s">
        <v>3</v>
      </c>
      <c r="B1504" s="22" t="s">
        <v>2003</v>
      </c>
      <c r="C1504" s="22" t="s">
        <v>1973</v>
      </c>
      <c r="D1504" s="14" t="s">
        <v>1872</v>
      </c>
      <c r="E1504" s="25">
        <v>41445</v>
      </c>
      <c r="F1504" s="14">
        <v>4059474</v>
      </c>
      <c r="G1504" s="27">
        <v>10079959</v>
      </c>
      <c r="H1504" s="26">
        <v>37600</v>
      </c>
      <c r="I1504" s="39" t="s">
        <v>2015</v>
      </c>
      <c r="J1504" s="18">
        <f t="shared" si="23"/>
        <v>0.99866335366880665</v>
      </c>
    </row>
    <row r="1505" spans="1:10" hidden="1" x14ac:dyDescent="0.25">
      <c r="A1505" s="15" t="s">
        <v>3</v>
      </c>
      <c r="B1505" s="22" t="s">
        <v>2003</v>
      </c>
      <c r="C1505" s="22" t="s">
        <v>1973</v>
      </c>
      <c r="D1505" s="14" t="s">
        <v>1873</v>
      </c>
      <c r="E1505" s="25">
        <v>41394</v>
      </c>
      <c r="F1505" s="14">
        <v>4055243</v>
      </c>
      <c r="G1505" s="27">
        <v>10075979</v>
      </c>
      <c r="H1505" s="26">
        <v>37600</v>
      </c>
      <c r="I1505" s="39" t="s">
        <v>2015</v>
      </c>
      <c r="J1505" s="18">
        <f t="shared" si="23"/>
        <v>0.99869157076992188</v>
      </c>
    </row>
    <row r="1506" spans="1:10" hidden="1" x14ac:dyDescent="0.25">
      <c r="A1506" s="15" t="s">
        <v>0</v>
      </c>
      <c r="B1506" s="22" t="s">
        <v>2003</v>
      </c>
      <c r="C1506" s="22" t="s">
        <v>1973</v>
      </c>
      <c r="D1506" s="14" t="s">
        <v>1874</v>
      </c>
      <c r="E1506" s="25">
        <v>41833</v>
      </c>
      <c r="F1506" s="14">
        <v>4093668</v>
      </c>
      <c r="G1506" s="27">
        <v>10115528</v>
      </c>
      <c r="H1506" s="26">
        <v>36763</v>
      </c>
      <c r="I1506" s="39" t="s">
        <v>2011</v>
      </c>
      <c r="J1506" s="18">
        <f t="shared" si="23"/>
        <v>0.9987191597403553</v>
      </c>
    </row>
    <row r="1507" spans="1:10" hidden="1" x14ac:dyDescent="0.25">
      <c r="A1507" s="15" t="s">
        <v>0</v>
      </c>
      <c r="B1507" s="22" t="s">
        <v>2003</v>
      </c>
      <c r="C1507" s="22" t="s">
        <v>1973</v>
      </c>
      <c r="D1507" s="14" t="s">
        <v>1875</v>
      </c>
      <c r="E1507" s="25">
        <v>41801</v>
      </c>
      <c r="F1507" s="14">
        <v>4091152</v>
      </c>
      <c r="G1507" s="27">
        <v>10112899</v>
      </c>
      <c r="H1507" s="26">
        <v>36763</v>
      </c>
      <c r="I1507" s="16" t="e">
        <v>#N/A</v>
      </c>
      <c r="J1507" s="18">
        <f t="shared" si="23"/>
        <v>0.99874674871078872</v>
      </c>
    </row>
    <row r="1508" spans="1:10" hidden="1" x14ac:dyDescent="0.25">
      <c r="A1508" s="15" t="s">
        <v>0</v>
      </c>
      <c r="B1508" s="22" t="s">
        <v>2003</v>
      </c>
      <c r="C1508" s="22" t="s">
        <v>1973</v>
      </c>
      <c r="D1508" s="14" t="s">
        <v>1876</v>
      </c>
      <c r="E1508" s="25">
        <v>41711</v>
      </c>
      <c r="F1508" s="14">
        <v>4083243</v>
      </c>
      <c r="G1508" s="27">
        <v>10102217</v>
      </c>
      <c r="H1508" s="26">
        <v>36024</v>
      </c>
      <c r="I1508" s="39" t="s">
        <v>2015</v>
      </c>
      <c r="J1508" s="18">
        <f t="shared" si="23"/>
        <v>0.99877378309511256</v>
      </c>
    </row>
    <row r="1509" spans="1:10" hidden="1" x14ac:dyDescent="0.25">
      <c r="A1509" s="15" t="s">
        <v>3</v>
      </c>
      <c r="B1509" s="22" t="s">
        <v>2003</v>
      </c>
      <c r="C1509" s="22" t="s">
        <v>1973</v>
      </c>
      <c r="D1509" s="14" t="s">
        <v>1877</v>
      </c>
      <c r="E1509" s="25">
        <v>40938</v>
      </c>
      <c r="F1509" s="14">
        <v>4021978</v>
      </c>
      <c r="G1509" s="27">
        <v>10036886</v>
      </c>
      <c r="H1509" s="26">
        <v>35602</v>
      </c>
      <c r="I1509" s="16" t="e">
        <v>#N/A</v>
      </c>
      <c r="J1509" s="18">
        <f t="shared" si="23"/>
        <v>0.9988005007875036</v>
      </c>
    </row>
    <row r="1510" spans="1:10" hidden="1" x14ac:dyDescent="0.25">
      <c r="A1510" s="15" t="s">
        <v>0</v>
      </c>
      <c r="B1510" s="22" t="s">
        <v>2003</v>
      </c>
      <c r="C1510" s="22" t="s">
        <v>1973</v>
      </c>
      <c r="D1510" s="14" t="s">
        <v>1878</v>
      </c>
      <c r="E1510" s="25">
        <v>41683</v>
      </c>
      <c r="F1510" s="14">
        <v>4081020</v>
      </c>
      <c r="G1510" s="27">
        <v>10101548</v>
      </c>
      <c r="H1510" s="26">
        <v>35530</v>
      </c>
      <c r="I1510" s="39" t="s">
        <v>2005</v>
      </c>
      <c r="J1510" s="18">
        <f t="shared" si="23"/>
        <v>0.99882716444714781</v>
      </c>
    </row>
    <row r="1511" spans="1:10" hidden="1" x14ac:dyDescent="0.25">
      <c r="A1511" s="15" t="s">
        <v>0</v>
      </c>
      <c r="B1511" s="22" t="s">
        <v>2003</v>
      </c>
      <c r="C1511" s="22" t="s">
        <v>1973</v>
      </c>
      <c r="D1511" s="14" t="s">
        <v>1880</v>
      </c>
      <c r="E1511" s="25">
        <v>42391</v>
      </c>
      <c r="F1511" s="14">
        <v>4141600</v>
      </c>
      <c r="G1511" s="27">
        <v>10168691</v>
      </c>
      <c r="H1511" s="26">
        <v>35200</v>
      </c>
      <c r="I1511" s="39" t="s">
        <v>1999</v>
      </c>
      <c r="J1511" s="18">
        <f t="shared" si="23"/>
        <v>0.99885358045670247</v>
      </c>
    </row>
    <row r="1512" spans="1:10" hidden="1" x14ac:dyDescent="0.25">
      <c r="A1512" s="15" t="s">
        <v>0</v>
      </c>
      <c r="B1512" s="22" t="s">
        <v>2003</v>
      </c>
      <c r="C1512" s="22" t="s">
        <v>1973</v>
      </c>
      <c r="D1512" s="14" t="s">
        <v>1881</v>
      </c>
      <c r="E1512" s="25">
        <v>41721</v>
      </c>
      <c r="F1512" s="14">
        <v>4084242</v>
      </c>
      <c r="G1512" s="27">
        <v>10104524</v>
      </c>
      <c r="H1512" s="26">
        <v>33773</v>
      </c>
      <c r="I1512" s="16" t="e">
        <v>#N/A</v>
      </c>
      <c r="J1512" s="18">
        <f t="shared" si="23"/>
        <v>0.99887892556723346</v>
      </c>
    </row>
    <row r="1513" spans="1:10" hidden="1" x14ac:dyDescent="0.25">
      <c r="A1513" s="15" t="s">
        <v>0</v>
      </c>
      <c r="B1513" s="22" t="s">
        <v>2003</v>
      </c>
      <c r="C1513" s="22" t="s">
        <v>1973</v>
      </c>
      <c r="D1513" s="14" t="s">
        <v>1882</v>
      </c>
      <c r="E1513" s="25">
        <v>43712</v>
      </c>
      <c r="F1513" s="14">
        <v>4318680</v>
      </c>
      <c r="G1513" s="27">
        <v>10280140</v>
      </c>
      <c r="H1513" s="26">
        <v>33280</v>
      </c>
      <c r="I1513" s="39" t="s">
        <v>2015</v>
      </c>
      <c r="J1513" s="18">
        <f t="shared" si="23"/>
        <v>0.99890390070353974</v>
      </c>
    </row>
    <row r="1514" spans="1:10" hidden="1" x14ac:dyDescent="0.25">
      <c r="A1514" s="15" t="s">
        <v>0</v>
      </c>
      <c r="B1514" s="22" t="s">
        <v>2003</v>
      </c>
      <c r="C1514" s="22" t="s">
        <v>1973</v>
      </c>
      <c r="D1514" s="14" t="s">
        <v>1884</v>
      </c>
      <c r="E1514" s="25">
        <v>42070</v>
      </c>
      <c r="F1514" s="14">
        <v>4114606</v>
      </c>
      <c r="G1514" s="27">
        <v>10138925</v>
      </c>
      <c r="H1514" s="26">
        <v>33228</v>
      </c>
      <c r="I1514" s="39" t="s">
        <v>2005</v>
      </c>
      <c r="J1514" s="18">
        <f t="shared" si="23"/>
        <v>0.99892883681619549</v>
      </c>
    </row>
    <row r="1515" spans="1:10" hidden="1" x14ac:dyDescent="0.25">
      <c r="A1515" s="15" t="s">
        <v>3</v>
      </c>
      <c r="B1515" s="22" t="s">
        <v>2003</v>
      </c>
      <c r="C1515" s="22" t="s">
        <v>1973</v>
      </c>
      <c r="D1515" s="14" t="s">
        <v>1885</v>
      </c>
      <c r="E1515" s="25">
        <v>42162</v>
      </c>
      <c r="F1515" s="14">
        <v>4122459</v>
      </c>
      <c r="G1515" s="27">
        <v>10147688</v>
      </c>
      <c r="H1515" s="26">
        <v>33228</v>
      </c>
      <c r="I1515" s="16" t="e">
        <v>#N/A</v>
      </c>
      <c r="J1515" s="18">
        <f t="shared" si="23"/>
        <v>0.99895377292885124</v>
      </c>
    </row>
    <row r="1516" spans="1:10" hidden="1" x14ac:dyDescent="0.25">
      <c r="A1516" s="15" t="s">
        <v>0</v>
      </c>
      <c r="B1516" s="22" t="s">
        <v>2003</v>
      </c>
      <c r="C1516" s="22" t="s">
        <v>1973</v>
      </c>
      <c r="D1516" s="14" t="s">
        <v>1887</v>
      </c>
      <c r="E1516" s="25">
        <v>41658</v>
      </c>
      <c r="F1516" s="14">
        <v>4078287</v>
      </c>
      <c r="G1516" s="27">
        <v>10098324</v>
      </c>
      <c r="H1516" s="26">
        <v>32000</v>
      </c>
      <c r="I1516" s="39" t="s">
        <v>2005</v>
      </c>
      <c r="J1516" s="18">
        <f t="shared" si="23"/>
        <v>0.99897778748299182</v>
      </c>
    </row>
    <row r="1517" spans="1:10" hidden="1" x14ac:dyDescent="0.25">
      <c r="A1517" s="15" t="s">
        <v>3</v>
      </c>
      <c r="B1517" s="22" t="s">
        <v>2003</v>
      </c>
      <c r="C1517" s="22" t="s">
        <v>1973</v>
      </c>
      <c r="D1517" s="14" t="s">
        <v>1888</v>
      </c>
      <c r="E1517" s="25">
        <v>41421</v>
      </c>
      <c r="F1517" s="14">
        <v>4057617</v>
      </c>
      <c r="G1517" s="27">
        <v>10078235</v>
      </c>
      <c r="H1517" s="26">
        <v>32000</v>
      </c>
      <c r="I1517" s="39" t="s">
        <v>2005</v>
      </c>
      <c r="J1517" s="18">
        <f t="shared" si="23"/>
        <v>0.9990018020371324</v>
      </c>
    </row>
    <row r="1518" spans="1:10" hidden="1" x14ac:dyDescent="0.25">
      <c r="A1518" s="15" t="s">
        <v>0</v>
      </c>
      <c r="B1518" s="22" t="s">
        <v>2003</v>
      </c>
      <c r="C1518" s="22" t="s">
        <v>1973</v>
      </c>
      <c r="D1518" s="14" t="s">
        <v>1889</v>
      </c>
      <c r="E1518" s="25">
        <v>41719</v>
      </c>
      <c r="F1518" s="14">
        <v>4084166</v>
      </c>
      <c r="G1518" s="27">
        <v>10104770</v>
      </c>
      <c r="H1518" s="26">
        <v>31521</v>
      </c>
      <c r="I1518" s="39" t="s">
        <v>1999</v>
      </c>
      <c r="J1518" s="18">
        <f t="shared" si="23"/>
        <v>0.99902545712341573</v>
      </c>
    </row>
    <row r="1519" spans="1:10" hidden="1" x14ac:dyDescent="0.25">
      <c r="A1519" s="15" t="s">
        <v>0</v>
      </c>
      <c r="B1519" s="22" t="s">
        <v>2003</v>
      </c>
      <c r="C1519" s="22" t="s">
        <v>1974</v>
      </c>
      <c r="D1519" s="14" t="s">
        <v>1890</v>
      </c>
      <c r="E1519" s="25">
        <v>42073</v>
      </c>
      <c r="F1519" s="14">
        <v>4114970</v>
      </c>
      <c r="G1519" s="27">
        <v>10139221</v>
      </c>
      <c r="H1519" s="26">
        <v>30707</v>
      </c>
      <c r="I1519" s="16" t="e">
        <v>#N/A</v>
      </c>
      <c r="J1519" s="18">
        <f t="shared" si="23"/>
        <v>0.99904850133947809</v>
      </c>
    </row>
    <row r="1520" spans="1:10" hidden="1" x14ac:dyDescent="0.25">
      <c r="A1520" s="15" t="s">
        <v>0</v>
      </c>
      <c r="B1520" s="22" t="s">
        <v>2003</v>
      </c>
      <c r="C1520" s="22" t="s">
        <v>1973</v>
      </c>
      <c r="D1520" s="14" t="s">
        <v>1891</v>
      </c>
      <c r="E1520" s="25">
        <v>40990</v>
      </c>
      <c r="F1520" s="14">
        <v>4025566</v>
      </c>
      <c r="G1520" s="27">
        <v>10041677</v>
      </c>
      <c r="H1520" s="26">
        <v>29187</v>
      </c>
      <c r="I1520" s="39" t="s">
        <v>2010</v>
      </c>
      <c r="J1520" s="18">
        <f t="shared" si="23"/>
        <v>0.99907040486421883</v>
      </c>
    </row>
    <row r="1521" spans="1:10" hidden="1" x14ac:dyDescent="0.25">
      <c r="A1521" s="15" t="s">
        <v>0</v>
      </c>
      <c r="B1521" s="22" t="s">
        <v>2003</v>
      </c>
      <c r="C1521" s="22" t="s">
        <v>1973</v>
      </c>
      <c r="D1521" s="14" t="s">
        <v>1896</v>
      </c>
      <c r="E1521" s="25">
        <v>41908</v>
      </c>
      <c r="F1521" s="14">
        <v>4100634</v>
      </c>
      <c r="G1521" s="27">
        <v>10122295</v>
      </c>
      <c r="H1521" s="26">
        <v>28885</v>
      </c>
      <c r="I1521" s="39" t="s">
        <v>2007</v>
      </c>
      <c r="J1521" s="18">
        <f t="shared" si="23"/>
        <v>0.9990920817516048</v>
      </c>
    </row>
    <row r="1522" spans="1:10" hidden="1" x14ac:dyDescent="0.25">
      <c r="A1522" s="15" t="s">
        <v>3</v>
      </c>
      <c r="B1522" s="22" t="s">
        <v>2003</v>
      </c>
      <c r="C1522" s="22" t="s">
        <v>1973</v>
      </c>
      <c r="D1522" s="14" t="s">
        <v>1900</v>
      </c>
      <c r="E1522" s="25">
        <v>41970</v>
      </c>
      <c r="F1522" s="14">
        <v>4105749</v>
      </c>
      <c r="G1522" s="27">
        <v>10128202</v>
      </c>
      <c r="H1522" s="26">
        <v>28885</v>
      </c>
      <c r="I1522" s="39" t="s">
        <v>2005</v>
      </c>
      <c r="J1522" s="18">
        <f t="shared" si="23"/>
        <v>0.99911375863899077</v>
      </c>
    </row>
    <row r="1523" spans="1:10" hidden="1" x14ac:dyDescent="0.25">
      <c r="A1523" s="15" t="s">
        <v>0</v>
      </c>
      <c r="B1523" s="22" t="s">
        <v>2003</v>
      </c>
      <c r="C1523" s="22" t="s">
        <v>1973</v>
      </c>
      <c r="D1523" s="14" t="s">
        <v>1892</v>
      </c>
      <c r="E1523" s="25">
        <v>41908</v>
      </c>
      <c r="F1523" s="14">
        <v>4100593</v>
      </c>
      <c r="G1523" s="27">
        <v>10122840</v>
      </c>
      <c r="H1523" s="26">
        <v>28885</v>
      </c>
      <c r="I1523" s="39" t="s">
        <v>2015</v>
      </c>
      <c r="J1523" s="18">
        <f t="shared" si="23"/>
        <v>0.99913543552637674</v>
      </c>
    </row>
    <row r="1524" spans="1:10" hidden="1" x14ac:dyDescent="0.25">
      <c r="A1524" s="15" t="s">
        <v>3</v>
      </c>
      <c r="B1524" s="22" t="s">
        <v>2003</v>
      </c>
      <c r="C1524" s="22" t="s">
        <v>1973</v>
      </c>
      <c r="D1524" s="14" t="s">
        <v>1901</v>
      </c>
      <c r="E1524" s="25">
        <v>41971</v>
      </c>
      <c r="F1524" s="14">
        <v>4105827</v>
      </c>
      <c r="G1524" s="27">
        <v>10128584</v>
      </c>
      <c r="H1524" s="26">
        <v>28885</v>
      </c>
      <c r="I1524" s="16" t="e">
        <v>#N/A</v>
      </c>
      <c r="J1524" s="18">
        <f t="shared" si="23"/>
        <v>0.9991571124137627</v>
      </c>
    </row>
    <row r="1525" spans="1:10" hidden="1" x14ac:dyDescent="0.25">
      <c r="A1525" s="15" t="s">
        <v>0</v>
      </c>
      <c r="B1525" s="22" t="s">
        <v>2003</v>
      </c>
      <c r="C1525" s="22" t="s">
        <v>1974</v>
      </c>
      <c r="D1525" s="14" t="s">
        <v>1894</v>
      </c>
      <c r="E1525" s="25">
        <v>41948</v>
      </c>
      <c r="F1525" s="14">
        <v>4104100</v>
      </c>
      <c r="G1525" s="27">
        <v>10126593</v>
      </c>
      <c r="H1525" s="26">
        <v>28885</v>
      </c>
      <c r="I1525" s="16" t="e">
        <v>#N/A</v>
      </c>
      <c r="J1525" s="18">
        <f t="shared" si="23"/>
        <v>0.99917878930114867</v>
      </c>
    </row>
    <row r="1526" spans="1:10" hidden="1" x14ac:dyDescent="0.25">
      <c r="A1526" s="15" t="s">
        <v>3</v>
      </c>
      <c r="B1526" s="22" t="s">
        <v>2003</v>
      </c>
      <c r="C1526" s="22" t="s">
        <v>1973</v>
      </c>
      <c r="D1526" s="14" t="s">
        <v>1902</v>
      </c>
      <c r="E1526" s="25">
        <v>41947</v>
      </c>
      <c r="F1526" s="14">
        <v>4104002</v>
      </c>
      <c r="G1526" s="27">
        <v>10126561</v>
      </c>
      <c r="H1526" s="26">
        <v>28885</v>
      </c>
      <c r="I1526" s="16" t="e">
        <v>#N/A</v>
      </c>
      <c r="J1526" s="18">
        <f t="shared" si="23"/>
        <v>0.99920046618853464</v>
      </c>
    </row>
    <row r="1527" spans="1:10" hidden="1" x14ac:dyDescent="0.25">
      <c r="A1527" s="15" t="s">
        <v>0</v>
      </c>
      <c r="B1527" s="22" t="s">
        <v>2003</v>
      </c>
      <c r="C1527" s="22" t="s">
        <v>1973</v>
      </c>
      <c r="D1527" s="14" t="s">
        <v>1895</v>
      </c>
      <c r="E1527" s="25">
        <v>41942</v>
      </c>
      <c r="F1527" s="14">
        <v>4103615</v>
      </c>
      <c r="G1527" s="27">
        <v>10125986</v>
      </c>
      <c r="H1527" s="26">
        <v>28885</v>
      </c>
      <c r="I1527" s="16" t="e">
        <v>#N/A</v>
      </c>
      <c r="J1527" s="18">
        <f t="shared" si="23"/>
        <v>0.99922214307592061</v>
      </c>
    </row>
    <row r="1528" spans="1:10" hidden="1" x14ac:dyDescent="0.25">
      <c r="A1528" s="15" t="s">
        <v>3</v>
      </c>
      <c r="B1528" s="22" t="s">
        <v>2003</v>
      </c>
      <c r="C1528" s="22" t="s">
        <v>1974</v>
      </c>
      <c r="D1528" s="14" t="s">
        <v>1898</v>
      </c>
      <c r="E1528" s="25">
        <v>41920</v>
      </c>
      <c r="F1528" s="14">
        <v>4101605</v>
      </c>
      <c r="G1528" s="27">
        <v>10123663</v>
      </c>
      <c r="H1528" s="26">
        <v>28885</v>
      </c>
      <c r="I1528" s="16" t="e">
        <v>#N/A</v>
      </c>
      <c r="J1528" s="18">
        <f t="shared" si="23"/>
        <v>0.99924381996330658</v>
      </c>
    </row>
    <row r="1529" spans="1:10" hidden="1" x14ac:dyDescent="0.25">
      <c r="A1529" s="15" t="s">
        <v>3</v>
      </c>
      <c r="B1529" s="22" t="s">
        <v>2003</v>
      </c>
      <c r="C1529" s="22" t="s">
        <v>1974</v>
      </c>
      <c r="D1529" s="14" t="s">
        <v>1897</v>
      </c>
      <c r="E1529" s="25">
        <v>41918</v>
      </c>
      <c r="F1529" s="14">
        <v>4101442</v>
      </c>
      <c r="G1529" s="27">
        <v>10123083</v>
      </c>
      <c r="H1529" s="26">
        <v>28885</v>
      </c>
      <c r="I1529" s="16" t="e">
        <v>#N/A</v>
      </c>
      <c r="J1529" s="18">
        <f t="shared" si="23"/>
        <v>0.99926549685069255</v>
      </c>
    </row>
    <row r="1530" spans="1:10" hidden="1" x14ac:dyDescent="0.25">
      <c r="A1530" s="15" t="s">
        <v>0</v>
      </c>
      <c r="B1530" s="22" t="s">
        <v>2003</v>
      </c>
      <c r="C1530" s="22" t="s">
        <v>1974</v>
      </c>
      <c r="D1530" s="14" t="s">
        <v>1893</v>
      </c>
      <c r="E1530" s="25">
        <v>41908</v>
      </c>
      <c r="F1530" s="14">
        <v>4100636</v>
      </c>
      <c r="G1530" s="27">
        <v>10122706</v>
      </c>
      <c r="H1530" s="26">
        <v>28885</v>
      </c>
      <c r="I1530" s="16" t="e">
        <v>#N/A</v>
      </c>
      <c r="J1530" s="18">
        <f t="shared" si="23"/>
        <v>0.99928717373807852</v>
      </c>
    </row>
    <row r="1531" spans="1:10" hidden="1" x14ac:dyDescent="0.25">
      <c r="A1531" s="15" t="s">
        <v>3</v>
      </c>
      <c r="B1531" s="22" t="s">
        <v>2003</v>
      </c>
      <c r="C1531" s="22" t="s">
        <v>1973</v>
      </c>
      <c r="D1531" s="14" t="s">
        <v>1899</v>
      </c>
      <c r="E1531" s="25">
        <v>41885</v>
      </c>
      <c r="F1531" s="14">
        <v>4098716</v>
      </c>
      <c r="G1531" s="27">
        <v>10120829</v>
      </c>
      <c r="H1531" s="26">
        <v>28885</v>
      </c>
      <c r="I1531" s="16" t="e">
        <v>#N/A</v>
      </c>
      <c r="J1531" s="18">
        <f t="shared" si="23"/>
        <v>0.99930885062546448</v>
      </c>
    </row>
    <row r="1532" spans="1:10" hidden="1" x14ac:dyDescent="0.25">
      <c r="A1532" s="15" t="s">
        <v>0</v>
      </c>
      <c r="B1532" s="22" t="s">
        <v>2003</v>
      </c>
      <c r="C1532" s="22" t="s">
        <v>1974</v>
      </c>
      <c r="D1532" s="14" t="s">
        <v>424</v>
      </c>
      <c r="E1532" s="25">
        <v>41831</v>
      </c>
      <c r="F1532" s="14">
        <v>4093633</v>
      </c>
      <c r="G1532" s="14" t="s">
        <v>2</v>
      </c>
      <c r="H1532" s="26">
        <v>28885</v>
      </c>
      <c r="I1532" s="16" t="e">
        <v>#N/A</v>
      </c>
      <c r="J1532" s="18">
        <f t="shared" si="23"/>
        <v>0.99933052751285045</v>
      </c>
    </row>
    <row r="1533" spans="1:10" hidden="1" x14ac:dyDescent="0.25">
      <c r="A1533" s="15" t="s">
        <v>3</v>
      </c>
      <c r="B1533" s="22" t="s">
        <v>2003</v>
      </c>
      <c r="C1533" s="22" t="s">
        <v>1973</v>
      </c>
      <c r="D1533" s="14" t="s">
        <v>1904</v>
      </c>
      <c r="E1533" s="25">
        <v>42741</v>
      </c>
      <c r="F1533" s="14">
        <v>4182251</v>
      </c>
      <c r="G1533" s="27">
        <v>10193362</v>
      </c>
      <c r="H1533" s="26">
        <v>26769</v>
      </c>
      <c r="I1533" s="39" t="s">
        <v>2011</v>
      </c>
      <c r="J1533" s="18">
        <f t="shared" si="23"/>
        <v>0.99935061643784384</v>
      </c>
    </row>
    <row r="1534" spans="1:10" hidden="1" x14ac:dyDescent="0.25">
      <c r="A1534" s="15" t="s">
        <v>3</v>
      </c>
      <c r="B1534" s="22" t="s">
        <v>2003</v>
      </c>
      <c r="C1534" s="22" t="s">
        <v>1973</v>
      </c>
      <c r="D1534" s="14" t="s">
        <v>1910</v>
      </c>
      <c r="E1534" s="25">
        <v>41849</v>
      </c>
      <c r="F1534" s="14">
        <v>4095357</v>
      </c>
      <c r="G1534" s="27">
        <v>10116839</v>
      </c>
      <c r="H1534" s="26">
        <v>26259</v>
      </c>
      <c r="I1534" s="39" t="s">
        <v>2007</v>
      </c>
      <c r="J1534" s="18">
        <f t="shared" si="23"/>
        <v>0.99937032263088066</v>
      </c>
    </row>
    <row r="1535" spans="1:10" hidden="1" x14ac:dyDescent="0.25">
      <c r="A1535" s="15" t="s">
        <v>3</v>
      </c>
      <c r="B1535" s="22" t="s">
        <v>2003</v>
      </c>
      <c r="C1535" s="22" t="s">
        <v>1973</v>
      </c>
      <c r="D1535" s="14" t="s">
        <v>1913</v>
      </c>
      <c r="E1535" s="25">
        <v>41837</v>
      </c>
      <c r="F1535" s="14">
        <v>4094238</v>
      </c>
      <c r="G1535" s="27">
        <v>10115963</v>
      </c>
      <c r="H1535" s="26">
        <v>26259</v>
      </c>
      <c r="I1535" s="39" t="s">
        <v>2007</v>
      </c>
      <c r="J1535" s="18">
        <f t="shared" si="23"/>
        <v>0.99939002882391748</v>
      </c>
    </row>
    <row r="1536" spans="1:10" hidden="1" x14ac:dyDescent="0.25">
      <c r="A1536" s="15" t="s">
        <v>3</v>
      </c>
      <c r="B1536" s="22" t="s">
        <v>2003</v>
      </c>
      <c r="C1536" s="22" t="s">
        <v>1973</v>
      </c>
      <c r="D1536" s="14" t="s">
        <v>1911</v>
      </c>
      <c r="E1536" s="25">
        <v>41793</v>
      </c>
      <c r="F1536" s="14">
        <v>4090534</v>
      </c>
      <c r="G1536" s="27">
        <v>10111939</v>
      </c>
      <c r="H1536" s="26">
        <v>26259</v>
      </c>
      <c r="I1536" s="39" t="s">
        <v>2005</v>
      </c>
      <c r="J1536" s="18">
        <f t="shared" si="23"/>
        <v>0.99940973501695429</v>
      </c>
    </row>
    <row r="1537" spans="1:10" hidden="1" x14ac:dyDescent="0.25">
      <c r="A1537" s="15" t="s">
        <v>3</v>
      </c>
      <c r="B1537" s="22" t="s">
        <v>2003</v>
      </c>
      <c r="C1537" s="22" t="s">
        <v>1973</v>
      </c>
      <c r="D1537" s="14" t="s">
        <v>1912</v>
      </c>
      <c r="E1537" s="25">
        <v>41750</v>
      </c>
      <c r="F1537" s="14">
        <v>4086653</v>
      </c>
      <c r="G1537" s="27">
        <v>10107539</v>
      </c>
      <c r="H1537" s="26">
        <v>26259</v>
      </c>
      <c r="I1537" s="39" t="s">
        <v>2005</v>
      </c>
      <c r="J1537" s="18">
        <f t="shared" si="23"/>
        <v>0.99942944120999111</v>
      </c>
    </row>
    <row r="1538" spans="1:10" hidden="1" x14ac:dyDescent="0.25">
      <c r="A1538" s="15" t="s">
        <v>0</v>
      </c>
      <c r="B1538" s="22" t="s">
        <v>2003</v>
      </c>
      <c r="C1538" s="22" t="s">
        <v>1973</v>
      </c>
      <c r="D1538" s="14" t="s">
        <v>1907</v>
      </c>
      <c r="E1538" s="25">
        <v>41825</v>
      </c>
      <c r="F1538" s="14">
        <v>4093072</v>
      </c>
      <c r="G1538" s="27">
        <v>10113709</v>
      </c>
      <c r="H1538" s="26">
        <v>26259</v>
      </c>
      <c r="I1538" s="39" t="s">
        <v>2010</v>
      </c>
      <c r="J1538" s="18">
        <f t="shared" si="23"/>
        <v>0.99944914740302793</v>
      </c>
    </row>
    <row r="1539" spans="1:10" hidden="1" x14ac:dyDescent="0.25">
      <c r="A1539" s="15" t="s">
        <v>0</v>
      </c>
      <c r="B1539" s="22" t="s">
        <v>2003</v>
      </c>
      <c r="C1539" s="22" t="s">
        <v>1973</v>
      </c>
      <c r="D1539" s="14" t="s">
        <v>1906</v>
      </c>
      <c r="E1539" s="25">
        <v>41842</v>
      </c>
      <c r="F1539" s="14">
        <v>4094623</v>
      </c>
      <c r="G1539" s="27">
        <v>10116437</v>
      </c>
      <c r="H1539" s="26">
        <v>26259</v>
      </c>
      <c r="I1539" s="39" t="s">
        <v>2015</v>
      </c>
      <c r="J1539" s="18">
        <f t="shared" si="23"/>
        <v>0.99946885359606474</v>
      </c>
    </row>
    <row r="1540" spans="1:10" hidden="1" x14ac:dyDescent="0.25">
      <c r="A1540" s="15" t="s">
        <v>3</v>
      </c>
      <c r="B1540" s="22" t="s">
        <v>2003</v>
      </c>
      <c r="C1540" s="22" t="s">
        <v>1974</v>
      </c>
      <c r="D1540" s="14" t="s">
        <v>1909</v>
      </c>
      <c r="E1540" s="25">
        <v>41849</v>
      </c>
      <c r="F1540" s="14">
        <v>4095356</v>
      </c>
      <c r="G1540" s="27">
        <v>10116838</v>
      </c>
      <c r="H1540" s="26">
        <v>26259</v>
      </c>
      <c r="I1540" s="16" t="e">
        <v>#N/A</v>
      </c>
      <c r="J1540" s="18">
        <f t="shared" ref="J1540:J1583" si="24">+H1540/$H$1+J1539</f>
        <v>0.99948855978910156</v>
      </c>
    </row>
    <row r="1541" spans="1:10" hidden="1" x14ac:dyDescent="0.25">
      <c r="A1541" s="15" t="s">
        <v>0</v>
      </c>
      <c r="B1541" s="22" t="s">
        <v>2003</v>
      </c>
      <c r="C1541" s="22" t="s">
        <v>1973</v>
      </c>
      <c r="D1541" s="14" t="s">
        <v>1908</v>
      </c>
      <c r="E1541" s="25">
        <v>41743</v>
      </c>
      <c r="F1541" s="14">
        <v>4086292</v>
      </c>
      <c r="G1541" s="27">
        <v>10106877</v>
      </c>
      <c r="H1541" s="26">
        <v>26259</v>
      </c>
      <c r="I1541" s="16" t="e">
        <v>#N/A</v>
      </c>
      <c r="J1541" s="18">
        <f t="shared" si="24"/>
        <v>0.99950826598213838</v>
      </c>
    </row>
    <row r="1542" spans="1:10" hidden="1" x14ac:dyDescent="0.25">
      <c r="A1542" s="15" t="s">
        <v>3</v>
      </c>
      <c r="B1542" s="22" t="s">
        <v>2003</v>
      </c>
      <c r="C1542" s="22" t="s">
        <v>1973</v>
      </c>
      <c r="D1542" s="14" t="s">
        <v>1914</v>
      </c>
      <c r="E1542" s="25">
        <v>41766</v>
      </c>
      <c r="F1542" s="14">
        <v>4088224</v>
      </c>
      <c r="G1542" s="27">
        <v>10109177</v>
      </c>
      <c r="H1542" s="26">
        <v>25951</v>
      </c>
      <c r="I1542" s="39" t="s">
        <v>2005</v>
      </c>
      <c r="J1542" s="18">
        <f t="shared" si="24"/>
        <v>0.99952774103509157</v>
      </c>
    </row>
    <row r="1543" spans="1:10" hidden="1" x14ac:dyDescent="0.25">
      <c r="A1543" s="15" t="s">
        <v>3</v>
      </c>
      <c r="B1543" s="22" t="s">
        <v>2003</v>
      </c>
      <c r="C1543" s="22" t="s">
        <v>1973</v>
      </c>
      <c r="D1543" s="14" t="s">
        <v>1915</v>
      </c>
      <c r="E1543" s="25">
        <v>41748</v>
      </c>
      <c r="F1543" s="14">
        <v>4086641</v>
      </c>
      <c r="G1543" s="27">
        <v>10107501</v>
      </c>
      <c r="H1543" s="26">
        <v>25951</v>
      </c>
      <c r="I1543" s="16" t="e">
        <v>#N/A</v>
      </c>
      <c r="J1543" s="18">
        <f t="shared" si="24"/>
        <v>0.99954721608804475</v>
      </c>
    </row>
    <row r="1544" spans="1:10" hidden="1" x14ac:dyDescent="0.25">
      <c r="A1544" s="15" t="s">
        <v>3</v>
      </c>
      <c r="B1544" s="22" t="s">
        <v>2003</v>
      </c>
      <c r="C1544" s="22" t="s">
        <v>1973</v>
      </c>
      <c r="D1544" s="14" t="s">
        <v>1916</v>
      </c>
      <c r="E1544" s="25">
        <v>42230</v>
      </c>
      <c r="F1544" s="14">
        <v>4127970</v>
      </c>
      <c r="G1544" s="27">
        <v>10153406</v>
      </c>
      <c r="H1544" s="26">
        <v>24921</v>
      </c>
      <c r="I1544" s="39" t="s">
        <v>2015</v>
      </c>
      <c r="J1544" s="18">
        <f t="shared" si="24"/>
        <v>0.99956591817253659</v>
      </c>
    </row>
    <row r="1545" spans="1:10" hidden="1" x14ac:dyDescent="0.25">
      <c r="A1545" s="15" t="s">
        <v>3</v>
      </c>
      <c r="B1545" s="22" t="s">
        <v>2003</v>
      </c>
      <c r="C1545" s="22" t="s">
        <v>1973</v>
      </c>
      <c r="D1545" s="14" t="s">
        <v>1917</v>
      </c>
      <c r="E1545" s="25">
        <v>41629</v>
      </c>
      <c r="F1545" s="14">
        <v>4076064</v>
      </c>
      <c r="G1545" s="27">
        <v>10097032</v>
      </c>
      <c r="H1545" s="26">
        <v>24000</v>
      </c>
      <c r="I1545" s="39" t="s">
        <v>2011</v>
      </c>
      <c r="J1545" s="18">
        <f t="shared" si="24"/>
        <v>0.99958392908814209</v>
      </c>
    </row>
    <row r="1546" spans="1:10" hidden="1" x14ac:dyDescent="0.25">
      <c r="A1546" s="15" t="s">
        <v>0</v>
      </c>
      <c r="B1546" s="22" t="s">
        <v>2003</v>
      </c>
      <c r="C1546" s="22" t="s">
        <v>1973</v>
      </c>
      <c r="D1546" s="14" t="s">
        <v>1918</v>
      </c>
      <c r="E1546" s="25">
        <v>42621</v>
      </c>
      <c r="F1546" s="14">
        <v>4170744</v>
      </c>
      <c r="G1546" s="14" t="s">
        <v>2</v>
      </c>
      <c r="H1546" s="26">
        <v>23962</v>
      </c>
      <c r="I1546" s="16" t="e">
        <v>#N/A</v>
      </c>
      <c r="J1546" s="18">
        <f t="shared" si="24"/>
        <v>0.99960191148646449</v>
      </c>
    </row>
    <row r="1547" spans="1:10" hidden="1" x14ac:dyDescent="0.25">
      <c r="A1547" s="15" t="s">
        <v>3</v>
      </c>
      <c r="B1547" s="22" t="s">
        <v>2003</v>
      </c>
      <c r="C1547" s="22" t="s">
        <v>1973</v>
      </c>
      <c r="D1547" s="14" t="s">
        <v>1919</v>
      </c>
      <c r="E1547" s="25">
        <v>41204</v>
      </c>
      <c r="F1547" s="14">
        <v>4040003</v>
      </c>
      <c r="G1547" s="27">
        <v>10060343</v>
      </c>
      <c r="H1547" s="26">
        <v>23785</v>
      </c>
      <c r="I1547" s="39" t="s">
        <v>2005</v>
      </c>
      <c r="J1547" s="18">
        <f t="shared" si="24"/>
        <v>0.99961976105428429</v>
      </c>
    </row>
    <row r="1548" spans="1:10" hidden="1" x14ac:dyDescent="0.25">
      <c r="A1548" s="15" t="s">
        <v>3</v>
      </c>
      <c r="B1548" s="22" t="s">
        <v>2003</v>
      </c>
      <c r="C1548" s="22" t="s">
        <v>1973</v>
      </c>
      <c r="D1548" s="14" t="s">
        <v>1919</v>
      </c>
      <c r="E1548" s="25">
        <v>41204</v>
      </c>
      <c r="F1548" s="14">
        <v>4040002</v>
      </c>
      <c r="G1548" s="27">
        <v>10060342</v>
      </c>
      <c r="H1548" s="26">
        <v>23785</v>
      </c>
      <c r="I1548" s="39" t="s">
        <v>2005</v>
      </c>
      <c r="J1548" s="18">
        <f t="shared" si="24"/>
        <v>0.9996376106221041</v>
      </c>
    </row>
    <row r="1549" spans="1:10" hidden="1" x14ac:dyDescent="0.25">
      <c r="A1549" s="15" t="s">
        <v>3</v>
      </c>
      <c r="B1549" s="22" t="s">
        <v>2003</v>
      </c>
      <c r="C1549" s="22" t="s">
        <v>1973</v>
      </c>
      <c r="D1549" s="14" t="s">
        <v>1920</v>
      </c>
      <c r="E1549" s="25">
        <v>41204</v>
      </c>
      <c r="F1549" s="14">
        <v>4040001</v>
      </c>
      <c r="G1549" s="27">
        <v>10060341</v>
      </c>
      <c r="H1549" s="26">
        <v>23785</v>
      </c>
      <c r="I1549" s="39" t="s">
        <v>2005</v>
      </c>
      <c r="J1549" s="18">
        <f t="shared" si="24"/>
        <v>0.99965546018992391</v>
      </c>
    </row>
    <row r="1550" spans="1:10" hidden="1" x14ac:dyDescent="0.25">
      <c r="A1550" s="15" t="s">
        <v>0</v>
      </c>
      <c r="B1550" s="22" t="s">
        <v>2003</v>
      </c>
      <c r="C1550" s="22" t="s">
        <v>1973</v>
      </c>
      <c r="D1550" s="14" t="s">
        <v>1922</v>
      </c>
      <c r="E1550" s="25">
        <v>41324</v>
      </c>
      <c r="F1550" s="14">
        <v>4048880</v>
      </c>
      <c r="G1550" s="27">
        <v>10069696</v>
      </c>
      <c r="H1550" s="26">
        <v>22656</v>
      </c>
      <c r="I1550" s="39" t="s">
        <v>2015</v>
      </c>
      <c r="J1550" s="18">
        <f t="shared" si="24"/>
        <v>0.99967246249425545</v>
      </c>
    </row>
    <row r="1551" spans="1:10" hidden="1" x14ac:dyDescent="0.25">
      <c r="A1551" s="15" t="s">
        <v>0</v>
      </c>
      <c r="B1551" s="22" t="s">
        <v>2003</v>
      </c>
      <c r="C1551" s="22" t="s">
        <v>1973</v>
      </c>
      <c r="D1551" s="14" t="s">
        <v>1923</v>
      </c>
      <c r="E1551" s="25">
        <v>41324</v>
      </c>
      <c r="F1551" s="14">
        <v>4048874</v>
      </c>
      <c r="G1551" s="27">
        <v>10069666</v>
      </c>
      <c r="H1551" s="26">
        <v>22656</v>
      </c>
      <c r="I1551" s="16" t="e">
        <v>#N/A</v>
      </c>
      <c r="J1551" s="18">
        <f t="shared" si="24"/>
        <v>0.999689464798587</v>
      </c>
    </row>
    <row r="1552" spans="1:10" hidden="1" x14ac:dyDescent="0.25">
      <c r="A1552" s="15" t="s">
        <v>3</v>
      </c>
      <c r="B1552" s="22" t="s">
        <v>2003</v>
      </c>
      <c r="C1552" s="22" t="s">
        <v>1973</v>
      </c>
      <c r="D1552" s="14" t="s">
        <v>1927</v>
      </c>
      <c r="E1552" s="25">
        <v>41724</v>
      </c>
      <c r="F1552" s="14">
        <v>4084493</v>
      </c>
      <c r="G1552" s="27">
        <v>10104889</v>
      </c>
      <c r="H1552" s="26">
        <v>22515</v>
      </c>
      <c r="I1552" s="16" t="e">
        <v>#N/A</v>
      </c>
      <c r="J1552" s="18">
        <f t="shared" si="24"/>
        <v>0.99970636128878942</v>
      </c>
    </row>
    <row r="1553" spans="1:10" hidden="1" x14ac:dyDescent="0.25">
      <c r="A1553" s="15" t="s">
        <v>3</v>
      </c>
      <c r="B1553" s="22" t="s">
        <v>2003</v>
      </c>
      <c r="C1553" s="22" t="s">
        <v>1973</v>
      </c>
      <c r="D1553" s="14" t="s">
        <v>1928</v>
      </c>
      <c r="E1553" s="25">
        <v>41724</v>
      </c>
      <c r="F1553" s="14">
        <v>4084498</v>
      </c>
      <c r="G1553" s="27">
        <v>10104918</v>
      </c>
      <c r="H1553" s="26">
        <v>22515</v>
      </c>
      <c r="I1553" s="16" t="e">
        <v>#N/A</v>
      </c>
      <c r="J1553" s="18">
        <f t="shared" si="24"/>
        <v>0.99972325777899185</v>
      </c>
    </row>
    <row r="1554" spans="1:10" hidden="1" x14ac:dyDescent="0.25">
      <c r="A1554" s="15" t="s">
        <v>0</v>
      </c>
      <c r="B1554" s="22" t="s">
        <v>2003</v>
      </c>
      <c r="C1554" s="22" t="s">
        <v>1973</v>
      </c>
      <c r="D1554" s="14" t="s">
        <v>1926</v>
      </c>
      <c r="E1554" s="25">
        <v>41688</v>
      </c>
      <c r="F1554" s="14">
        <v>4081558</v>
      </c>
      <c r="G1554" s="27">
        <v>10101951</v>
      </c>
      <c r="H1554" s="26">
        <v>22515</v>
      </c>
      <c r="I1554" s="16" t="e">
        <v>#N/A</v>
      </c>
      <c r="J1554" s="18">
        <f t="shared" si="24"/>
        <v>0.99974015426919427</v>
      </c>
    </row>
    <row r="1555" spans="1:10" hidden="1" x14ac:dyDescent="0.25">
      <c r="A1555" s="15" t="s">
        <v>0</v>
      </c>
      <c r="B1555" s="22" t="s">
        <v>2003</v>
      </c>
      <c r="C1555" s="22" t="s">
        <v>1973</v>
      </c>
      <c r="D1555" s="14" t="s">
        <v>1929</v>
      </c>
      <c r="E1555" s="25">
        <v>41706</v>
      </c>
      <c r="F1555" s="14">
        <v>4082932</v>
      </c>
      <c r="G1555" s="27">
        <v>10101536</v>
      </c>
      <c r="H1555" s="26">
        <v>22207</v>
      </c>
      <c r="I1555" s="39" t="s">
        <v>2011</v>
      </c>
      <c r="J1555" s="18">
        <f t="shared" si="24"/>
        <v>0.99975681961931306</v>
      </c>
    </row>
    <row r="1556" spans="1:10" hidden="1" x14ac:dyDescent="0.25">
      <c r="A1556" s="15" t="s">
        <v>0</v>
      </c>
      <c r="B1556" s="22" t="s">
        <v>2003</v>
      </c>
      <c r="C1556" s="22" t="s">
        <v>1973</v>
      </c>
      <c r="D1556" s="14" t="s">
        <v>1930</v>
      </c>
      <c r="E1556" s="25">
        <v>41683</v>
      </c>
      <c r="F1556" s="14">
        <v>4080911</v>
      </c>
      <c r="G1556" s="27">
        <v>10101176</v>
      </c>
      <c r="H1556" s="26">
        <v>22207</v>
      </c>
      <c r="I1556" s="39" t="s">
        <v>2011</v>
      </c>
      <c r="J1556" s="18">
        <f t="shared" si="24"/>
        <v>0.99977348496943186</v>
      </c>
    </row>
    <row r="1557" spans="1:10" hidden="1" x14ac:dyDescent="0.25">
      <c r="A1557" s="15" t="s">
        <v>3</v>
      </c>
      <c r="B1557" s="22" t="s">
        <v>2003</v>
      </c>
      <c r="C1557" s="22" t="s">
        <v>1973</v>
      </c>
      <c r="D1557" s="14" t="s">
        <v>1931</v>
      </c>
      <c r="E1557" s="25">
        <v>41595</v>
      </c>
      <c r="F1557" s="14">
        <v>4073138</v>
      </c>
      <c r="G1557" s="27">
        <v>10093639</v>
      </c>
      <c r="H1557" s="26">
        <v>19200</v>
      </c>
      <c r="I1557" s="39" t="s">
        <v>2015</v>
      </c>
      <c r="J1557" s="18">
        <f t="shared" si="24"/>
        <v>0.99978789370191623</v>
      </c>
    </row>
    <row r="1558" spans="1:10" hidden="1" x14ac:dyDescent="0.25">
      <c r="A1558" s="15" t="s">
        <v>3</v>
      </c>
      <c r="B1558" s="22" t="s">
        <v>2003</v>
      </c>
      <c r="C1558" s="22" t="s">
        <v>1973</v>
      </c>
      <c r="D1558" s="14" t="s">
        <v>1273</v>
      </c>
      <c r="E1558" s="25">
        <v>41080</v>
      </c>
      <c r="F1558" s="14">
        <v>4031704</v>
      </c>
      <c r="G1558" s="27">
        <v>10049870</v>
      </c>
      <c r="H1558" s="26">
        <v>17696</v>
      </c>
      <c r="I1558" s="39" t="s">
        <v>2005</v>
      </c>
      <c r="J1558" s="18">
        <f t="shared" si="24"/>
        <v>0.99980117375035604</v>
      </c>
    </row>
    <row r="1559" spans="1:10" hidden="1" x14ac:dyDescent="0.25">
      <c r="A1559" s="15" t="s">
        <v>3</v>
      </c>
      <c r="B1559" s="22" t="s">
        <v>2003</v>
      </c>
      <c r="C1559" s="22" t="s">
        <v>1973</v>
      </c>
      <c r="D1559" s="14" t="s">
        <v>1935</v>
      </c>
      <c r="E1559" s="25">
        <v>44102</v>
      </c>
      <c r="F1559" s="14">
        <v>4379578</v>
      </c>
      <c r="G1559" s="27">
        <v>10322123</v>
      </c>
      <c r="H1559" s="26">
        <v>17670</v>
      </c>
      <c r="I1559" s="16" t="e">
        <v>#N/A</v>
      </c>
      <c r="J1559" s="18">
        <f t="shared" si="24"/>
        <v>0.99981443428697059</v>
      </c>
    </row>
    <row r="1560" spans="1:10" hidden="1" x14ac:dyDescent="0.25">
      <c r="A1560" s="15" t="s">
        <v>0</v>
      </c>
      <c r="B1560" s="22" t="s">
        <v>2003</v>
      </c>
      <c r="C1560" s="22" t="s">
        <v>1973</v>
      </c>
      <c r="D1560" s="14" t="s">
        <v>1938</v>
      </c>
      <c r="E1560" s="25">
        <v>41526</v>
      </c>
      <c r="F1560" s="14">
        <v>4066577</v>
      </c>
      <c r="G1560" s="27">
        <v>10086293</v>
      </c>
      <c r="H1560" s="26">
        <v>17600</v>
      </c>
      <c r="I1560" s="39" t="s">
        <v>2005</v>
      </c>
      <c r="J1560" s="18">
        <f t="shared" si="24"/>
        <v>0.99982764229174792</v>
      </c>
    </row>
    <row r="1561" spans="1:10" hidden="1" x14ac:dyDescent="0.25">
      <c r="A1561" s="15" t="s">
        <v>0</v>
      </c>
      <c r="B1561" s="22" t="s">
        <v>2003</v>
      </c>
      <c r="C1561" s="22" t="s">
        <v>1973</v>
      </c>
      <c r="D1561" s="14" t="s">
        <v>1936</v>
      </c>
      <c r="E1561" s="25">
        <v>42539</v>
      </c>
      <c r="F1561" s="14">
        <v>4155296</v>
      </c>
      <c r="G1561" s="27">
        <v>10181162</v>
      </c>
      <c r="H1561" s="26">
        <v>17600</v>
      </c>
      <c r="I1561" s="16" t="e">
        <v>#N/A</v>
      </c>
      <c r="J1561" s="18">
        <f t="shared" si="24"/>
        <v>0.99984085029652525</v>
      </c>
    </row>
    <row r="1562" spans="1:10" hidden="1" x14ac:dyDescent="0.25">
      <c r="A1562" s="15" t="s">
        <v>3</v>
      </c>
      <c r="B1562" s="22" t="s">
        <v>2003</v>
      </c>
      <c r="C1562" s="22" t="s">
        <v>1973</v>
      </c>
      <c r="D1562" s="14" t="s">
        <v>1939</v>
      </c>
      <c r="E1562" s="25">
        <v>41864</v>
      </c>
      <c r="F1562" s="14">
        <v>4096836</v>
      </c>
      <c r="G1562" s="27">
        <v>10118567</v>
      </c>
      <c r="H1562" s="26">
        <v>17331</v>
      </c>
      <c r="I1562" s="16" t="e">
        <v>#N/A</v>
      </c>
      <c r="J1562" s="18">
        <f t="shared" si="24"/>
        <v>0.99985385642895686</v>
      </c>
    </row>
    <row r="1563" spans="1:10" hidden="1" x14ac:dyDescent="0.25">
      <c r="A1563" s="15" t="s">
        <v>3</v>
      </c>
      <c r="B1563" s="22" t="s">
        <v>2003</v>
      </c>
      <c r="C1563" s="22" t="s">
        <v>1973</v>
      </c>
      <c r="D1563" s="14" t="s">
        <v>1940</v>
      </c>
      <c r="E1563" s="25">
        <v>41773</v>
      </c>
      <c r="F1563" s="14">
        <v>4088777</v>
      </c>
      <c r="G1563" s="27">
        <v>10109733</v>
      </c>
      <c r="H1563" s="26">
        <v>17331</v>
      </c>
      <c r="I1563" s="16" t="e">
        <v>#N/A</v>
      </c>
      <c r="J1563" s="18">
        <f t="shared" si="24"/>
        <v>0.99986686256138846</v>
      </c>
    </row>
    <row r="1564" spans="1:10" hidden="1" x14ac:dyDescent="0.25">
      <c r="A1564" s="15" t="s">
        <v>3</v>
      </c>
      <c r="B1564" s="22" t="s">
        <v>2003</v>
      </c>
      <c r="C1564" s="22" t="s">
        <v>1973</v>
      </c>
      <c r="D1564" s="14" t="s">
        <v>1941</v>
      </c>
      <c r="E1564" s="25">
        <v>42304</v>
      </c>
      <c r="F1564" s="14">
        <v>4134843</v>
      </c>
      <c r="G1564" s="27">
        <v>10159873</v>
      </c>
      <c r="H1564" s="26">
        <v>16614</v>
      </c>
      <c r="I1564" s="39" t="s">
        <v>2015</v>
      </c>
      <c r="J1564" s="18">
        <f t="shared" si="24"/>
        <v>0.99987933061771639</v>
      </c>
    </row>
    <row r="1565" spans="1:10" hidden="1" x14ac:dyDescent="0.25">
      <c r="A1565" s="15" t="s">
        <v>3</v>
      </c>
      <c r="B1565" s="22" t="s">
        <v>2003</v>
      </c>
      <c r="C1565" s="22" t="s">
        <v>1973</v>
      </c>
      <c r="D1565" s="14" t="s">
        <v>1943</v>
      </c>
      <c r="E1565" s="25">
        <v>44091</v>
      </c>
      <c r="F1565" s="14">
        <v>4377246</v>
      </c>
      <c r="G1565" s="27">
        <v>10321639</v>
      </c>
      <c r="H1565" s="26">
        <v>16337</v>
      </c>
      <c r="I1565" s="39" t="s">
        <v>2005</v>
      </c>
      <c r="J1565" s="18">
        <f t="shared" si="24"/>
        <v>0.99989159079806</v>
      </c>
    </row>
    <row r="1566" spans="1:10" hidden="1" x14ac:dyDescent="0.25">
      <c r="A1566" s="15" t="s">
        <v>0</v>
      </c>
      <c r="B1566" s="22" t="s">
        <v>2003</v>
      </c>
      <c r="C1566" s="22" t="s">
        <v>1973</v>
      </c>
      <c r="D1566" s="14" t="s">
        <v>1944</v>
      </c>
      <c r="E1566" s="25">
        <v>41501</v>
      </c>
      <c r="F1566" s="14">
        <v>4064384</v>
      </c>
      <c r="G1566" s="27">
        <v>10084556</v>
      </c>
      <c r="H1566" s="26">
        <v>16000</v>
      </c>
      <c r="I1566" s="39" t="s">
        <v>2005</v>
      </c>
      <c r="J1566" s="18">
        <f t="shared" si="24"/>
        <v>0.9999035980751303</v>
      </c>
    </row>
    <row r="1567" spans="1:10" hidden="1" x14ac:dyDescent="0.25">
      <c r="A1567" s="15" t="s">
        <v>3</v>
      </c>
      <c r="B1567" s="22" t="s">
        <v>2003</v>
      </c>
      <c r="C1567" s="22" t="s">
        <v>1973</v>
      </c>
      <c r="D1567" s="14" t="s">
        <v>1945</v>
      </c>
      <c r="E1567" s="25">
        <v>41477</v>
      </c>
      <c r="F1567" s="14">
        <v>4062430</v>
      </c>
      <c r="G1567" s="27">
        <v>10082767</v>
      </c>
      <c r="H1567" s="26">
        <v>16000</v>
      </c>
      <c r="I1567" s="39" t="s">
        <v>2015</v>
      </c>
      <c r="J1567" s="18">
        <f t="shared" si="24"/>
        <v>0.99991560535220059</v>
      </c>
    </row>
    <row r="1568" spans="1:10" hidden="1" x14ac:dyDescent="0.25">
      <c r="A1568" s="15" t="s">
        <v>3</v>
      </c>
      <c r="B1568" s="22" t="s">
        <v>2003</v>
      </c>
      <c r="C1568" s="22" t="s">
        <v>1973</v>
      </c>
      <c r="D1568" s="14" t="s">
        <v>1946</v>
      </c>
      <c r="E1568" s="25">
        <v>43789</v>
      </c>
      <c r="F1568" s="14">
        <v>4331265</v>
      </c>
      <c r="G1568" s="27">
        <v>10291475</v>
      </c>
      <c r="H1568" s="26">
        <v>13367</v>
      </c>
      <c r="I1568" s="39" t="s">
        <v>2015</v>
      </c>
      <c r="J1568" s="18">
        <f t="shared" si="24"/>
        <v>0.99992563668173806</v>
      </c>
    </row>
    <row r="1569" spans="1:10" hidden="1" x14ac:dyDescent="0.25">
      <c r="A1569" s="15" t="s">
        <v>3</v>
      </c>
      <c r="B1569" s="22" t="s">
        <v>2003</v>
      </c>
      <c r="C1569" s="22" t="s">
        <v>1973</v>
      </c>
      <c r="D1569" s="14" t="s">
        <v>1273</v>
      </c>
      <c r="E1569" s="25">
        <v>41080</v>
      </c>
      <c r="F1569" s="14">
        <v>4031719</v>
      </c>
      <c r="G1569" s="27">
        <v>10049892</v>
      </c>
      <c r="H1569" s="26">
        <v>13272</v>
      </c>
      <c r="I1569" s="39" t="s">
        <v>2005</v>
      </c>
      <c r="J1569" s="18">
        <f t="shared" si="24"/>
        <v>0.99993559671806787</v>
      </c>
    </row>
    <row r="1570" spans="1:10" hidden="1" x14ac:dyDescent="0.25">
      <c r="A1570" s="15" t="s">
        <v>3</v>
      </c>
      <c r="B1570" s="22" t="s">
        <v>2003</v>
      </c>
      <c r="C1570" s="22" t="s">
        <v>1973</v>
      </c>
      <c r="D1570" s="14" t="s">
        <v>1947</v>
      </c>
      <c r="E1570" s="25">
        <v>42990</v>
      </c>
      <c r="F1570" s="14">
        <v>4217653</v>
      </c>
      <c r="G1570" s="27">
        <v>10216745</v>
      </c>
      <c r="H1570" s="26">
        <v>12831</v>
      </c>
      <c r="I1570" s="16" t="e">
        <v>#N/A</v>
      </c>
      <c r="J1570" s="18">
        <f t="shared" si="24"/>
        <v>0.99994522580382339</v>
      </c>
    </row>
    <row r="1571" spans="1:10" hidden="1" x14ac:dyDescent="0.25">
      <c r="A1571" s="15" t="s">
        <v>0</v>
      </c>
      <c r="B1571" s="22" t="s">
        <v>2003</v>
      </c>
      <c r="C1571" s="22" t="s">
        <v>1973</v>
      </c>
      <c r="D1571" s="14" t="s">
        <v>1948</v>
      </c>
      <c r="E1571" s="25">
        <v>41853</v>
      </c>
      <c r="F1571" s="14">
        <v>4095691</v>
      </c>
      <c r="G1571" s="27">
        <v>10117472</v>
      </c>
      <c r="H1571" s="26">
        <v>10504</v>
      </c>
      <c r="I1571" s="16" t="e">
        <v>#N/A</v>
      </c>
      <c r="J1571" s="18">
        <f t="shared" si="24"/>
        <v>0.99995310858122</v>
      </c>
    </row>
    <row r="1572" spans="1:10" hidden="1" x14ac:dyDescent="0.25">
      <c r="A1572" s="15" t="s">
        <v>3</v>
      </c>
      <c r="B1572" s="22" t="s">
        <v>2003</v>
      </c>
      <c r="C1572" s="22" t="s">
        <v>1973</v>
      </c>
      <c r="D1572" s="14" t="s">
        <v>1949</v>
      </c>
      <c r="E1572" s="25">
        <v>44083</v>
      </c>
      <c r="F1572" s="14">
        <v>4376075</v>
      </c>
      <c r="G1572" s="27">
        <v>10322551</v>
      </c>
      <c r="H1572" s="26">
        <v>9767</v>
      </c>
      <c r="I1572" s="39" t="s">
        <v>2006</v>
      </c>
      <c r="J1572" s="18">
        <f t="shared" si="24"/>
        <v>0.99996043827341663</v>
      </c>
    </row>
    <row r="1573" spans="1:10" hidden="1" x14ac:dyDescent="0.25">
      <c r="A1573" s="15" t="s">
        <v>0</v>
      </c>
      <c r="B1573" s="22" t="s">
        <v>2003</v>
      </c>
      <c r="C1573" s="22" t="s">
        <v>1973</v>
      </c>
      <c r="D1573" s="14" t="s">
        <v>1950</v>
      </c>
      <c r="E1573" s="25">
        <v>43879</v>
      </c>
      <c r="F1573" s="14">
        <v>4344282</v>
      </c>
      <c r="G1573" s="27">
        <v>10300583</v>
      </c>
      <c r="H1573" s="26">
        <v>9703</v>
      </c>
      <c r="I1573" s="39" t="s">
        <v>2005</v>
      </c>
      <c r="J1573" s="18">
        <f t="shared" si="24"/>
        <v>0.99996771993650491</v>
      </c>
    </row>
    <row r="1574" spans="1:10" hidden="1" x14ac:dyDescent="0.25">
      <c r="A1574" s="15" t="s">
        <v>3</v>
      </c>
      <c r="B1574" s="22" t="s">
        <v>2003</v>
      </c>
      <c r="C1574" s="22" t="s">
        <v>1973</v>
      </c>
      <c r="D1574" s="14" t="s">
        <v>1951</v>
      </c>
      <c r="E1574" s="25">
        <v>41157</v>
      </c>
      <c r="F1574" s="14">
        <v>4036774</v>
      </c>
      <c r="G1574" s="27">
        <v>10056373</v>
      </c>
      <c r="H1574" s="26">
        <v>9514</v>
      </c>
      <c r="I1574" s="16" t="e">
        <v>#N/A</v>
      </c>
      <c r="J1574" s="18">
        <f t="shared" si="24"/>
        <v>0.99997485976363287</v>
      </c>
    </row>
    <row r="1575" spans="1:10" hidden="1" x14ac:dyDescent="0.25">
      <c r="A1575" s="15" t="s">
        <v>3</v>
      </c>
      <c r="B1575" s="22" t="s">
        <v>2003</v>
      </c>
      <c r="C1575" s="22" t="s">
        <v>1973</v>
      </c>
      <c r="D1575" s="14" t="s">
        <v>1952</v>
      </c>
      <c r="E1575" s="25">
        <v>41698</v>
      </c>
      <c r="F1575" s="14">
        <v>4082215</v>
      </c>
      <c r="G1575" s="27">
        <v>10102862</v>
      </c>
      <c r="H1575" s="26">
        <v>9006</v>
      </c>
      <c r="I1575" s="39" t="s">
        <v>2005</v>
      </c>
      <c r="J1575" s="18">
        <f t="shared" si="24"/>
        <v>0.99998161835971378</v>
      </c>
    </row>
    <row r="1576" spans="1:10" hidden="1" x14ac:dyDescent="0.25">
      <c r="A1576" s="15" t="s">
        <v>0</v>
      </c>
      <c r="B1576" s="22" t="s">
        <v>2003</v>
      </c>
      <c r="C1576" s="22" t="s">
        <v>1973</v>
      </c>
      <c r="D1576" s="14" t="s">
        <v>1954</v>
      </c>
      <c r="E1576" s="25">
        <v>41905</v>
      </c>
      <c r="F1576" s="14">
        <v>4100365</v>
      </c>
      <c r="G1576" s="27">
        <v>10122668</v>
      </c>
      <c r="H1576" s="26">
        <v>5777</v>
      </c>
      <c r="I1576" s="16" t="e">
        <v>#N/A</v>
      </c>
      <c r="J1576" s="18">
        <f t="shared" si="24"/>
        <v>0.99998595373719101</v>
      </c>
    </row>
    <row r="1577" spans="1:10" hidden="1" x14ac:dyDescent="0.25">
      <c r="A1577" s="15" t="s">
        <v>0</v>
      </c>
      <c r="B1577" s="22" t="s">
        <v>2003</v>
      </c>
      <c r="C1577" s="22" t="s">
        <v>1974</v>
      </c>
      <c r="D1577" s="14" t="s">
        <v>1955</v>
      </c>
      <c r="E1577" s="25">
        <v>43997</v>
      </c>
      <c r="F1577" s="14">
        <v>4364044</v>
      </c>
      <c r="G1577" s="27">
        <v>10312827</v>
      </c>
      <c r="H1577" s="26">
        <v>5313</v>
      </c>
      <c r="I1577" s="16" t="e">
        <v>#N/A</v>
      </c>
      <c r="J1577" s="18">
        <f t="shared" si="24"/>
        <v>0.99998994090363313</v>
      </c>
    </row>
    <row r="1578" spans="1:10" hidden="1" x14ac:dyDescent="0.25">
      <c r="A1578" s="15" t="s">
        <v>0</v>
      </c>
      <c r="B1578" s="22" t="s">
        <v>2003</v>
      </c>
      <c r="C1578" s="22" t="s">
        <v>1973</v>
      </c>
      <c r="D1578" s="14" t="s">
        <v>1956</v>
      </c>
      <c r="E1578" s="25">
        <v>43284</v>
      </c>
      <c r="F1578" s="14">
        <v>4254706</v>
      </c>
      <c r="G1578" s="27">
        <v>10242535</v>
      </c>
      <c r="H1578" s="26">
        <v>5100</v>
      </c>
      <c r="I1578" s="16" t="e">
        <v>#N/A</v>
      </c>
      <c r="J1578" s="18">
        <f t="shared" si="24"/>
        <v>0.9999937682231993</v>
      </c>
    </row>
    <row r="1579" spans="1:10" hidden="1" x14ac:dyDescent="0.25">
      <c r="A1579" s="15" t="s">
        <v>0</v>
      </c>
      <c r="B1579" s="22" t="s">
        <v>2003</v>
      </c>
      <c r="C1579" s="22" t="s">
        <v>1974</v>
      </c>
      <c r="D1579" s="14" t="s">
        <v>1959</v>
      </c>
      <c r="E1579" s="25">
        <v>43839</v>
      </c>
      <c r="F1579" s="14">
        <v>4337659</v>
      </c>
      <c r="G1579" s="27">
        <v>10295822</v>
      </c>
      <c r="H1579" s="26">
        <v>2400</v>
      </c>
      <c r="I1579" s="39" t="s">
        <v>2006</v>
      </c>
      <c r="J1579" s="18">
        <f t="shared" si="24"/>
        <v>0.99999556931475986</v>
      </c>
    </row>
    <row r="1580" spans="1:10" hidden="1" x14ac:dyDescent="0.25">
      <c r="A1580" s="15" t="s">
        <v>0</v>
      </c>
      <c r="B1580" s="22" t="s">
        <v>2003</v>
      </c>
      <c r="C1580" s="22" t="s">
        <v>1973</v>
      </c>
      <c r="D1580" s="14" t="s">
        <v>1960</v>
      </c>
      <c r="E1580" s="25">
        <v>42621</v>
      </c>
      <c r="F1580" s="14">
        <v>4170754</v>
      </c>
      <c r="G1580" s="14" t="s">
        <v>2</v>
      </c>
      <c r="H1580" s="26">
        <v>2300</v>
      </c>
      <c r="I1580" s="16" t="e">
        <v>#N/A</v>
      </c>
      <c r="J1580" s="18">
        <f t="shared" si="24"/>
        <v>0.9999972953608387</v>
      </c>
    </row>
    <row r="1581" spans="1:10" hidden="1" x14ac:dyDescent="0.25">
      <c r="A1581" s="15" t="s">
        <v>0</v>
      </c>
      <c r="B1581" s="22" t="s">
        <v>2003</v>
      </c>
      <c r="C1581" s="22" t="s">
        <v>1973</v>
      </c>
      <c r="D1581" s="14" t="s">
        <v>1961</v>
      </c>
      <c r="E1581" s="25">
        <v>43314</v>
      </c>
      <c r="F1581" s="14">
        <v>4258084</v>
      </c>
      <c r="G1581" s="14" t="s">
        <v>2</v>
      </c>
      <c r="H1581" s="26">
        <v>1829</v>
      </c>
      <c r="I1581" s="39" t="s">
        <v>2007</v>
      </c>
      <c r="J1581" s="18">
        <f t="shared" si="24"/>
        <v>0.99999866794269876</v>
      </c>
    </row>
    <row r="1582" spans="1:10" hidden="1" x14ac:dyDescent="0.25">
      <c r="A1582" s="15" t="s">
        <v>3</v>
      </c>
      <c r="B1582" s="22" t="s">
        <v>2003</v>
      </c>
      <c r="C1582" s="22" t="s">
        <v>1973</v>
      </c>
      <c r="D1582" s="14" t="s">
        <v>1963</v>
      </c>
      <c r="E1582" s="25">
        <v>42939</v>
      </c>
      <c r="F1582" s="14">
        <v>4211385</v>
      </c>
      <c r="G1582" s="27">
        <v>10210533</v>
      </c>
      <c r="H1582" s="26">
        <v>1202</v>
      </c>
      <c r="I1582" s="16" t="e">
        <v>#N/A</v>
      </c>
      <c r="J1582" s="18">
        <f t="shared" si="24"/>
        <v>0.99999956998938866</v>
      </c>
    </row>
    <row r="1583" spans="1:10" hidden="1" x14ac:dyDescent="0.25">
      <c r="A1583" s="15" t="s">
        <v>3</v>
      </c>
      <c r="B1583" s="22" t="s">
        <v>2003</v>
      </c>
      <c r="C1583" s="22" t="s">
        <v>1973</v>
      </c>
      <c r="D1583" s="14" t="s">
        <v>1964</v>
      </c>
      <c r="E1583" s="25">
        <v>42598</v>
      </c>
      <c r="F1583" s="14">
        <v>4168703</v>
      </c>
      <c r="G1583" s="14" t="s">
        <v>2</v>
      </c>
      <c r="H1583" s="26">
        <v>573</v>
      </c>
      <c r="I1583" s="16" t="e">
        <v>#N/A</v>
      </c>
      <c r="J1583" s="18">
        <f t="shared" si="24"/>
        <v>0.99999999999999878</v>
      </c>
    </row>
  </sheetData>
  <autoFilter ref="A2:J1583" xr:uid="{0D158D59-0164-4A43-B066-20444D282645}">
    <filterColumn colId="9">
      <customFilters>
        <customFilter operator="lessThanOrEqual" val="0.8"/>
      </customFilters>
    </filterColumn>
    <sortState xmlns:xlrd2="http://schemas.microsoft.com/office/spreadsheetml/2017/richdata2" ref="A3:J1583">
      <sortCondition descending="1" ref="H2:H158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107"/>
  <sheetViews>
    <sheetView zoomScale="70" zoomScaleNormal="70" workbookViewId="0">
      <selection activeCell="C5" sqref="C5"/>
    </sheetView>
  </sheetViews>
  <sheetFormatPr baseColWidth="10" defaultRowHeight="13.2" x14ac:dyDescent="0.25"/>
  <cols>
    <col min="1" max="1" width="25.6640625" bestFit="1" customWidth="1"/>
    <col min="2" max="2" width="19.109375" bestFit="1" customWidth="1"/>
    <col min="3" max="3" width="20.33203125" bestFit="1" customWidth="1"/>
    <col min="4" max="4" width="20" bestFit="1" customWidth="1"/>
    <col min="5" max="5" width="30" bestFit="1" customWidth="1"/>
    <col min="6" max="6" width="9.33203125" bestFit="1" customWidth="1"/>
    <col min="7" max="7" width="29.109375" bestFit="1" customWidth="1"/>
    <col min="8" max="10" width="19.88671875" bestFit="1" customWidth="1"/>
    <col min="11" max="11" width="15.33203125" bestFit="1" customWidth="1"/>
    <col min="12" max="12" width="24.109375" bestFit="1" customWidth="1"/>
    <col min="13" max="13" width="15.33203125" bestFit="1" customWidth="1"/>
    <col min="14" max="14" width="22.33203125" bestFit="1" customWidth="1"/>
    <col min="15" max="15" width="15.33203125" bestFit="1" customWidth="1"/>
    <col min="16" max="16" width="22.33203125" bestFit="1" customWidth="1"/>
    <col min="17" max="17" width="15.33203125" bestFit="1" customWidth="1"/>
    <col min="18" max="18" width="22.33203125" bestFit="1" customWidth="1"/>
    <col min="19" max="19" width="15.33203125" bestFit="1" customWidth="1"/>
    <col min="20" max="24" width="12.109375" bestFit="1" customWidth="1"/>
    <col min="25" max="25" width="11.109375" bestFit="1" customWidth="1"/>
    <col min="26" max="26" width="12.109375" bestFit="1" customWidth="1"/>
    <col min="27" max="27" width="10.109375" bestFit="1" customWidth="1"/>
  </cols>
  <sheetData>
    <row r="3" spans="1:5" x14ac:dyDescent="0.25">
      <c r="A3" t="s">
        <v>2018</v>
      </c>
      <c r="B3" t="s">
        <v>1969</v>
      </c>
      <c r="C3" t="s">
        <v>2019</v>
      </c>
    </row>
    <row r="4" spans="1:5" x14ac:dyDescent="0.25">
      <c r="A4" s="23" t="s">
        <v>2003</v>
      </c>
      <c r="B4" s="149">
        <v>1581</v>
      </c>
      <c r="C4" s="52">
        <v>0.69190371991247268</v>
      </c>
    </row>
    <row r="5" spans="1:5" x14ac:dyDescent="0.25">
      <c r="A5" s="13" t="s">
        <v>1971</v>
      </c>
      <c r="B5">
        <v>423</v>
      </c>
      <c r="C5" s="40">
        <v>0.87702407002188187</v>
      </c>
    </row>
    <row r="6" spans="1:5" x14ac:dyDescent="0.25">
      <c r="A6" s="13" t="s">
        <v>42</v>
      </c>
      <c r="B6">
        <v>130</v>
      </c>
      <c r="C6" s="40">
        <v>0.93391684901531724</v>
      </c>
    </row>
    <row r="7" spans="1:5" x14ac:dyDescent="0.25">
      <c r="A7" s="13" t="s">
        <v>160</v>
      </c>
      <c r="B7">
        <v>85</v>
      </c>
      <c r="C7" s="40">
        <v>0.97111597374179426</v>
      </c>
      <c r="E7" s="9"/>
    </row>
    <row r="8" spans="1:5" x14ac:dyDescent="0.25">
      <c r="A8" s="13" t="s">
        <v>1972</v>
      </c>
      <c r="B8">
        <v>41</v>
      </c>
      <c r="C8" s="40">
        <v>0.98905908096280093</v>
      </c>
      <c r="E8" s="9"/>
    </row>
    <row r="9" spans="1:5" x14ac:dyDescent="0.25">
      <c r="A9" s="13" t="s">
        <v>110</v>
      </c>
      <c r="B9">
        <v>25</v>
      </c>
      <c r="C9" s="40">
        <v>1</v>
      </c>
      <c r="E9" s="9"/>
    </row>
    <row r="10" spans="1:5" x14ac:dyDescent="0.25">
      <c r="A10" s="13" t="s">
        <v>1975</v>
      </c>
      <c r="B10">
        <v>2285</v>
      </c>
      <c r="C10" s="40"/>
    </row>
    <row r="39" spans="1:3" x14ac:dyDescent="0.25">
      <c r="A39" t="s">
        <v>1968</v>
      </c>
      <c r="B39" t="s">
        <v>1981</v>
      </c>
      <c r="C39" t="s">
        <v>2016</v>
      </c>
    </row>
    <row r="40" spans="1:3" x14ac:dyDescent="0.25">
      <c r="A40" s="23" t="s">
        <v>2003</v>
      </c>
      <c r="B40" s="24">
        <v>1332525260</v>
      </c>
      <c r="C40" s="52">
        <v>0.72412183109018646</v>
      </c>
    </row>
    <row r="41" spans="1:3" x14ac:dyDescent="0.25">
      <c r="A41" s="13" t="s">
        <v>1971</v>
      </c>
      <c r="B41" s="5">
        <v>276880914</v>
      </c>
      <c r="C41" s="40">
        <v>0.87458465566703869</v>
      </c>
    </row>
    <row r="42" spans="1:3" x14ac:dyDescent="0.25">
      <c r="A42" s="13" t="s">
        <v>42</v>
      </c>
      <c r="B42" s="5">
        <v>73354343</v>
      </c>
      <c r="C42" s="40">
        <v>0.91444692527352822</v>
      </c>
    </row>
    <row r="43" spans="1:3" x14ac:dyDescent="0.25">
      <c r="A43" s="13" t="s">
        <v>1972</v>
      </c>
      <c r="B43" s="5">
        <v>63481630</v>
      </c>
      <c r="C43" s="40">
        <v>0.94894415811111799</v>
      </c>
    </row>
    <row r="44" spans="1:3" x14ac:dyDescent="0.25">
      <c r="A44" s="13" t="s">
        <v>160</v>
      </c>
      <c r="B44" s="5">
        <v>57420739</v>
      </c>
      <c r="C44" s="40">
        <v>0.98014777722092128</v>
      </c>
    </row>
    <row r="45" spans="1:3" x14ac:dyDescent="0.25">
      <c r="A45" s="13" t="s">
        <v>110</v>
      </c>
      <c r="B45" s="5">
        <v>36531958</v>
      </c>
      <c r="C45" s="40">
        <v>1</v>
      </c>
    </row>
    <row r="46" spans="1:3" x14ac:dyDescent="0.25">
      <c r="A46" s="13" t="s">
        <v>1975</v>
      </c>
      <c r="B46" s="5">
        <v>1840194844</v>
      </c>
      <c r="C46" s="40"/>
    </row>
    <row r="93" spans="1:7" x14ac:dyDescent="0.25">
      <c r="A93" t="s">
        <v>1969</v>
      </c>
      <c r="B93" t="s">
        <v>2002</v>
      </c>
    </row>
    <row r="94" spans="1:7" x14ac:dyDescent="0.25">
      <c r="A94" t="s">
        <v>1968</v>
      </c>
      <c r="B94" t="s">
        <v>2003</v>
      </c>
      <c r="C94" t="s">
        <v>1971</v>
      </c>
      <c r="D94" t="s">
        <v>42</v>
      </c>
      <c r="E94" t="s">
        <v>160</v>
      </c>
      <c r="F94" t="s">
        <v>1972</v>
      </c>
      <c r="G94" t="s">
        <v>110</v>
      </c>
    </row>
    <row r="95" spans="1:7" x14ac:dyDescent="0.25">
      <c r="A95" s="13" t="s">
        <v>1993</v>
      </c>
      <c r="B95" s="148">
        <v>133</v>
      </c>
      <c r="C95" s="148">
        <v>35</v>
      </c>
      <c r="D95" s="148">
        <v>9</v>
      </c>
      <c r="E95" s="148">
        <v>3</v>
      </c>
      <c r="F95" s="148">
        <v>2</v>
      </c>
      <c r="G95" s="148">
        <v>1</v>
      </c>
    </row>
    <row r="96" spans="1:7" x14ac:dyDescent="0.25">
      <c r="A96" s="13" t="s">
        <v>1985</v>
      </c>
      <c r="B96" s="148">
        <v>131</v>
      </c>
      <c r="C96" s="148">
        <v>24</v>
      </c>
      <c r="D96" s="148">
        <v>8</v>
      </c>
      <c r="E96" s="148">
        <v>7</v>
      </c>
      <c r="F96" s="148">
        <v>3</v>
      </c>
      <c r="G96" s="148">
        <v>4</v>
      </c>
    </row>
    <row r="97" spans="1:7" x14ac:dyDescent="0.25">
      <c r="A97" s="13" t="s">
        <v>1994</v>
      </c>
      <c r="B97" s="148">
        <v>155</v>
      </c>
      <c r="C97" s="148">
        <v>45</v>
      </c>
      <c r="D97" s="148">
        <v>8</v>
      </c>
      <c r="E97" s="148">
        <v>7</v>
      </c>
      <c r="F97" s="148">
        <v>5</v>
      </c>
      <c r="G97" s="148">
        <v>1</v>
      </c>
    </row>
    <row r="98" spans="1:7" x14ac:dyDescent="0.25">
      <c r="A98" s="13" t="s">
        <v>1990</v>
      </c>
      <c r="B98" s="148">
        <v>121</v>
      </c>
      <c r="C98" s="148">
        <v>24</v>
      </c>
      <c r="D98" s="148">
        <v>10</v>
      </c>
      <c r="E98" s="148">
        <v>8</v>
      </c>
      <c r="F98" s="148">
        <v>3</v>
      </c>
      <c r="G98" s="148">
        <v>1</v>
      </c>
    </row>
    <row r="99" spans="1:7" x14ac:dyDescent="0.25">
      <c r="A99" s="13" t="s">
        <v>1986</v>
      </c>
      <c r="B99" s="148">
        <v>114</v>
      </c>
      <c r="C99" s="148">
        <v>31</v>
      </c>
      <c r="D99" s="148">
        <v>13</v>
      </c>
      <c r="E99" s="148">
        <v>9</v>
      </c>
      <c r="F99" s="148">
        <v>4</v>
      </c>
      <c r="G99" s="148">
        <v>3</v>
      </c>
    </row>
    <row r="100" spans="1:7" x14ac:dyDescent="0.25">
      <c r="A100" s="13" t="s">
        <v>1996</v>
      </c>
      <c r="B100" s="148">
        <v>107</v>
      </c>
      <c r="C100" s="148">
        <v>39</v>
      </c>
      <c r="D100" s="148">
        <v>14</v>
      </c>
      <c r="E100" s="148">
        <v>2</v>
      </c>
      <c r="F100" s="148">
        <v>2</v>
      </c>
      <c r="G100" s="148"/>
    </row>
    <row r="101" spans="1:7" x14ac:dyDescent="0.25">
      <c r="A101" s="13" t="s">
        <v>1991</v>
      </c>
      <c r="B101" s="148">
        <v>168</v>
      </c>
      <c r="C101" s="148">
        <v>45</v>
      </c>
      <c r="D101" s="148">
        <v>9</v>
      </c>
      <c r="E101" s="148">
        <v>7</v>
      </c>
      <c r="F101" s="148">
        <v>3</v>
      </c>
      <c r="G101" s="148">
        <v>4</v>
      </c>
    </row>
    <row r="102" spans="1:7" x14ac:dyDescent="0.25">
      <c r="A102" s="13" t="s">
        <v>1987</v>
      </c>
      <c r="B102" s="148">
        <v>164</v>
      </c>
      <c r="C102" s="148">
        <v>40</v>
      </c>
      <c r="D102" s="148">
        <v>19</v>
      </c>
      <c r="E102" s="148">
        <v>16</v>
      </c>
      <c r="F102" s="148">
        <v>4</v>
      </c>
      <c r="G102" s="148">
        <v>2</v>
      </c>
    </row>
    <row r="103" spans="1:7" x14ac:dyDescent="0.25">
      <c r="A103" s="13" t="s">
        <v>1995</v>
      </c>
      <c r="B103" s="148">
        <v>126</v>
      </c>
      <c r="C103" s="148">
        <v>33</v>
      </c>
      <c r="D103" s="148">
        <v>11</v>
      </c>
      <c r="E103" s="148">
        <v>14</v>
      </c>
      <c r="F103" s="148">
        <v>3</v>
      </c>
      <c r="G103" s="148">
        <v>4</v>
      </c>
    </row>
    <row r="104" spans="1:7" x14ac:dyDescent="0.25">
      <c r="A104" s="13" t="s">
        <v>1988</v>
      </c>
      <c r="B104" s="148">
        <v>147</v>
      </c>
      <c r="C104" s="148">
        <v>44</v>
      </c>
      <c r="D104" s="148">
        <v>8</v>
      </c>
      <c r="E104" s="148">
        <v>3</v>
      </c>
      <c r="F104" s="148">
        <v>4</v>
      </c>
      <c r="G104" s="148">
        <v>2</v>
      </c>
    </row>
    <row r="105" spans="1:7" x14ac:dyDescent="0.25">
      <c r="A105" s="13" t="s">
        <v>1992</v>
      </c>
      <c r="B105" s="148">
        <v>123</v>
      </c>
      <c r="C105" s="148">
        <v>27</v>
      </c>
      <c r="D105" s="148">
        <v>12</v>
      </c>
      <c r="E105" s="148">
        <v>4</v>
      </c>
      <c r="F105" s="148">
        <v>8</v>
      </c>
      <c r="G105" s="148">
        <v>2</v>
      </c>
    </row>
    <row r="106" spans="1:7" x14ac:dyDescent="0.25">
      <c r="A106" s="13" t="s">
        <v>1989</v>
      </c>
      <c r="B106" s="148">
        <v>92</v>
      </c>
      <c r="C106" s="148">
        <v>36</v>
      </c>
      <c r="D106" s="148">
        <v>9</v>
      </c>
      <c r="E106" s="148">
        <v>5</v>
      </c>
      <c r="F106" s="148"/>
      <c r="G106" s="148">
        <v>1</v>
      </c>
    </row>
    <row r="107" spans="1:7" x14ac:dyDescent="0.25">
      <c r="A107" s="13" t="s">
        <v>1975</v>
      </c>
      <c r="B107" s="148">
        <v>1581</v>
      </c>
      <c r="C107" s="148">
        <v>423</v>
      </c>
      <c r="D107" s="148">
        <v>130</v>
      </c>
      <c r="E107" s="148">
        <v>85</v>
      </c>
      <c r="F107" s="148">
        <v>41</v>
      </c>
      <c r="G107" s="148">
        <v>25</v>
      </c>
    </row>
  </sheetData>
  <pageMargins left="0.7" right="0.7" top="0.75" bottom="0.75" header="0.3" footer="0.3"/>
  <pageSetup orientation="portrait" r:id="rId4"/>
  <drawing r:id="rId5"/>
  <extLst>
    <ext xmlns:x15="http://schemas.microsoft.com/office/spreadsheetml/2010/11/main" uri="{7E03D99C-DC04-49d9-9315-930204A7B6E9}">
      <x15:timelineRefs>
        <x15:timelineRef r:id="rId6"/>
      </x15:timeline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815C-E8DB-456F-BD9D-C78C182BDBA4}">
  <dimension ref="A3:F59"/>
  <sheetViews>
    <sheetView zoomScale="35" zoomScaleNormal="145" workbookViewId="0">
      <selection activeCell="C2" sqref="C2"/>
    </sheetView>
  </sheetViews>
  <sheetFormatPr baseColWidth="10" defaultRowHeight="13.2" x14ac:dyDescent="0.25"/>
  <cols>
    <col min="1" max="1" width="38.6640625" bestFit="1" customWidth="1"/>
    <col min="2" max="2" width="15.33203125" bestFit="1" customWidth="1"/>
    <col min="3" max="3" width="11" bestFit="1" customWidth="1"/>
    <col min="4" max="4" width="19" bestFit="1" customWidth="1"/>
    <col min="5" max="5" width="9.5546875" bestFit="1" customWidth="1"/>
    <col min="6" max="6" width="24" bestFit="1" customWidth="1"/>
    <col min="7" max="7" width="10.44140625" bestFit="1" customWidth="1"/>
    <col min="8" max="8" width="7.44140625" bestFit="1" customWidth="1"/>
    <col min="9" max="9" width="21.88671875" bestFit="1" customWidth="1"/>
    <col min="10" max="10" width="41.44140625" bestFit="1" customWidth="1"/>
    <col min="11" max="11" width="10.6640625" bestFit="1" customWidth="1"/>
    <col min="12" max="12" width="13.33203125" bestFit="1" customWidth="1"/>
  </cols>
  <sheetData>
    <row r="3" spans="1:4" ht="39.6" x14ac:dyDescent="0.25">
      <c r="A3" s="125" t="s">
        <v>2004</v>
      </c>
      <c r="B3" s="124" t="s">
        <v>2167</v>
      </c>
      <c r="C3" s="124" t="s">
        <v>2166</v>
      </c>
      <c r="D3" s="152" t="s">
        <v>2192</v>
      </c>
    </row>
    <row r="4" spans="1:4" x14ac:dyDescent="0.25">
      <c r="A4" s="13" t="s">
        <v>2005</v>
      </c>
      <c r="B4">
        <v>96</v>
      </c>
      <c r="C4" s="40">
        <v>0.3386119911540505</v>
      </c>
      <c r="D4" s="153">
        <f>GETPIVOTDATA("Fallas Totales",$A$3,"Elemento que falla","Motorreductor")/12</f>
        <v>8</v>
      </c>
    </row>
    <row r="5" spans="1:4" x14ac:dyDescent="0.25">
      <c r="A5" s="13" t="s">
        <v>1999</v>
      </c>
      <c r="B5">
        <v>42</v>
      </c>
      <c r="C5" s="40">
        <v>0.48601227109572681</v>
      </c>
      <c r="D5" s="153">
        <f>GETPIVOTDATA("Fallas Totales",$A$3,"Elemento que falla","Tablero de Control")/12</f>
        <v>3.5</v>
      </c>
    </row>
    <row r="6" spans="1:4" x14ac:dyDescent="0.25">
      <c r="A6" s="13" t="s">
        <v>2006</v>
      </c>
      <c r="B6">
        <v>42</v>
      </c>
      <c r="C6" s="40">
        <v>0.63269748053946961</v>
      </c>
      <c r="D6" s="153">
        <f>GETPIVOTDATA("Fallas Totales",$A$3,"Elemento que falla","Brazos de sujecion")/12</f>
        <v>3.5</v>
      </c>
    </row>
    <row r="7" spans="1:4" x14ac:dyDescent="0.25">
      <c r="A7" s="13" t="s">
        <v>2007</v>
      </c>
      <c r="B7">
        <v>39</v>
      </c>
      <c r="C7" s="40">
        <v>0.7700973251812876</v>
      </c>
      <c r="D7" s="153">
        <f>GETPIVOTDATA("Fallas Totales",$A$3,"Elemento que falla","Cilindros")/12</f>
        <v>3.25</v>
      </c>
    </row>
    <row r="8" spans="1:4" x14ac:dyDescent="0.25">
      <c r="A8" s="13" t="s">
        <v>2009</v>
      </c>
      <c r="B8">
        <v>25</v>
      </c>
      <c r="C8" s="40">
        <v>0.85830662592152362</v>
      </c>
      <c r="D8" s="153">
        <f>GETPIVOTDATA("Fallas Totales",$A$3,"Elemento que falla","Sistema Control tensión")/12</f>
        <v>2.0833333333333335</v>
      </c>
    </row>
    <row r="9" spans="1:4" x14ac:dyDescent="0.25">
      <c r="A9" s="13" t="s">
        <v>2011</v>
      </c>
      <c r="B9">
        <v>22</v>
      </c>
      <c r="C9" s="40">
        <v>0.93553235895682485</v>
      </c>
      <c r="D9" s="153">
        <f>GETPIVOTDATA("Fallas Totales",$A$3,"Elemento que falla","Manzanas")/12</f>
        <v>1.8333333333333333</v>
      </c>
    </row>
    <row r="10" spans="1:4" x14ac:dyDescent="0.25">
      <c r="A10" s="13" t="s">
        <v>2010</v>
      </c>
      <c r="B10">
        <v>12</v>
      </c>
      <c r="C10" s="40">
        <v>0.97843627537591737</v>
      </c>
      <c r="D10" s="153">
        <f>GETPIVOTDATA("Fallas Totales",$A$3,"Elemento que falla","Platos")/12</f>
        <v>1</v>
      </c>
    </row>
    <row r="11" spans="1:4" x14ac:dyDescent="0.25">
      <c r="A11" s="13" t="s">
        <v>2008</v>
      </c>
      <c r="B11">
        <v>4</v>
      </c>
      <c r="C11" s="40">
        <v>0.99292874187635449</v>
      </c>
      <c r="D11" s="153">
        <f>GETPIVOTDATA("Fallas Totales",$A$3,"Elemento que falla","Cambio de Referencia")/12</f>
        <v>0.33333333333333331</v>
      </c>
    </row>
    <row r="12" spans="1:4" x14ac:dyDescent="0.25">
      <c r="A12" s="13" t="s">
        <v>2001</v>
      </c>
      <c r="B12">
        <v>2</v>
      </c>
      <c r="C12" s="40">
        <v>1</v>
      </c>
      <c r="D12" s="153">
        <f>GETPIVOTDATA("Fallas Totales",$A$3,"Elemento que falla","Sistema de Alimentación Aire Comprimido")/12</f>
        <v>0.16666666666666666</v>
      </c>
    </row>
    <row r="13" spans="1:4" x14ac:dyDescent="0.25">
      <c r="A13" s="13" t="s">
        <v>1975</v>
      </c>
      <c r="B13">
        <v>284</v>
      </c>
      <c r="C13" s="40"/>
    </row>
    <row r="44" spans="2:3" x14ac:dyDescent="0.25">
      <c r="B44" s="51"/>
      <c r="C44" s="51"/>
    </row>
    <row r="49" spans="1:6" ht="52.8" x14ac:dyDescent="0.25">
      <c r="A49" s="123" t="s">
        <v>2004</v>
      </c>
      <c r="B49" s="124" t="s">
        <v>2164</v>
      </c>
      <c r="C49" s="124" t="s">
        <v>2165</v>
      </c>
      <c r="D49" s="151" t="s">
        <v>2191</v>
      </c>
    </row>
    <row r="50" spans="1:6" x14ac:dyDescent="0.25">
      <c r="A50" s="13" t="s">
        <v>2005</v>
      </c>
      <c r="B50" s="5">
        <v>490939253</v>
      </c>
      <c r="C50" s="40">
        <v>0.46071219494554466</v>
      </c>
      <c r="D50" s="150">
        <f>GETPIVOTDATA("Costos de Mantenimiento",$A$49,"Elemento que falla","Motorreductor")/12</f>
        <v>40911604.416666664</v>
      </c>
      <c r="E50" s="51"/>
      <c r="F50" s="51"/>
    </row>
    <row r="51" spans="1:6" x14ac:dyDescent="0.25">
      <c r="A51" s="13" t="s">
        <v>2006</v>
      </c>
      <c r="B51" s="5">
        <v>150270046</v>
      </c>
      <c r="C51" s="40">
        <v>0.60173013617589877</v>
      </c>
      <c r="D51" s="150">
        <f>GETPIVOTDATA("Costos de Mantenimiento",$A$49,"Elemento que falla","Brazos de sujecion")/12</f>
        <v>12522503.833333334</v>
      </c>
      <c r="F51" s="8"/>
    </row>
    <row r="52" spans="1:6" x14ac:dyDescent="0.25">
      <c r="A52" s="13" t="s">
        <v>2007</v>
      </c>
      <c r="B52" s="5">
        <v>144339174</v>
      </c>
      <c r="C52" s="40">
        <v>0.73718236832847206</v>
      </c>
      <c r="D52" s="150">
        <f>GETPIVOTDATA("Costos de Mantenimiento",$A$49,"Elemento que falla","Cilindros")/12</f>
        <v>12028264.5</v>
      </c>
    </row>
    <row r="53" spans="1:6" x14ac:dyDescent="0.25">
      <c r="A53" s="13" t="s">
        <v>2009</v>
      </c>
      <c r="B53" s="5">
        <v>108985239</v>
      </c>
      <c r="C53" s="40">
        <v>0.83945740209187492</v>
      </c>
      <c r="D53" s="150">
        <f>GETPIVOTDATA("Costos de Mantenimiento",$A$49,"Elemento que falla","Sistema Control tensión")/12</f>
        <v>9082103.25</v>
      </c>
    </row>
    <row r="54" spans="1:6" x14ac:dyDescent="0.25">
      <c r="A54" s="13" t="s">
        <v>1999</v>
      </c>
      <c r="B54" s="5">
        <v>79588916</v>
      </c>
      <c r="C54" s="40">
        <v>0.91414604016599643</v>
      </c>
      <c r="D54" s="150">
        <f>GETPIVOTDATA("Costos de Mantenimiento",$A$49,"Elemento que falla","Tablero de Control")/12</f>
        <v>6632409.666666667</v>
      </c>
    </row>
    <row r="55" spans="1:6" x14ac:dyDescent="0.25">
      <c r="A55" s="13" t="s">
        <v>2011</v>
      </c>
      <c r="B55" s="5">
        <v>38667671</v>
      </c>
      <c r="C55" s="40">
        <v>0.95043294831396274</v>
      </c>
      <c r="D55" s="150">
        <f>GETPIVOTDATA("Costos de Mantenimiento",$A$49,"Elemento que falla","Manzanas")/12</f>
        <v>3222305.9166666665</v>
      </c>
    </row>
    <row r="56" spans="1:6" x14ac:dyDescent="0.25">
      <c r="A56" s="13" t="s">
        <v>2010</v>
      </c>
      <c r="B56" s="5">
        <v>35976999</v>
      </c>
      <c r="C56" s="40">
        <v>0.98419484874371643</v>
      </c>
      <c r="D56" s="150">
        <f>GETPIVOTDATA("Costos de Mantenimiento",$A$49,"Elemento que falla","Platos")/12</f>
        <v>2998083.25</v>
      </c>
    </row>
    <row r="57" spans="1:6" x14ac:dyDescent="0.25">
      <c r="A57" s="13" t="s">
        <v>2008</v>
      </c>
      <c r="B57" s="5">
        <v>12518388</v>
      </c>
      <c r="C57" s="40">
        <v>0.99594248142416941</v>
      </c>
      <c r="D57" s="150">
        <f>GETPIVOTDATA("Costos de Mantenimiento",$A$49,"Elemento que falla","Cambio de Referencia")/12</f>
        <v>1043199</v>
      </c>
    </row>
    <row r="58" spans="1:6" x14ac:dyDescent="0.25">
      <c r="A58" s="13" t="s">
        <v>2001</v>
      </c>
      <c r="B58" s="5">
        <v>4323730</v>
      </c>
      <c r="C58" s="40">
        <v>1</v>
      </c>
      <c r="D58" s="150">
        <f>GETPIVOTDATA("Costos de Mantenimiento",$A$49,"Elemento que falla","Sistema de Alimentación Aire Comprimido")/12</f>
        <v>360310.83333333331</v>
      </c>
    </row>
    <row r="59" spans="1:6" x14ac:dyDescent="0.25">
      <c r="A59" s="13" t="s">
        <v>1975</v>
      </c>
      <c r="B59" s="5">
        <v>1065609416</v>
      </c>
      <c r="C59" s="40"/>
    </row>
  </sheetData>
  <pageMargins left="0.7" right="0.7" top="0.75" bottom="0.75" header="0.3" footer="0.3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30D8-B866-462D-983F-4B9B1088F878}">
  <sheetPr>
    <tabColor theme="9"/>
  </sheetPr>
  <dimension ref="B1:AF34"/>
  <sheetViews>
    <sheetView tabSelected="1" zoomScale="31" zoomScaleNormal="100" workbookViewId="0">
      <selection activeCell="L10" sqref="L10"/>
    </sheetView>
  </sheetViews>
  <sheetFormatPr baseColWidth="10" defaultColWidth="11.44140625" defaultRowHeight="14.4" x14ac:dyDescent="0.3"/>
  <cols>
    <col min="1" max="1" width="11.44140625" style="53"/>
    <col min="2" max="2" width="11.33203125" style="53" bestFit="1" customWidth="1"/>
    <col min="3" max="3" width="13.5546875" style="53" bestFit="1" customWidth="1"/>
    <col min="4" max="4" width="16.109375" style="53" customWidth="1"/>
    <col min="5" max="5" width="4" style="53" bestFit="1" customWidth="1"/>
    <col min="6" max="8" width="4.5546875" style="53" bestFit="1" customWidth="1"/>
    <col min="9" max="9" width="5.33203125" style="53" customWidth="1"/>
    <col min="10" max="10" width="5" style="53" bestFit="1" customWidth="1"/>
    <col min="11" max="11" width="15.33203125" style="53" customWidth="1"/>
    <col min="12" max="12" width="19.44140625" style="53" customWidth="1"/>
    <col min="13" max="13" width="13.109375" style="53" customWidth="1"/>
    <col min="14" max="14" width="14" style="53" customWidth="1"/>
    <col min="15" max="16" width="13.109375" style="53" customWidth="1"/>
    <col min="17" max="17" width="13" style="53" customWidth="1"/>
    <col min="18" max="18" width="14.6640625" style="53" bestFit="1" customWidth="1"/>
    <col min="19" max="19" width="14.6640625" style="55" customWidth="1"/>
    <col min="20" max="20" width="17.44140625" style="53" customWidth="1"/>
    <col min="21" max="21" width="19.5546875" style="53" bestFit="1" customWidth="1"/>
    <col min="22" max="22" width="15.6640625" style="53" customWidth="1"/>
    <col min="23" max="23" width="14.109375" style="54" customWidth="1"/>
    <col min="24" max="24" width="15.109375" style="53" bestFit="1" customWidth="1"/>
    <col min="25" max="25" width="13.88671875" style="53" bestFit="1" customWidth="1"/>
    <col min="26" max="26" width="12.44140625" style="53" customWidth="1"/>
    <col min="27" max="27" width="13.109375" style="53" bestFit="1" customWidth="1"/>
    <col min="28" max="28" width="15.88671875" style="53" customWidth="1"/>
    <col min="29" max="29" width="10.88671875" style="53" bestFit="1" customWidth="1"/>
    <col min="30" max="30" width="10.88671875" style="53" customWidth="1"/>
    <col min="31" max="31" width="16.88671875" style="54" bestFit="1" customWidth="1"/>
    <col min="32" max="32" width="21.88671875" style="53" customWidth="1"/>
    <col min="33" max="33" width="19.5546875" style="53" bestFit="1" customWidth="1"/>
    <col min="34" max="16384" width="11.44140625" style="53"/>
  </cols>
  <sheetData>
    <row r="1" spans="2:27" ht="15" thickBot="1" x14ac:dyDescent="0.35"/>
    <row r="2" spans="2:27" ht="15" thickBot="1" x14ac:dyDescent="0.35">
      <c r="K2" s="154" t="s">
        <v>2078</v>
      </c>
      <c r="L2" s="155"/>
      <c r="M2" s="105">
        <v>16</v>
      </c>
    </row>
    <row r="3" spans="2:27" ht="15" thickBot="1" x14ac:dyDescent="0.35"/>
    <row r="4" spans="2:27" ht="29.4" thickBot="1" x14ac:dyDescent="0.35">
      <c r="B4" s="94" t="s">
        <v>2077</v>
      </c>
      <c r="C4" s="93" t="s">
        <v>2076</v>
      </c>
      <c r="D4" s="93" t="s">
        <v>2075</v>
      </c>
      <c r="K4" s="107" t="s">
        <v>2156</v>
      </c>
      <c r="L4" s="108" t="s">
        <v>2074</v>
      </c>
      <c r="M4" s="109" t="s">
        <v>2073</v>
      </c>
      <c r="N4" s="110" t="s">
        <v>2072</v>
      </c>
      <c r="O4" s="111" t="s">
        <v>2071</v>
      </c>
      <c r="P4" s="112" t="s">
        <v>2070</v>
      </c>
      <c r="Q4" s="108" t="s">
        <v>2158</v>
      </c>
      <c r="R4" s="108" t="s">
        <v>2159</v>
      </c>
      <c r="S4" s="113" t="s">
        <v>2181</v>
      </c>
    </row>
    <row r="5" spans="2:27" ht="15" thickBot="1" x14ac:dyDescent="0.35">
      <c r="B5" s="83">
        <v>2012</v>
      </c>
      <c r="C5" s="92">
        <v>1414146</v>
      </c>
      <c r="D5" s="81">
        <f t="shared" ref="D5:D13" si="0">+$S$5/C5</f>
        <v>1.3196940061351516</v>
      </c>
      <c r="K5" s="106">
        <f>480</f>
        <v>480</v>
      </c>
      <c r="L5" s="102">
        <v>0.74</v>
      </c>
      <c r="M5" s="91">
        <f>+M2/16</f>
        <v>1</v>
      </c>
      <c r="N5" s="90">
        <v>0.9</v>
      </c>
      <c r="O5" s="89">
        <v>0.9</v>
      </c>
      <c r="P5" s="88">
        <f>+M5*N5*O5</f>
        <v>0.81</v>
      </c>
      <c r="Q5" s="103">
        <f>ROUND(+$K$5*$L$5*$M$5*$N$5*$O$5,0)</f>
        <v>288</v>
      </c>
      <c r="R5" s="104">
        <f>360*18</f>
        <v>6480</v>
      </c>
      <c r="S5" s="114">
        <f>+Q5*R5</f>
        <v>1866240</v>
      </c>
    </row>
    <row r="6" spans="2:27" x14ac:dyDescent="0.3">
      <c r="B6" s="83">
        <v>2013</v>
      </c>
      <c r="C6" s="82">
        <v>1398495.2560000001</v>
      </c>
      <c r="D6" s="81">
        <f t="shared" si="0"/>
        <v>1.3344628750031311</v>
      </c>
      <c r="L6" s="53" t="s">
        <v>2157</v>
      </c>
      <c r="M6" s="87"/>
      <c r="N6" s="87"/>
      <c r="O6" s="87"/>
      <c r="Q6" s="87"/>
    </row>
    <row r="7" spans="2:27" x14ac:dyDescent="0.3">
      <c r="B7" s="83">
        <v>2014</v>
      </c>
      <c r="C7" s="82">
        <v>1274347.2120000005</v>
      </c>
      <c r="D7" s="81">
        <f t="shared" si="0"/>
        <v>1.4644674406051899</v>
      </c>
      <c r="L7" s="133" t="s">
        <v>2189</v>
      </c>
      <c r="M7" s="85"/>
      <c r="O7" s="85"/>
      <c r="W7" s="157" t="s">
        <v>2176</v>
      </c>
      <c r="X7" s="157"/>
      <c r="Y7" s="131">
        <f>+R5*3%</f>
        <v>194.4</v>
      </c>
      <c r="Z7" s="119" t="s">
        <v>2177</v>
      </c>
    </row>
    <row r="8" spans="2:27" x14ac:dyDescent="0.3">
      <c r="B8" s="83">
        <v>2015</v>
      </c>
      <c r="C8" s="82">
        <v>1532630.5859999999</v>
      </c>
      <c r="D8" s="81">
        <f t="shared" si="0"/>
        <v>1.2176711185639879</v>
      </c>
      <c r="L8" s="86" t="s">
        <v>2068</v>
      </c>
      <c r="M8" s="85"/>
      <c r="N8" s="85"/>
      <c r="R8" s="84"/>
      <c r="X8" s="119" t="s">
        <v>2173</v>
      </c>
      <c r="Y8" s="127">
        <v>12</v>
      </c>
      <c r="Z8" s="119" t="s">
        <v>2174</v>
      </c>
    </row>
    <row r="9" spans="2:27" x14ac:dyDescent="0.3">
      <c r="B9" s="83">
        <v>2016</v>
      </c>
      <c r="C9" s="82">
        <v>1568471.4030000004</v>
      </c>
      <c r="D9" s="81">
        <f t="shared" si="0"/>
        <v>1.1898463666155854</v>
      </c>
      <c r="L9" s="134" t="s">
        <v>2190</v>
      </c>
      <c r="V9" s="157" t="s">
        <v>2169</v>
      </c>
      <c r="W9" s="157"/>
      <c r="X9" s="157"/>
      <c r="Y9" s="127">
        <v>96</v>
      </c>
      <c r="Z9" s="119" t="s">
        <v>2175</v>
      </c>
      <c r="AA9" s="53">
        <f>12*8</f>
        <v>96</v>
      </c>
    </row>
    <row r="10" spans="2:27" x14ac:dyDescent="0.3">
      <c r="B10" s="83">
        <v>2017</v>
      </c>
      <c r="C10" s="82">
        <v>1476340.6560000002</v>
      </c>
      <c r="D10" s="81">
        <f t="shared" si="0"/>
        <v>1.2640984940808944</v>
      </c>
      <c r="U10" s="116"/>
      <c r="V10" s="157" t="s">
        <v>2168</v>
      </c>
      <c r="W10" s="157"/>
      <c r="X10" s="157"/>
      <c r="Y10" s="130">
        <v>490939253</v>
      </c>
    </row>
    <row r="11" spans="2:27" x14ac:dyDescent="0.3">
      <c r="B11" s="83">
        <v>2018</v>
      </c>
      <c r="C11" s="82">
        <v>1477091.335</v>
      </c>
      <c r="D11" s="81">
        <f t="shared" si="0"/>
        <v>1.2634560610972645</v>
      </c>
      <c r="W11" s="77"/>
      <c r="X11" s="126" t="s">
        <v>2163</v>
      </c>
      <c r="Y11" s="129">
        <f>+Y9/Y8</f>
        <v>8</v>
      </c>
      <c r="Z11" s="119" t="s">
        <v>2103</v>
      </c>
    </row>
    <row r="12" spans="2:27" x14ac:dyDescent="0.3">
      <c r="B12" s="83">
        <v>2019</v>
      </c>
      <c r="C12" s="82">
        <v>1409828.534</v>
      </c>
      <c r="D12" s="81">
        <f t="shared" si="0"/>
        <v>1.3237354437032554</v>
      </c>
      <c r="W12" s="156" t="s">
        <v>2067</v>
      </c>
      <c r="X12" s="156"/>
      <c r="Y12" s="128">
        <f>+C14</f>
        <v>1432002.6638888889</v>
      </c>
      <c r="Z12" s="53" t="s">
        <v>2062</v>
      </c>
    </row>
    <row r="13" spans="2:27" ht="15" thickBot="1" x14ac:dyDescent="0.35">
      <c r="B13" s="83">
        <v>2020</v>
      </c>
      <c r="C13" s="82">
        <v>1336672.9930000002</v>
      </c>
      <c r="D13" s="81">
        <f t="shared" si="0"/>
        <v>1.3961829181656846</v>
      </c>
      <c r="W13" s="77"/>
      <c r="X13" s="77" t="s">
        <v>2066</v>
      </c>
      <c r="Y13" s="129">
        <v>16.2</v>
      </c>
      <c r="Z13" s="53" t="s">
        <v>2065</v>
      </c>
    </row>
    <row r="14" spans="2:27" ht="15" thickBot="1" x14ac:dyDescent="0.35">
      <c r="B14" s="80" t="s">
        <v>2064</v>
      </c>
      <c r="C14" s="79">
        <f>+AVERAGE(C5:C13)</f>
        <v>1432002.6638888889</v>
      </c>
      <c r="D14" s="78">
        <f>+AVERAGE(D5:D13)</f>
        <v>1.3081794137744605</v>
      </c>
      <c r="W14" s="156" t="s">
        <v>2063</v>
      </c>
      <c r="X14" s="156"/>
      <c r="Y14" s="127">
        <v>1.23</v>
      </c>
      <c r="Z14" s="53" t="s">
        <v>2062</v>
      </c>
    </row>
    <row r="15" spans="2:27" x14ac:dyDescent="0.3">
      <c r="W15" s="156" t="s">
        <v>2061</v>
      </c>
      <c r="X15" s="156"/>
      <c r="Y15" s="130">
        <v>21000</v>
      </c>
      <c r="Z15" s="53" t="s">
        <v>2060</v>
      </c>
    </row>
    <row r="16" spans="2:27" x14ac:dyDescent="0.3">
      <c r="W16" s="156" t="s">
        <v>2059</v>
      </c>
      <c r="X16" s="156"/>
      <c r="Y16" s="130">
        <f>+Y15/Y14</f>
        <v>17073.170731707316</v>
      </c>
      <c r="Z16" s="53" t="s">
        <v>2058</v>
      </c>
    </row>
    <row r="18" spans="19:32" ht="57.6" x14ac:dyDescent="0.3">
      <c r="S18" s="75" t="s">
        <v>2057</v>
      </c>
      <c r="T18" s="76" t="s">
        <v>2056</v>
      </c>
      <c r="U18" s="76" t="s">
        <v>2055</v>
      </c>
      <c r="V18" s="75" t="s">
        <v>2054</v>
      </c>
      <c r="W18" s="75" t="s">
        <v>2053</v>
      </c>
      <c r="X18" s="132" t="s">
        <v>2178</v>
      </c>
      <c r="Y18" s="75" t="s">
        <v>2052</v>
      </c>
      <c r="Z18" s="132" t="s">
        <v>2179</v>
      </c>
      <c r="AA18" s="115" t="s">
        <v>2160</v>
      </c>
      <c r="AB18" s="115" t="s">
        <v>2161</v>
      </c>
      <c r="AC18" s="75" t="s">
        <v>2051</v>
      </c>
      <c r="AD18" s="75" t="s">
        <v>2050</v>
      </c>
      <c r="AE18" s="75" t="s">
        <v>2049</v>
      </c>
      <c r="AF18" s="75" t="s">
        <v>2048</v>
      </c>
    </row>
    <row r="19" spans="19:32" x14ac:dyDescent="0.3">
      <c r="S19" s="55" t="s">
        <v>2047</v>
      </c>
      <c r="T19" s="53" t="s">
        <v>2046</v>
      </c>
      <c r="U19" s="53" t="s">
        <v>2045</v>
      </c>
      <c r="V19" s="55">
        <v>0</v>
      </c>
      <c r="W19" s="54">
        <v>288</v>
      </c>
      <c r="X19" s="54">
        <f>+W19-$W$19</f>
        <v>0</v>
      </c>
      <c r="Y19" s="66">
        <f t="shared" ref="Y19:Y27" si="1">+W19/$W$19</f>
        <v>1</v>
      </c>
      <c r="Z19" s="66">
        <f>+X19/W19</f>
        <v>0</v>
      </c>
      <c r="AA19" s="74">
        <f t="shared" ref="AA19:AA27" si="2">+X19*$Y$16</f>
        <v>0</v>
      </c>
      <c r="AB19" s="74">
        <f t="shared" ref="AB19" si="3">+AA19*$Y$13</f>
        <v>0</v>
      </c>
      <c r="AC19" s="65">
        <f t="shared" ref="AC19:AC27" si="4">+W19*$R$5</f>
        <v>1866240</v>
      </c>
      <c r="AD19" s="65">
        <f t="shared" ref="AD19:AD27" si="5">+$Y$12</f>
        <v>1432002.6638888889</v>
      </c>
      <c r="AE19" s="64">
        <f t="shared" ref="AE19:AE27" si="6">+AC19/$C$14</f>
        <v>1.3032377991056616</v>
      </c>
      <c r="AF19" s="63">
        <f>+AA19*$R$5</f>
        <v>0</v>
      </c>
    </row>
    <row r="20" spans="19:32" x14ac:dyDescent="0.3">
      <c r="S20" s="55" t="s">
        <v>2044</v>
      </c>
      <c r="T20" s="53" t="s">
        <v>2043</v>
      </c>
      <c r="U20" s="53" t="s">
        <v>2042</v>
      </c>
      <c r="V20" s="55">
        <v>1</v>
      </c>
      <c r="W20" s="54">
        <f t="shared" ref="W20:W27" si="7">+$W$19*((16-V20)/16)</f>
        <v>270</v>
      </c>
      <c r="X20" s="54">
        <f t="shared" ref="X20:X27" si="8">$W$19-W20</f>
        <v>18</v>
      </c>
      <c r="Y20" s="66">
        <f t="shared" si="1"/>
        <v>0.9375</v>
      </c>
      <c r="Z20" s="66">
        <f t="shared" ref="Z20:Z27" si="9">+X20/$W$19</f>
        <v>6.25E-2</v>
      </c>
      <c r="AA20" s="63">
        <f t="shared" si="2"/>
        <v>307317.07317073166</v>
      </c>
      <c r="AB20" s="63">
        <f t="shared" ref="AB20:AB27" si="10">+AA20*$Y$13</f>
        <v>4978536.5853658523</v>
      </c>
      <c r="AC20" s="65">
        <f t="shared" si="4"/>
        <v>1749600</v>
      </c>
      <c r="AD20" s="65">
        <f t="shared" si="5"/>
        <v>1432002.6638888889</v>
      </c>
      <c r="AE20" s="64">
        <f t="shared" si="6"/>
        <v>1.2217854366615577</v>
      </c>
      <c r="AF20" s="63">
        <f>+AA20*$Y$7</f>
        <v>59742439.024390236</v>
      </c>
    </row>
    <row r="21" spans="19:32" x14ac:dyDescent="0.3">
      <c r="S21" s="55" t="s">
        <v>2041</v>
      </c>
      <c r="T21" s="53" t="s">
        <v>2040</v>
      </c>
      <c r="U21" s="53" t="s">
        <v>2039</v>
      </c>
      <c r="V21" s="55">
        <v>2</v>
      </c>
      <c r="W21" s="54">
        <f t="shared" si="7"/>
        <v>252</v>
      </c>
      <c r="X21" s="54">
        <f t="shared" si="8"/>
        <v>36</v>
      </c>
      <c r="Y21" s="66">
        <f t="shared" si="1"/>
        <v>0.875</v>
      </c>
      <c r="Z21" s="66">
        <f t="shared" si="9"/>
        <v>0.125</v>
      </c>
      <c r="AA21" s="63">
        <f t="shared" si="2"/>
        <v>614634.14634146332</v>
      </c>
      <c r="AB21" s="63">
        <f t="shared" si="10"/>
        <v>9957073.1707317047</v>
      </c>
      <c r="AC21" s="65">
        <f t="shared" si="4"/>
        <v>1632960</v>
      </c>
      <c r="AD21" s="65">
        <f t="shared" si="5"/>
        <v>1432002.6638888889</v>
      </c>
      <c r="AE21" s="64">
        <f t="shared" si="6"/>
        <v>1.1403330742174538</v>
      </c>
      <c r="AF21" s="63">
        <f>+AA21*$Y$7</f>
        <v>119484878.04878047</v>
      </c>
    </row>
    <row r="22" spans="19:32" x14ac:dyDescent="0.3">
      <c r="S22" s="55" t="s">
        <v>2038</v>
      </c>
      <c r="T22" s="53" t="s">
        <v>2037</v>
      </c>
      <c r="U22" s="53" t="s">
        <v>2036</v>
      </c>
      <c r="V22" s="55">
        <v>3</v>
      </c>
      <c r="W22" s="54">
        <f t="shared" si="7"/>
        <v>234</v>
      </c>
      <c r="X22" s="54">
        <f t="shared" si="8"/>
        <v>54</v>
      </c>
      <c r="Y22" s="66">
        <f t="shared" si="1"/>
        <v>0.8125</v>
      </c>
      <c r="Z22" s="66">
        <f t="shared" si="9"/>
        <v>0.1875</v>
      </c>
      <c r="AA22" s="63">
        <f t="shared" si="2"/>
        <v>921951.21951219509</v>
      </c>
      <c r="AB22" s="63">
        <f t="shared" si="10"/>
        <v>14935609.756097561</v>
      </c>
      <c r="AC22" s="65">
        <f t="shared" si="4"/>
        <v>1516320</v>
      </c>
      <c r="AD22" s="65">
        <f t="shared" si="5"/>
        <v>1432002.6638888889</v>
      </c>
      <c r="AE22" s="64">
        <f t="shared" si="6"/>
        <v>1.0588807117733501</v>
      </c>
      <c r="AF22" s="63">
        <f t="shared" ref="AF22:AF27" si="11">+AA22*$Y$7</f>
        <v>179227317.07317072</v>
      </c>
    </row>
    <row r="23" spans="19:32" x14ac:dyDescent="0.3">
      <c r="S23" s="55" t="s">
        <v>2035</v>
      </c>
      <c r="T23" s="73" t="s">
        <v>2034</v>
      </c>
      <c r="U23" s="73" t="s">
        <v>2033</v>
      </c>
      <c r="V23" s="72">
        <v>4</v>
      </c>
      <c r="W23" s="71">
        <f t="shared" si="7"/>
        <v>216</v>
      </c>
      <c r="X23" s="71">
        <f t="shared" si="8"/>
        <v>72</v>
      </c>
      <c r="Y23" s="70">
        <f t="shared" si="1"/>
        <v>0.75</v>
      </c>
      <c r="Z23" s="70">
        <f t="shared" si="9"/>
        <v>0.25</v>
      </c>
      <c r="AA23" s="67">
        <f t="shared" si="2"/>
        <v>1229268.2926829266</v>
      </c>
      <c r="AB23" s="117">
        <f t="shared" si="10"/>
        <v>19914146.341463409</v>
      </c>
      <c r="AC23" s="69">
        <f t="shared" si="4"/>
        <v>1399680</v>
      </c>
      <c r="AD23" s="69">
        <f t="shared" si="5"/>
        <v>1432002.6638888889</v>
      </c>
      <c r="AE23" s="68">
        <f t="shared" si="6"/>
        <v>0.97742834932924616</v>
      </c>
      <c r="AF23" s="67">
        <f>+AA23*$Y$7</f>
        <v>238969756.09756094</v>
      </c>
    </row>
    <row r="24" spans="19:32" x14ac:dyDescent="0.3">
      <c r="S24" s="55" t="s">
        <v>2032</v>
      </c>
      <c r="T24" s="53" t="s">
        <v>2031</v>
      </c>
      <c r="U24" s="53" t="s">
        <v>2030</v>
      </c>
      <c r="V24" s="55">
        <v>5</v>
      </c>
      <c r="W24" s="54">
        <f t="shared" si="7"/>
        <v>198</v>
      </c>
      <c r="X24" s="54">
        <f t="shared" si="8"/>
        <v>90</v>
      </c>
      <c r="Y24" s="66">
        <f t="shared" si="1"/>
        <v>0.6875</v>
      </c>
      <c r="Z24" s="66">
        <f t="shared" si="9"/>
        <v>0.3125</v>
      </c>
      <c r="AA24" s="63">
        <f t="shared" si="2"/>
        <v>1536585.3658536584</v>
      </c>
      <c r="AB24" s="63">
        <f t="shared" si="10"/>
        <v>24892682.926829264</v>
      </c>
      <c r="AC24" s="65">
        <f t="shared" si="4"/>
        <v>1283040</v>
      </c>
      <c r="AD24" s="65">
        <f t="shared" si="5"/>
        <v>1432002.6638888889</v>
      </c>
      <c r="AE24" s="64">
        <f t="shared" si="6"/>
        <v>0.89597598688514235</v>
      </c>
      <c r="AF24" s="63">
        <f>+AA24*$Y$7</f>
        <v>298712195.12195122</v>
      </c>
    </row>
    <row r="25" spans="19:32" x14ac:dyDescent="0.3">
      <c r="S25" s="55" t="s">
        <v>2029</v>
      </c>
      <c r="T25" s="53" t="s">
        <v>2028</v>
      </c>
      <c r="U25" s="53" t="s">
        <v>2027</v>
      </c>
      <c r="V25" s="55">
        <v>6</v>
      </c>
      <c r="W25" s="54">
        <f t="shared" si="7"/>
        <v>180</v>
      </c>
      <c r="X25" s="54">
        <f t="shared" si="8"/>
        <v>108</v>
      </c>
      <c r="Y25" s="66">
        <f t="shared" si="1"/>
        <v>0.625</v>
      </c>
      <c r="Z25" s="66">
        <f t="shared" si="9"/>
        <v>0.375</v>
      </c>
      <c r="AA25" s="63">
        <f t="shared" si="2"/>
        <v>1843902.4390243902</v>
      </c>
      <c r="AB25" s="63">
        <f t="shared" si="10"/>
        <v>29871219.512195121</v>
      </c>
      <c r="AC25" s="65">
        <f t="shared" si="4"/>
        <v>1166400</v>
      </c>
      <c r="AD25" s="65">
        <f t="shared" si="5"/>
        <v>1432002.6638888889</v>
      </c>
      <c r="AE25" s="64">
        <f t="shared" si="6"/>
        <v>0.81452362444103843</v>
      </c>
      <c r="AF25" s="63">
        <f t="shared" si="11"/>
        <v>358454634.14634144</v>
      </c>
    </row>
    <row r="26" spans="19:32" x14ac:dyDescent="0.3">
      <c r="S26" s="55" t="s">
        <v>2026</v>
      </c>
      <c r="T26" s="53" t="s">
        <v>2025</v>
      </c>
      <c r="U26" s="53" t="s">
        <v>2024</v>
      </c>
      <c r="V26" s="55">
        <v>7</v>
      </c>
      <c r="W26" s="54">
        <f t="shared" si="7"/>
        <v>162</v>
      </c>
      <c r="X26" s="54">
        <f t="shared" si="8"/>
        <v>126</v>
      </c>
      <c r="Y26" s="66">
        <f t="shared" si="1"/>
        <v>0.5625</v>
      </c>
      <c r="Z26" s="66">
        <f t="shared" si="9"/>
        <v>0.4375</v>
      </c>
      <c r="AA26" s="63">
        <f t="shared" si="2"/>
        <v>2151219.512195122</v>
      </c>
      <c r="AB26" s="63">
        <f t="shared" si="10"/>
        <v>34849756.097560972</v>
      </c>
      <c r="AC26" s="65">
        <f t="shared" si="4"/>
        <v>1049760</v>
      </c>
      <c r="AD26" s="65">
        <f t="shared" si="5"/>
        <v>1432002.6638888889</v>
      </c>
      <c r="AE26" s="64">
        <f t="shared" si="6"/>
        <v>0.73307126199693462</v>
      </c>
      <c r="AF26" s="63">
        <f t="shared" si="11"/>
        <v>418197073.17073172</v>
      </c>
    </row>
    <row r="27" spans="19:32" ht="15" thickBot="1" x14ac:dyDescent="0.35">
      <c r="S27" s="55" t="s">
        <v>2023</v>
      </c>
      <c r="T27" s="53" t="s">
        <v>2022</v>
      </c>
      <c r="U27" s="53" t="s">
        <v>2021</v>
      </c>
      <c r="V27" s="55">
        <v>8</v>
      </c>
      <c r="W27" s="54">
        <f t="shared" si="7"/>
        <v>144</v>
      </c>
      <c r="X27" s="54">
        <f t="shared" si="8"/>
        <v>144</v>
      </c>
      <c r="Y27" s="66">
        <f t="shared" si="1"/>
        <v>0.5</v>
      </c>
      <c r="Z27" s="66">
        <f t="shared" si="9"/>
        <v>0.5</v>
      </c>
      <c r="AA27" s="63">
        <f t="shared" si="2"/>
        <v>2458536.5853658533</v>
      </c>
      <c r="AB27" s="63">
        <f t="shared" si="10"/>
        <v>39828292.682926819</v>
      </c>
      <c r="AC27" s="65">
        <f t="shared" si="4"/>
        <v>933120</v>
      </c>
      <c r="AD27" s="65">
        <f t="shared" si="5"/>
        <v>1432002.6638888889</v>
      </c>
      <c r="AE27" s="64">
        <f t="shared" si="6"/>
        <v>0.65161889955283081</v>
      </c>
      <c r="AF27" s="63">
        <f t="shared" si="11"/>
        <v>477939512.19512188</v>
      </c>
    </row>
    <row r="28" spans="19:32" ht="15" thickBot="1" x14ac:dyDescent="0.35">
      <c r="U28" s="62" t="s">
        <v>2020</v>
      </c>
      <c r="V28" s="61">
        <f>+AVERAGE(V19:V27)</f>
        <v>4</v>
      </c>
      <c r="W28" s="61">
        <f>+AVERAGE(W19:W27)</f>
        <v>216</v>
      </c>
      <c r="X28" s="61">
        <f>+AVERAGE(X19:X27)</f>
        <v>72</v>
      </c>
      <c r="Y28" s="58">
        <f>+AVERAGE(Y19:Y27)</f>
        <v>0.75</v>
      </c>
      <c r="Z28" s="58">
        <f>+X28/W28</f>
        <v>0.33333333333333331</v>
      </c>
      <c r="AA28" s="60">
        <f t="shared" ref="AA28:AF28" si="12">+AVERAGE(AA19:AA27)</f>
        <v>1229268.2926829266</v>
      </c>
      <c r="AB28" s="60">
        <f t="shared" si="12"/>
        <v>19914146.341463413</v>
      </c>
      <c r="AC28" s="59">
        <f t="shared" si="12"/>
        <v>1399680</v>
      </c>
      <c r="AD28" s="59">
        <f t="shared" si="12"/>
        <v>1432002.6638888887</v>
      </c>
      <c r="AE28" s="58">
        <f t="shared" si="12"/>
        <v>0.97742834932924616</v>
      </c>
      <c r="AF28" s="57">
        <f t="shared" si="12"/>
        <v>238969756.097561</v>
      </c>
    </row>
    <row r="30" spans="19:32" x14ac:dyDescent="0.3">
      <c r="S30" s="120" t="s">
        <v>2162</v>
      </c>
      <c r="T30" s="120"/>
      <c r="U30" s="121">
        <f>+AB20*Y11</f>
        <v>39828292.682926819</v>
      </c>
      <c r="V30" s="119" t="s">
        <v>2106</v>
      </c>
      <c r="Y30" s="54"/>
      <c r="AE30" s="53"/>
    </row>
    <row r="31" spans="19:32" x14ac:dyDescent="0.3">
      <c r="S31" s="120" t="s">
        <v>2172</v>
      </c>
      <c r="T31" s="120"/>
      <c r="U31" s="121">
        <f>+Y10/11</f>
        <v>44630841.18181818</v>
      </c>
      <c r="V31" s="119" t="s">
        <v>2106</v>
      </c>
      <c r="Y31" s="54"/>
      <c r="AE31" s="53"/>
    </row>
    <row r="32" spans="19:32" x14ac:dyDescent="0.3">
      <c r="S32" s="120" t="s">
        <v>2180</v>
      </c>
      <c r="T32" s="120"/>
      <c r="U32" s="122">
        <f>+U31+U30</f>
        <v>84459133.864744991</v>
      </c>
      <c r="V32" s="119" t="s">
        <v>2106</v>
      </c>
      <c r="Y32" s="54"/>
      <c r="AE32" s="53"/>
    </row>
    <row r="33" spans="19:22" x14ac:dyDescent="0.3">
      <c r="S33" s="120" t="s">
        <v>2171</v>
      </c>
      <c r="T33" s="56"/>
      <c r="U33" s="118">
        <f>+U31*5/8</f>
        <v>27894275.738636363</v>
      </c>
      <c r="V33" s="119" t="s">
        <v>2106</v>
      </c>
    </row>
    <row r="34" spans="19:22" x14ac:dyDescent="0.3">
      <c r="S34" s="120" t="s">
        <v>2170</v>
      </c>
      <c r="T34" s="56"/>
      <c r="U34" s="122">
        <f>Y12*14%*Y16</f>
        <v>3422835635.6368566</v>
      </c>
      <c r="V34" s="119" t="s">
        <v>2106</v>
      </c>
    </row>
  </sheetData>
  <mergeCells count="8">
    <mergeCell ref="K2:L2"/>
    <mergeCell ref="W14:X14"/>
    <mergeCell ref="W15:X15"/>
    <mergeCell ref="W16:X16"/>
    <mergeCell ref="W12:X12"/>
    <mergeCell ref="V10:X10"/>
    <mergeCell ref="V9:X9"/>
    <mergeCell ref="W7:X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5D204-C699-4AD2-ABE2-D9658752712A}">
  <dimension ref="B3:K23"/>
  <sheetViews>
    <sheetView workbookViewId="0">
      <selection activeCell="G31" sqref="G31"/>
    </sheetView>
  </sheetViews>
  <sheetFormatPr baseColWidth="10" defaultRowHeight="13.2" x14ac:dyDescent="0.25"/>
  <cols>
    <col min="2" max="2" width="5.33203125" customWidth="1"/>
    <col min="3" max="3" width="34.5546875" customWidth="1"/>
    <col min="4" max="4" width="10" bestFit="1" customWidth="1"/>
    <col min="6" max="6" width="5.88671875" customWidth="1"/>
    <col min="7" max="7" width="31.44140625" customWidth="1"/>
    <col min="8" max="8" width="9.88671875" bestFit="1" customWidth="1"/>
  </cols>
  <sheetData>
    <row r="3" spans="2:11" ht="14.4" x14ac:dyDescent="0.25">
      <c r="B3" s="95"/>
      <c r="C3" s="95"/>
      <c r="D3" s="95"/>
      <c r="E3" s="95"/>
      <c r="F3" s="95"/>
      <c r="G3" s="95"/>
      <c r="H3" s="95"/>
      <c r="I3" s="99" t="s">
        <v>2115</v>
      </c>
      <c r="J3" s="99" t="s">
        <v>2114</v>
      </c>
      <c r="K3" s="99" t="s">
        <v>2058</v>
      </c>
    </row>
    <row r="4" spans="2:11" ht="14.4" x14ac:dyDescent="0.25">
      <c r="B4" s="95"/>
      <c r="C4" s="95"/>
      <c r="D4" s="95"/>
      <c r="E4" s="95"/>
      <c r="F4" s="95"/>
      <c r="G4" s="95"/>
      <c r="H4" s="95"/>
      <c r="I4" s="99">
        <v>1.23</v>
      </c>
      <c r="J4" s="98">
        <v>21000</v>
      </c>
      <c r="K4" s="98">
        <f>+J4/I4</f>
        <v>17073.170731707316</v>
      </c>
    </row>
    <row r="5" spans="2:11" ht="14.4" x14ac:dyDescent="0.25"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2:11" ht="14.4" x14ac:dyDescent="0.25">
      <c r="B6" s="95" t="s">
        <v>2113</v>
      </c>
      <c r="C6" s="95" t="s">
        <v>2112</v>
      </c>
      <c r="D6" s="95" t="s">
        <v>2106</v>
      </c>
      <c r="E6" s="95"/>
      <c r="F6" s="95"/>
      <c r="G6" s="95"/>
      <c r="H6" s="95"/>
      <c r="I6" s="95"/>
      <c r="J6" s="95"/>
      <c r="K6" s="95"/>
    </row>
    <row r="7" spans="2:11" ht="14.4" x14ac:dyDescent="0.25">
      <c r="B7" s="95" t="s">
        <v>2111</v>
      </c>
      <c r="C7" s="95"/>
      <c r="D7" s="95"/>
      <c r="E7" s="95"/>
      <c r="F7" s="95"/>
      <c r="G7" s="95"/>
      <c r="H7" s="95"/>
      <c r="I7" s="95"/>
      <c r="J7" s="95"/>
      <c r="K7" s="95"/>
    </row>
    <row r="8" spans="2:11" ht="14.4" x14ac:dyDescent="0.25">
      <c r="B8" s="95"/>
      <c r="C8" s="95"/>
      <c r="D8" s="95"/>
      <c r="E8" s="95"/>
      <c r="F8" s="95"/>
      <c r="G8" s="95"/>
      <c r="H8" s="95"/>
      <c r="I8" s="95"/>
      <c r="J8" s="95"/>
      <c r="K8" s="95"/>
    </row>
    <row r="9" spans="2:11" ht="14.4" x14ac:dyDescent="0.25">
      <c r="B9" s="95"/>
      <c r="C9" s="95"/>
      <c r="D9" s="95"/>
      <c r="E9" s="95"/>
      <c r="F9" s="95"/>
      <c r="G9" s="95"/>
      <c r="H9" s="95"/>
      <c r="I9" s="95"/>
      <c r="J9" s="95"/>
      <c r="K9" s="95"/>
    </row>
    <row r="10" spans="2:11" ht="14.4" x14ac:dyDescent="0.25">
      <c r="B10" s="95" t="s">
        <v>2110</v>
      </c>
      <c r="C10" s="95" t="s">
        <v>2109</v>
      </c>
      <c r="D10" s="95" t="s">
        <v>2106</v>
      </c>
      <c r="E10" s="95"/>
      <c r="F10" s="95" t="s">
        <v>2108</v>
      </c>
      <c r="G10" s="95" t="s">
        <v>2107</v>
      </c>
      <c r="H10" s="95" t="s">
        <v>2106</v>
      </c>
      <c r="I10" s="95"/>
      <c r="J10" s="95"/>
      <c r="K10" s="95"/>
    </row>
    <row r="11" spans="2:11" ht="14.4" x14ac:dyDescent="0.25">
      <c r="B11" s="95" t="s">
        <v>2105</v>
      </c>
      <c r="C11" s="95"/>
      <c r="D11" s="95"/>
      <c r="E11" s="95"/>
      <c r="F11" s="95" t="s">
        <v>2104</v>
      </c>
      <c r="G11" s="95"/>
      <c r="H11" s="95"/>
      <c r="I11" s="95"/>
      <c r="J11" s="95"/>
      <c r="K11" s="95"/>
    </row>
    <row r="12" spans="2:11" ht="14.4" x14ac:dyDescent="0.25">
      <c r="B12" s="95"/>
      <c r="C12" s="95"/>
      <c r="D12" s="95"/>
      <c r="E12" s="95"/>
      <c r="F12" s="95"/>
      <c r="G12" s="95"/>
      <c r="H12" s="95"/>
      <c r="I12" s="95"/>
      <c r="J12" s="95"/>
      <c r="K12" s="95"/>
    </row>
    <row r="13" spans="2:11" ht="14.4" x14ac:dyDescent="0.25">
      <c r="B13" s="95" t="s">
        <v>2102</v>
      </c>
      <c r="C13" s="95" t="s">
        <v>2101</v>
      </c>
      <c r="D13" s="95" t="s">
        <v>2103</v>
      </c>
      <c r="E13" s="95"/>
      <c r="F13" s="95" t="s">
        <v>2102</v>
      </c>
      <c r="G13" s="95" t="s">
        <v>2101</v>
      </c>
      <c r="H13" s="95" t="s">
        <v>2100</v>
      </c>
      <c r="I13" s="95"/>
      <c r="J13" s="95"/>
      <c r="K13" s="95"/>
    </row>
    <row r="14" spans="2:11" ht="14.4" x14ac:dyDescent="0.25">
      <c r="B14" s="95" t="s">
        <v>2099</v>
      </c>
      <c r="C14" s="95" t="s">
        <v>2098</v>
      </c>
      <c r="D14" s="95" t="s">
        <v>2090</v>
      </c>
      <c r="E14" s="95"/>
      <c r="F14" s="95" t="s">
        <v>2097</v>
      </c>
      <c r="G14" s="95" t="s">
        <v>2096</v>
      </c>
      <c r="H14" s="95" t="s">
        <v>2090</v>
      </c>
      <c r="I14" s="95"/>
      <c r="J14" s="95"/>
      <c r="K14" s="95"/>
    </row>
    <row r="15" spans="2:11" ht="14.4" x14ac:dyDescent="0.25">
      <c r="B15" s="95" t="s">
        <v>2095</v>
      </c>
      <c r="C15" s="95"/>
      <c r="D15" s="95"/>
      <c r="E15" s="95"/>
      <c r="F15" s="95" t="s">
        <v>2094</v>
      </c>
      <c r="G15" s="95" t="s">
        <v>2093</v>
      </c>
      <c r="H15" s="95" t="s">
        <v>2090</v>
      </c>
      <c r="I15" s="95"/>
      <c r="J15" s="95"/>
      <c r="K15" s="95"/>
    </row>
    <row r="16" spans="2:11" ht="14.4" x14ac:dyDescent="0.25">
      <c r="B16" s="95"/>
      <c r="C16" s="95"/>
      <c r="D16" s="95"/>
      <c r="E16" s="95"/>
      <c r="F16" s="95"/>
      <c r="G16" s="95"/>
      <c r="H16" s="95"/>
      <c r="I16" s="95"/>
      <c r="J16" s="95"/>
      <c r="K16" s="95"/>
    </row>
    <row r="17" spans="2:11" ht="28.8" x14ac:dyDescent="0.25">
      <c r="B17" s="96" t="s">
        <v>2092</v>
      </c>
      <c r="C17" s="97" t="s">
        <v>2091</v>
      </c>
      <c r="D17" s="96" t="s">
        <v>2090</v>
      </c>
      <c r="E17" s="95"/>
      <c r="F17" s="95"/>
      <c r="G17" s="95"/>
      <c r="H17" s="95"/>
      <c r="I17" s="95"/>
      <c r="J17" s="95"/>
      <c r="K17" s="95"/>
    </row>
    <row r="18" spans="2:11" ht="14.4" x14ac:dyDescent="0.25">
      <c r="B18" s="95" t="s">
        <v>2089</v>
      </c>
      <c r="C18" s="95" t="s">
        <v>2088</v>
      </c>
      <c r="D18" s="95" t="s">
        <v>2087</v>
      </c>
      <c r="E18" s="95"/>
      <c r="F18" s="95"/>
      <c r="G18" s="95"/>
      <c r="H18" s="95"/>
      <c r="I18" s="95"/>
      <c r="J18" s="95"/>
      <c r="K18" s="95"/>
    </row>
    <row r="19" spans="2:11" ht="14.4" x14ac:dyDescent="0.25">
      <c r="B19" s="95" t="s">
        <v>2086</v>
      </c>
      <c r="C19" s="95" t="s">
        <v>2085</v>
      </c>
      <c r="D19" s="95" t="s">
        <v>2084</v>
      </c>
      <c r="E19" s="95"/>
      <c r="F19" s="95"/>
      <c r="G19" s="95"/>
      <c r="H19" s="95"/>
      <c r="I19" s="95"/>
      <c r="J19" s="95"/>
      <c r="K19" s="95"/>
    </row>
    <row r="20" spans="2:11" ht="14.4" x14ac:dyDescent="0.25">
      <c r="B20" s="95" t="s">
        <v>2083</v>
      </c>
      <c r="C20" s="95"/>
      <c r="D20" s="95"/>
      <c r="E20" s="95"/>
      <c r="F20" s="95"/>
      <c r="G20" s="95"/>
      <c r="H20" s="95"/>
      <c r="I20" s="95"/>
      <c r="J20" s="95"/>
      <c r="K20" s="95"/>
    </row>
    <row r="21" spans="2:11" ht="14.4" x14ac:dyDescent="0.25">
      <c r="B21" s="95"/>
      <c r="C21" s="95"/>
      <c r="D21" s="95"/>
      <c r="E21" s="95"/>
      <c r="F21" s="95"/>
      <c r="G21" s="95"/>
      <c r="H21" s="95"/>
      <c r="I21" s="95"/>
      <c r="J21" s="95"/>
      <c r="K21" s="95"/>
    </row>
    <row r="22" spans="2:11" ht="14.4" x14ac:dyDescent="0.25">
      <c r="B22" s="95" t="s">
        <v>2082</v>
      </c>
      <c r="C22" s="95" t="s">
        <v>2081</v>
      </c>
      <c r="D22" s="95" t="s">
        <v>2069</v>
      </c>
      <c r="E22" s="95"/>
      <c r="F22" s="95"/>
      <c r="G22" s="95"/>
      <c r="H22" s="95"/>
      <c r="I22" s="95"/>
      <c r="J22" s="95"/>
      <c r="K22" s="95"/>
    </row>
    <row r="23" spans="2:11" ht="14.4" x14ac:dyDescent="0.25">
      <c r="B23" s="95" t="s">
        <v>2080</v>
      </c>
      <c r="C23" s="95" t="s">
        <v>2079</v>
      </c>
      <c r="D23" s="95" t="s">
        <v>2058</v>
      </c>
      <c r="E23" s="95"/>
      <c r="F23" s="95"/>
      <c r="G23" s="95"/>
      <c r="H23" s="95"/>
      <c r="I23" s="95"/>
      <c r="J23" s="95"/>
      <c r="K23" s="9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 2 0 2 4 - 0 2 - 2 1 T 2 0 : 5 2 : 4 4 . 2 2 8 6 2 2 8 - 0 5 : 0 0 < / L a s t P r o c e s s e d T i m e > < / D a t a M o d e l i n g S a n d b o x . S e r i a l i z e d S a n d b o x E r r o r C a c h e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C l i e n t W i n d o w X M L " > < C u s t o m C o n t e n t > < ! [ C D A T A [ R a n g o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 R a n g o 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R a n g o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 F e c h a < / s t r i n g > < / k e y > < v a l u e > < i n t > 1 9 6 < / i n t > < / v a l u e > < / i t e m > < i t e m > < k e y > < s t r i n g > O r d e n < / s t r i n g > < / k e y > < v a l u e > < i n t > 7 5 < / i n t > < / v a l u e > < / i t e m > < i t e m > < k e y > < s t r i n g > L i n e a   d e   P r o d u c c i � n < / s t r i n g > < / k e y > < v a l u e > < i n t > 1 6 2 < / i n t > < / v a l u e > < / i t e m > < i t e m > < k e y > < s t r i n g > S e c c i � n   d e   L i n e a < / s t r i n g > < / k e y > < v a l u e > < i n t > 1 3 8 < / i n t > < / v a l u e > < / i t e m > < i t e m > < k e y > < s t r i n g > E q u i p o < / s t r i n g > < / k e y > < v a l u e > < i n t > 7 9 < / i n t > < / v a l u e > < / i t e m > < i t e m > < k e y > < s t r i n g > T e x t o   b r e v e   o r d e n < / s t r i n g > < / k e y > < v a l u e > < i n t > 3 0 8 < / i n t > < / v a l u e > < / i t e m > < i t e m > < k e y > < s t r i n g > A v i s o < / s t r i n g > < / k e y > < v a l u e > < i n t > 7 0 < / i n t > < / v a l u e > < / i t e m > < i t e m > < k e y > < s t r i n g > C o s t o   O r d e n < / s t r i n g > < / k e y > < v a l u e > < i n t > 1 1 3 < / i n t > < / v a l u e > < / i t e m > < i t e m > < k e y > < s t r i n g > F e c h a   ( a � o ) < / s t r i n g > < / k e y > < v a l u e > < i n t > 1 0 8 < / i n t > < / v a l u e > < / i t e m > < i t e m > < k e y > < s t r i n g > F e c h a   ( t r i m e s t r e ) < / s t r i n g > < / k e y > < v a l u e > < i n t > 1 4 3 < / i n t > < / v a l u e > < / i t e m > < i t e m > < k e y > < s t r i n g > F e c h a   ( � n d i c e   d e   m e s e s ) < / s t r i n g > < / k e y > < v a l u e > < i n t > 1 8 4 < / i n t > < / v a l u e > < / i t e m > < i t e m > < k e y > < s t r i n g > F e c h a   ( m e s ) < / s t r i n g > < / k e y > < v a l u e > < i n t > 1 1 1 < / i n t > < / v a l u e > < / i t e m > < / C o l u m n W i d t h s > < C o l u m n D i s p l a y I n d e x > < i t e m > < k e y > < s t r i n g > F e c h a < / s t r i n g > < / k e y > < v a l u e > < i n t > 0 < / i n t > < / v a l u e > < / i t e m > < i t e m > < k e y > < s t r i n g > O r d e n < / s t r i n g > < / k e y > < v a l u e > < i n t > 1 < / i n t > < / v a l u e > < / i t e m > < i t e m > < k e y > < s t r i n g > L i n e a   d e   P r o d u c c i � n < / s t r i n g > < / k e y > < v a l u e > < i n t > 2 < / i n t > < / v a l u e > < / i t e m > < i t e m > < k e y > < s t r i n g > S e c c i � n   d e   L i n e a < / s t r i n g > < / k e y > < v a l u e > < i n t > 3 < / i n t > < / v a l u e > < / i t e m > < i t e m > < k e y > < s t r i n g > E q u i p o < / s t r i n g > < / k e y > < v a l u e > < i n t > 4 < / i n t > < / v a l u e > < / i t e m > < i t e m > < k e y > < s t r i n g > T e x t o   b r e v e   o r d e n < / s t r i n g > < / k e y > < v a l u e > < i n t > 5 < / i n t > < / v a l u e > < / i t e m > < i t e m > < k e y > < s t r i n g > A v i s o < / s t r i n g > < / k e y > < v a l u e > < i n t > 6 < / i n t > < / v a l u e > < / i t e m > < i t e m > < k e y > < s t r i n g > C o s t o   O r d e n < / s t r i n g > < / k e y > < v a l u e > < i n t > 7 < / i n t > < / v a l u e > < / i t e m > < i t e m > < k e y > < s t r i n g > F e c h a   ( a � o ) < / s t r i n g > < / k e y > < v a l u e > < i n t > 8 < / i n t > < / v a l u e > < / i t e m > < i t e m > < k e y > < s t r i n g > F e c h a   ( t r i m e s t r e ) < / s t r i n g > < / k e y > < v a l u e > < i n t > 9 < / i n t > < / v a l u e > < / i t e m > < i t e m > < k e y > < s t r i n g > F e c h a   ( � n d i c e   d e   m e s e s ) < / s t r i n g > < / k e y > < v a l u e > < i n t > 1 0 < / i n t > < / v a l u e > < / i t e m > < i t e m > < k e y > < s t r i n g > F e c h a   ( m e s ) < / s t r i n g > < / k e y > < v a l u e > < i n t > 1 1 < / i n t > < / v a l u e > < / i t e m > < / C o l u m n D i s p l a y I n d e x > < C o l u m n F r o z e n   / > < C o l u m n C h e c k e d   / > < C o l u m n F i l t e r   / > < S e l e c t i o n F i l t e r   / > < F i l t e r P a r a m e t e r s   / > < S o r t B y C o l u m n > F e c h a < / S o r t B y C o l u m n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4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 T a g s \ T a b l e s \ & l t ; T a b l e s \ R a n g o & g t ; < / K e y > < / D i a g r a m O b j e c t K e y > < D i a g r a m O b j e c t K e y > < K e y > T a b l e s \ R a n g o < / K e y > < / D i a g r a m O b j e c t K e y > < D i a g r a m O b j e c t K e y > < K e y > T a b l e s \ R a n g o \ C o l u m n s \ F e c h a < / K e y > < / D i a g r a m O b j e c t K e y > < D i a g r a m O b j e c t K e y > < K e y > T a b l e s \ R a n g o \ C o l u m n s \ O r d e n < / K e y > < / D i a g r a m O b j e c t K e y > < D i a g r a m O b j e c t K e y > < K e y > T a b l e s \ R a n g o \ C o l u m n s \ L i n e a   d e   P r o d u c c i � n < / K e y > < / D i a g r a m O b j e c t K e y > < D i a g r a m O b j e c t K e y > < K e y > T a b l e s \ R a n g o \ C o l u m n s \ S e c c i � n   d e   L i n e a < / K e y > < / D i a g r a m O b j e c t K e y > < D i a g r a m O b j e c t K e y > < K e y > T a b l e s \ R a n g o \ C o l u m n s \ E q u i p o < / K e y > < / D i a g r a m O b j e c t K e y > < D i a g r a m O b j e c t K e y > < K e y > T a b l e s \ R a n g o \ C o l u m n s \ T e x t o   b r e v e   o r d e n < / K e y > < / D i a g r a m O b j e c t K e y > < D i a g r a m O b j e c t K e y > < K e y > T a b l e s \ R a n g o \ C o l u m n s \ A v i s o < / K e y > < / D i a g r a m O b j e c t K e y > < D i a g r a m O b j e c t K e y > < K e y > T a b l e s \ R a n g o \ C o l u m n s \ C o s t o   O r d e n < / K e y > < / D i a g r a m O b j e c t K e y > < D i a g r a m O b j e c t K e y > < K e y > T a b l e s \ R a n g o \ C o l u m n s \ F e c h a   ( a � o ) < / K e y > < / D i a g r a m O b j e c t K e y > < D i a g r a m O b j e c t K e y > < K e y > T a b l e s \ R a n g o \ C o l u m n s \ F e c h a   ( t r i m e s t r e ) < / K e y > < / D i a g r a m O b j e c t K e y > < D i a g r a m O b j e c t K e y > < K e y > T a b l e s \ R a n g o \ C o l u m n s \ F e c h a   ( � n d i c e   d e   m e s e s ) < / K e y > < / D i a g r a m O b j e c t K e y > < D i a g r a m O b j e c t K e y > < K e y > T a b l e s \ R a n g o \ C o l u m n s \ F e c h a   ( m e s ) < / K e y > < / D i a g r a m O b j e c t K e y > < D i a g r a m O b j e c t K e y > < K e y > T a b l e s \ R a n g o \ M e a s u r e s \ R e c u e n t o   d e   S e c c i � n   d e   L i n e a < / K e y > < / D i a g r a m O b j e c t K e y > < D i a g r a m O b j e c t K e y > < K e y > T a b l e s \ R a n g o \ R e c u e n t o   d e   S e c c i � n   d e   L i n e a \ A d d i t i o n a l   I n f o \ M e d i d a   i m p l � c i t a < / K e y > < / D i a g r a m O b j e c t K e y > < D i a g r a m O b j e c t K e y > < K e y > T a b l e s \ R a n g o \ M e a s u r e s \ R e c u e n t o   d e   O r d e n < / K e y > < / D i a g r a m O b j e c t K e y > < D i a g r a m O b j e c t K e y > < K e y > T a b l e s \ R a n g o \ R e c u e n t o   d e   O r d e n \ A d d i t i o n a l   I n f o \ M e d i d a   i m p l � c i t a < / K e y > < / D i a g r a m O b j e c t K e y > < D i a g r a m O b j e c t K e y > < K e y > T a b l e s \ R a n g o \ M e a s u r e s \ S u m a   d e   C o s t o   O r d e n < / K e y > < / D i a g r a m O b j e c t K e y > < D i a g r a m O b j e c t K e y > < K e y > T a b l e s \ R a n g o \ S u m a   d e   C o s t o   O r d e n \ A d d i t i o n a l   I n f o \ M e d i d a   i m p l � c i t a < / K e y > < / D i a g r a m O b j e c t K e y > < D i a g r a m O b j e c t K e y > < K e y > T a b l e s \ R a n g o \ M e a s u r e s \ S u m a   d e   O r d e n < / K e y > < / D i a g r a m O b j e c t K e y > < D i a g r a m O b j e c t K e y > < K e y > T a b l e s \ R a n g o \ S u m a   d e   O r d e n \ A d d i t i o n a l   I n f o \ M e d i d a   i m p l � c i t a < / K e y > < / D i a g r a m O b j e c t K e y > < / A l l K e y s > < S e l e c t e d K e y s > < D i a g r a m O b j e c t K e y > < K e y > T a b l e s \ R a n g o \ C o l u m n s \ F e c h a   ( t r i m e s t r e ) 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 T a g s \ T a b l e s \ & l t ; T a b l e s \ R a n g o & g t ; 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 T a b l e s \ R a n g o < / K e y > < / a : K e y > < a : V a l u e   i : t y p e = " D i a g r a m D i s p l a y N o d e V i e w S t a t e " > < H e i g h t > 3 6 4 < / H e i g h t > < I s E x p a n d e d > t r u e < / I s E x p a n d e d > < L a y e d O u t > t r u e < / L a y e d O u t > < W i d t h > 3 3 6 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 T a b l e s \ R a n g o \ C o l u m n s \ F e c h a 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 T a b l e s \ R a n g o \ C o l u m n s \ O r d e n 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 T a b l e s \ R a n g o \ C o l u m n s \ L i n e a   d e   P r o d u c c i � n 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 T a b l e s \ R a n g o \ C o l u m n s \ S e c c i � n   d e   L i n e a 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 T a b l e s \ R a n g o \ C o l u m n s \ E q u i p o 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 T a b l e s \ R a n g o \ C o l u m n s \ T e x t o   b r e v e   o r d e n 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 T a b l e s \ R a n g o \ C o l u m n s \ A v i s o 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 T a b l e s \ R a n g o \ C o l u m n s \ C o s t o   O r d e n 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 T a b l e s \ R a n g o \ C o l u m n s \ F e c h a   ( a � o ) 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 T a b l e s \ R a n g o \ C o l u m n s \ F e c h a   ( t r i m e s t r e ) 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 T a b l e s \ R a n g o \ C o l u m n s \ F e c h a   ( � n d i c e   d e   m e s e s ) 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 T a b l e s \ R a n g o \ C o l u m n s \ F e c h a   ( m e s ) 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 T a b l e s \ R a n g o \ M e a s u r e s \ R e c u e n t o   d e   S e c c i � n   d e   L i n e a 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 T a b l e s \ R a n g o \ R e c u e n t o   d e   S e c c i � n   d e   L i n e a \ A d d i t i o n a l 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 T a b l e s \ R a n g o \ M e a s u r e s \ R e c u e n t o   d e   O r d e n 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 T a b l e s \ R a n g o \ R e c u e n t o   d e   O r d e n \ A d d i t i o n a l 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 T a b l e s \ R a n g o \ M e a s u r e s \ S u m a   d e   C o s t o   O r d e n 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 T a b l e s \ R a n g o \ S u m a   d e   C o s t o   O r d e n \ A d d i t i o n a l 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 T a b l e s \ R a n g o \ M e a s u r e s \ S u m a   d e   O r d e n 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 T a b l e s \ R a n g o \ S u m a   d e   O r d e n \ A d d i t i o n a l   I n f o \ M e d i d a   i m p l � c i t a < / K e y > < / a : K e y > < a : V a l u e   i : t y p e = " D i a g r a m D i s p l a y V i e w S t a t e I D i a g r a m T a g A d d i t i o n a l I n f o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 R a n g o 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 R a n g o 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 M e a s u r e s \ R e c u e n t o   d e   S e c c i � n   d e   L i n e a < / K e y > < / D i a g r a m O b j e c t K e y > < D i a g r a m O b j e c t K e y > < K e y > M e a s u r e s \ R e c u e n t o   d e   S e c c i � n   d e   L i n e a \ T a g I n f o \ F � r m u l a < / K e y > < / D i a g r a m O b j e c t K e y > < D i a g r a m O b j e c t K e y > < K e y > M e a s u r e s \ R e c u e n t o   d e   S e c c i � n   d e   L i n e a \ T a g I n f o \ V a l o r < / K e y > < / D i a g r a m O b j e c t K e y > < D i a g r a m O b j e c t K e y > < K e y > M e a s u r e s \ R e c u e n t o   d e   O r d e n < / K e y > < / D i a g r a m O b j e c t K e y > < D i a g r a m O b j e c t K e y > < K e y > M e a s u r e s \ R e c u e n t o   d e   O r d e n \ T a g I n f o \ F � r m u l a < / K e y > < / D i a g r a m O b j e c t K e y > < D i a g r a m O b j e c t K e y > < K e y > M e a s u r e s \ R e c u e n t o   d e   O r d e n \ T a g I n f o \ V a l o r < / K e y > < / D i a g r a m O b j e c t K e y > < D i a g r a m O b j e c t K e y > < K e y > M e a s u r e s \ S u m a   d e   C o s t o   O r d e n < / K e y > < / D i a g r a m O b j e c t K e y > < D i a g r a m O b j e c t K e y > < K e y > M e a s u r e s \ S u m a   d e   C o s t o   O r d e n \ T a g I n f o \ F � r m u l a < / K e y > < / D i a g r a m O b j e c t K e y > < D i a g r a m O b j e c t K e y > < K e y > M e a s u r e s \ S u m a   d e   C o s t o   O r d e n \ T a g I n f o \ V a l o r < / K e y > < / D i a g r a m O b j e c t K e y > < D i a g r a m O b j e c t K e y > < K e y > M e a s u r e s \ S u m a   d e   O r d e n < / K e y > < / D i a g r a m O b j e c t K e y > < D i a g r a m O b j e c t K e y > < K e y > M e a s u r e s \ S u m a   d e   O r d e n \ T a g I n f o \ F � r m u l a < / K e y > < / D i a g r a m O b j e c t K e y > < D i a g r a m O b j e c t K e y > < K e y > M e a s u r e s \ S u m a   d e   O r d e n \ T a g I n f o \ V a l o r < / K e y > < / D i a g r a m O b j e c t K e y > < D i a g r a m O b j e c t K e y > < K e y > C o l u m n s \ F e c h a < / K e y > < / D i a g r a m O b j e c t K e y > < D i a g r a m O b j e c t K e y > < K e y > C o l u m n s \ O r d e n < / K e y > < / D i a g r a m O b j e c t K e y > < D i a g r a m O b j e c t K e y > < K e y > C o l u m n s \ L i n e a   d e   P r o d u c c i � n < / K e y > < / D i a g r a m O b j e c t K e y > < D i a g r a m O b j e c t K e y > < K e y > C o l u m n s \ S e c c i � n   d e   L i n e a < / K e y > < / D i a g r a m O b j e c t K e y > < D i a g r a m O b j e c t K e y > < K e y > C o l u m n s \ E q u i p o < / K e y > < / D i a g r a m O b j e c t K e y > < D i a g r a m O b j e c t K e y > < K e y > C o l u m n s \ T e x t o   b r e v e   o r d e n < / K e y > < / D i a g r a m O b j e c t K e y > < D i a g r a m O b j e c t K e y > < K e y > C o l u m n s \ A v i s o < / K e y > < / D i a g r a m O b j e c t K e y > < D i a g r a m O b j e c t K e y > < K e y > C o l u m n s \ C o s t o   O r d e n < / K e y > < / D i a g r a m O b j e c t K e y > < D i a g r a m O b j e c t K e y > < K e y > C o l u m n s \ F e c h a   ( a � o ) < / K e y > < / D i a g r a m O b j e c t K e y > < D i a g r a m O b j e c t K e y > < K e y > C o l u m n s \ F e c h a   ( t r i m e s t r e ) < / K e y > < / D i a g r a m O b j e c t K e y > < D i a g r a m O b j e c t K e y > < K e y > C o l u m n s \ F e c h a   ( � n d i c e   d e   m e s e s ) < / K e y > < / D i a g r a m O b j e c t K e y > < D i a g r a m O b j e c t K e y > < K e y > C o l u m n s \ F e c h a   ( m e s ) < / K e y > < / D i a g r a m O b j e c t K e y > < D i a g r a m O b j e c t K e y > < K e y > L i n k s \ & l t ; C o l u m n s \ R e c u e n t o   d e   S e c c i � n   d e   L i n e a & g t ; - & l t ; M e a s u r e s \ S e c c i � n   d e   L i n e a & g t ; < / K e y > < / D i a g r a m O b j e c t K e y > < D i a g r a m O b j e c t K e y > < K e y > L i n k s \ & l t ; C o l u m n s \ R e c u e n t o   d e   S e c c i � n   d e   L i n e a & g t ; - & l t ; M e a s u r e s \ S e c c i � n   d e   L i n e a & g t ; \ C O L U M N < / K e y > < / D i a g r a m O b j e c t K e y > < D i a g r a m O b j e c t K e y > < K e y > L i n k s \ & l t ; C o l u m n s \ R e c u e n t o   d e   S e c c i � n   d e   L i n e a & g t ; - & l t ; M e a s u r e s \ S e c c i � n   d e   L i n e a & g t ; \ M E A S U R E < / K e y > < / D i a g r a m O b j e c t K e y > < D i a g r a m O b j e c t K e y > < K e y > L i n k s \ & l t ; C o l u m n s \ R e c u e n t o   d e   O r d e n & g t ; - & l t ; M e a s u r e s \ O r d e n & g t ; < / K e y > < / D i a g r a m O b j e c t K e y > < D i a g r a m O b j e c t K e y > < K e y > L i n k s \ & l t ; C o l u m n s \ R e c u e n t o   d e   O r d e n & g t ; - & l t ; M e a s u r e s \ O r d e n & g t ; \ C O L U M N < / K e y > < / D i a g r a m O b j e c t K e y > < D i a g r a m O b j e c t K e y > < K e y > L i n k s \ & l t ; C o l u m n s \ R e c u e n t o   d e   O r d e n & g t ; - & l t ; M e a s u r e s \ O r d e n & g t ; \ M E A S U R E < / K e y > < / D i a g r a m O b j e c t K e y > < D i a g r a m O b j e c t K e y > < K e y > L i n k s \ & l t ; C o l u m n s \ S u m a   d e   C o s t o   O r d e n & g t ; - & l t ; M e a s u r e s \ C o s t o   O r d e n & g t ; < / K e y > < / D i a g r a m O b j e c t K e y > < D i a g r a m O b j e c t K e y > < K e y > L i n k s \ & l t ; C o l u m n s \ S u m a   d e   C o s t o   O r d e n & g t ; - & l t ; M e a s u r e s \ C o s t o   O r d e n & g t ; \ C O L U M N < / K e y > < / D i a g r a m O b j e c t K e y > < D i a g r a m O b j e c t K e y > < K e y > L i n k s \ & l t ; C o l u m n s \ S u m a   d e   C o s t o   O r d e n & g t ; - & l t ; M e a s u r e s \ C o s t o   O r d e n & g t ; \ M E A S U R E < / K e y > < / D i a g r a m O b j e c t K e y > < D i a g r a m O b j e c t K e y > < K e y > L i n k s \ & l t ; C o l u m n s \ S u m a   d e   O r d e n & g t ; - & l t ; M e a s u r e s \ O r d e n & g t ; < / K e y > < / D i a g r a m O b j e c t K e y > < D i a g r a m O b j e c t K e y > < K e y > L i n k s \ & l t ; C o l u m n s \ S u m a   d e   O r d e n & g t ; - & l t ; M e a s u r e s \ O r d e n & g t ; \ C O L U M N < / K e y > < / D i a g r a m O b j e c t K e y > < D i a g r a m O b j e c t K e y > < K e y > L i n k s \ & l t ; C o l u m n s \ S u m a   d e   O r d e n & g t ; - & l t ; M e a s u r e s \ O r d e n & g t ; \ M E A S U R E 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 M e a s u r e s \ R e c u e n t o   d e   S e c c i � n   d e   L i n e a < / K e y > < / a : K e y > < a : V a l u e   i : t y p e = " M e a s u r e G r i d N o d e V i e w S t a t e " > < C o l u m n > 3 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 S e c c i � n   d e   L i n e a \ T a g I n f o \ F � r m u l a 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 S e c c i � n   d e   L i n e a \ T a g I n f o \ V a l o r 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 O r d e n < / K e y > < / a : K e y > < a : V a l u e   i : t y p e = " M e a s u r e G r i d N o d e V i e w S t a t e " > < C o l u m n > 1 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 M e a s u r e s \ R e c u e n t o   d e   O r d e n \ T a g I n f o \ F � r m u l a 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 M e a s u r e s \ R e c u e n t o   d e   O r d e n \ T a g I n f o \ V a l o r 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 C o s t o   O r d e n < / K e y > < / a : K e y > < a : V a l u e   i : t y p e = " M e a s u r e G r i d N o d e V i e w S t a t e " > < C o l u m n > 7 < / C o l u m n > < L a y e d O u t > t r u e < / L a y e d O u t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 C o s t o   O r d e n \ T a g I n f o \ F � r m u l a 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 C o s t o   O r d e n \ T a g I n f o \ V a l o r 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 O r d e n < / K e y > < / a : K e y > < a : V a l u e   i : t y p e = " M e a s u r e G r i d N o d e V i e w S t a t e " > < C o l u m n > 1 < / C o l u m n > < L a y e d O u t > t r u e < / L a y e d O u t > < R o w > 1 < / R o w > < W a s U I I n v i s i b l e > t r u e < / W a s U I I n v i s i b l e > < / a : V a l u e > < / a : K e y V a l u e O f D i a g r a m O b j e c t K e y a n y T y p e z b w N T n L X > < a : K e y V a l u e O f D i a g r a m O b j e c t K e y a n y T y p e z b w N T n L X > < a : K e y > < K e y > M e a s u r e s \ S u m a   d e   O r d e n \ T a g I n f o \ F � r m u l a 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 M e a s u r e s \ S u m a   d e   O r d e n \ T a g I n f o \ V a l o r 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 C o l u m n s \ O r d e n 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 C o l u m n s \ L i n e a   d e   P r o d u c c i � n 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 C o l u m n s \ S e c c i � n   d e   L i n e a 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 C o l u m n s \ E q u i p o 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 C o l u m n s \ T e x t o   b r e v e   o r d e n 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 C o l u m n s \ A v i s o 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 C o l u m n s \ C o s t o   O r d e n 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 L i n k s \ & l t ; C o l u m n s \ R e c u e n t o   d e   S e c c i � n   d e   L i n e a & g t ; - & l t ; M e a s u r e s \ S e c c i � n   d e   L i n e a & g t ; 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 S e c c i � n   d e   L i n e a & g t ; - & l t ; M e a s u r e s \ S e c c i � n   d e   L i n e a & g t ; \ C O L U M N 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 S e c c i � n   d e   L i n e a & g t ; - & l t ; M e a s u r e s \ S e c c i � n   d e   L i n e a & g t ; \ M E A S U R E 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 O r d e n & g t ; - & l t ; M e a s u r e s \ O r d e n & g t ; 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 L i n k s \ & l t ; C o l u m n s \ R e c u e n t o   d e   O r d e n & g t ; - & l t ; M e a s u r e s \ O r d e n & g t ; \ C O L U M N 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 L i n k s \ & l t ; C o l u m n s \ R e c u e n t o   d e   O r d e n & g t ; - & l t ; M e a s u r e s \ O r d e n & g t ; \ M E A S U R E 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 C o s t o   O r d e n & g t ; - & l t ; M e a s u r e s \ C o s t o   O r d e n & g t ; 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 C o s t o   O r d e n & g t ; - & l t ; M e a s u r e s \ C o s t o   O r d e n & g t ; \ C O L U M N 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 C o s t o   O r d e n & g t ; - & l t ; M e a s u r e s \ C o s t o   O r d e n & g t ; \ M E A S U R E 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 O r d e n & g t ; - & l t ; M e a s u r e s \ O r d e n & g t ; < / K e y > < / a : K e y > < a : V a l u e   i : t y p e = " M e a s u r e G r i d V i e w S t a t e I D i a g r a m L i n k " / > < / a : K e y V a l u e O f D i a g r a m O b j e c t K e y a n y T y p e z b w N T n L X > < a : K e y V a l u e O f D i a g r a m O b j e c t K e y a n y T y p e z b w N T n L X > < a : K e y > < K e y > L i n k s \ & l t ; C o l u m n s \ S u m a   d e   O r d e n & g t ; - & l t ; M e a s u r e s \ O r d e n & g t ; \ C O L U M N < / K e y > < / a : K e y > < a : V a l u e   i : t y p e = " M e a s u r e G r i d V i e w S t a t e I D i a g r a m L i n k E n d p o i n t " / > < / a : K e y V a l u e O f D i a g r a m O b j e c t K e y a n y T y p e z b w N T n L X > < a : K e y V a l u e O f D i a g r a m O b j e c t K e y a n y T y p e z b w N T n L X > < a : K e y > < K e y > L i n k s \ & l t ; C o l u m n s \ S u m a   d e   O r d e n & g t ; - & l t ; M e a s u r e s \ O r d e n & g t ; \ M E A S U R E < / K e y > < / a : K e y > < a : V a l u e   i : t y p e = " M e a s u r e G r i d V i e w S t a t e I D i a g r a m L i n k E n d p o i n t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 R a n g o 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 R a n g o 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 C o l u m n s \ O r d e n 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 C o l u m n s \ L i n e a   d e   P r o d u c c i � n 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 C o l u m n s \ S e c c i � n   d e   L i n e a 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 C o l u m n s \ E q u i p o 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 C o l u m n s \ T e x t o   b r e v e   o r d e n 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 C o l u m n s \ A v i s o 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 C o l u m n s \ C o s t o   O r d e n 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 ( a � o ) 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 ( t r i m e s t r e ) 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 ( � n d i c e   d e   m e s e s ) 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 C o l u m n s \ F e c h a   ( m e s ) 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O r d e r " > < C u s t o m C o n t e n t > < ! [ C D A T A [ R a n g o ] ] > < / C u s t o m C o n t e n t > < / G e m i n i > 
</file>

<file path=customXml/item6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5 0 ] ] > < / C u s t o m C o n t e n t > < / G e m i n i > 
</file>

<file path=customXml/item7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CA170172-6066-4D54-A052-BCC5A8767052}">
  <ds:schemaRefs/>
</ds:datastoreItem>
</file>

<file path=customXml/itemProps10.xml><?xml version="1.0" encoding="utf-8"?>
<ds:datastoreItem xmlns:ds="http://schemas.openxmlformats.org/officeDocument/2006/customXml" ds:itemID="{16C8E0C8-4EB2-4426-91D4-B2A84B9AF0A7}">
  <ds:schemaRefs/>
</ds:datastoreItem>
</file>

<file path=customXml/itemProps11.xml><?xml version="1.0" encoding="utf-8"?>
<ds:datastoreItem xmlns:ds="http://schemas.openxmlformats.org/officeDocument/2006/customXml" ds:itemID="{DC769AB5-33B8-44D9-8456-FD6D82A7C4C4}">
  <ds:schemaRefs/>
</ds:datastoreItem>
</file>

<file path=customXml/itemProps12.xml><?xml version="1.0" encoding="utf-8"?>
<ds:datastoreItem xmlns:ds="http://schemas.openxmlformats.org/officeDocument/2006/customXml" ds:itemID="{4F1CE0AC-27AA-4D0D-8F94-2B71EFDFD164}">
  <ds:schemaRefs/>
</ds:datastoreItem>
</file>

<file path=customXml/itemProps13.xml><?xml version="1.0" encoding="utf-8"?>
<ds:datastoreItem xmlns:ds="http://schemas.openxmlformats.org/officeDocument/2006/customXml" ds:itemID="{A9FAFF64-9FC5-449B-B801-5AA5B970D1B5}">
  <ds:schemaRefs/>
</ds:datastoreItem>
</file>

<file path=customXml/itemProps14.xml><?xml version="1.0" encoding="utf-8"?>
<ds:datastoreItem xmlns:ds="http://schemas.openxmlformats.org/officeDocument/2006/customXml" ds:itemID="{7393E72C-FFA1-46A5-B4B1-E8E8CCEC6372}">
  <ds:schemaRefs/>
</ds:datastoreItem>
</file>

<file path=customXml/itemProps15.xml><?xml version="1.0" encoding="utf-8"?>
<ds:datastoreItem xmlns:ds="http://schemas.openxmlformats.org/officeDocument/2006/customXml" ds:itemID="{E74EE61F-85B2-4552-99CE-9AC06FF0E4D8}">
  <ds:schemaRefs/>
</ds:datastoreItem>
</file>

<file path=customXml/itemProps16.xml><?xml version="1.0" encoding="utf-8"?>
<ds:datastoreItem xmlns:ds="http://schemas.openxmlformats.org/officeDocument/2006/customXml" ds:itemID="{898D30E4-1EF7-4B93-BF9C-7C4040004A0E}">
  <ds:schemaRefs/>
</ds:datastoreItem>
</file>

<file path=customXml/itemProps2.xml><?xml version="1.0" encoding="utf-8"?>
<ds:datastoreItem xmlns:ds="http://schemas.openxmlformats.org/officeDocument/2006/customXml" ds:itemID="{93134850-E0F2-453C-879F-DDD06B78B0D5}">
  <ds:schemaRefs/>
</ds:datastoreItem>
</file>

<file path=customXml/itemProps3.xml><?xml version="1.0" encoding="utf-8"?>
<ds:datastoreItem xmlns:ds="http://schemas.openxmlformats.org/officeDocument/2006/customXml" ds:itemID="{A2B4215C-CBED-4523-9DAC-6982FB12C886}">
  <ds:schemaRefs/>
</ds:datastoreItem>
</file>

<file path=customXml/itemProps4.xml><?xml version="1.0" encoding="utf-8"?>
<ds:datastoreItem xmlns:ds="http://schemas.openxmlformats.org/officeDocument/2006/customXml" ds:itemID="{50D71F5A-19F4-4E22-8D74-0057C85CBC97}">
  <ds:schemaRefs/>
</ds:datastoreItem>
</file>

<file path=customXml/itemProps5.xml><?xml version="1.0" encoding="utf-8"?>
<ds:datastoreItem xmlns:ds="http://schemas.openxmlformats.org/officeDocument/2006/customXml" ds:itemID="{E716A2F6-CDA7-41AD-9266-1B05E8C69AC4}">
  <ds:schemaRefs/>
</ds:datastoreItem>
</file>

<file path=customXml/itemProps6.xml><?xml version="1.0" encoding="utf-8"?>
<ds:datastoreItem xmlns:ds="http://schemas.openxmlformats.org/officeDocument/2006/customXml" ds:itemID="{938E6ECF-1B67-42B9-8D93-DBB7412E8411}">
  <ds:schemaRefs/>
</ds:datastoreItem>
</file>

<file path=customXml/itemProps7.xml><?xml version="1.0" encoding="utf-8"?>
<ds:datastoreItem xmlns:ds="http://schemas.openxmlformats.org/officeDocument/2006/customXml" ds:itemID="{FEED6667-E9F3-4D36-B1CA-8BAC29BE82CC}">
  <ds:schemaRefs/>
</ds:datastoreItem>
</file>

<file path=customXml/itemProps8.xml><?xml version="1.0" encoding="utf-8"?>
<ds:datastoreItem xmlns:ds="http://schemas.openxmlformats.org/officeDocument/2006/customXml" ds:itemID="{E859CEA4-2ADF-4CF0-8499-55E9AA41F976}">
  <ds:schemaRefs/>
</ds:datastoreItem>
</file>

<file path=customXml/itemProps9.xml><?xml version="1.0" encoding="utf-8"?>
<ds:datastoreItem xmlns:ds="http://schemas.openxmlformats.org/officeDocument/2006/customXml" ds:itemID="{31161C03-6F11-4539-8B66-69967F4AADA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 Actualizados 2023</vt:lpstr>
      <vt:lpstr>80% FALLAS REBOBINADOR</vt:lpstr>
      <vt:lpstr>Graficas Actualizadas</vt:lpstr>
      <vt:lpstr>Pareto Elemento que falla</vt:lpstr>
      <vt:lpstr>Calculos Producción</vt:lpstr>
      <vt:lpstr>Formulas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JORGE SALCEDO</cp:lastModifiedBy>
  <cp:revision>1</cp:revision>
  <dcterms:created xsi:type="dcterms:W3CDTF">2024-02-26T18:17:10Z</dcterms:created>
  <dcterms:modified xsi:type="dcterms:W3CDTF">2024-05-01T17:29:44Z</dcterms:modified>
  <cp:category/>
</cp:coreProperties>
</file>