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1.xml" ContentType="application/vnd.openxmlformats-officedocument.spreadsheetml.comments+xml"/>
  <Override PartName="/xl/drawings/drawing2.xml" ContentType="application/vnd.openxmlformats-officedocument.drawing+xml"/>
  <Override PartName="/xl/tables/table2.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ml.chartshape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hidePivotFieldList="1" defaultThemeVersion="166925"/>
  <mc:AlternateContent xmlns:mc="http://schemas.openxmlformats.org/markup-compatibility/2006">
    <mc:Choice Requires="x15">
      <x15ac:absPath xmlns:x15ac="http://schemas.microsoft.com/office/spreadsheetml/2010/11/ac" url="E:\ESPECIALIZACION EN GERENCIA DE MANTENIMIENTO 2023\MONOGRAFIA\"/>
    </mc:Choice>
  </mc:AlternateContent>
  <xr:revisionPtr revIDLastSave="0" documentId="13_ncr:1_{4B01D301-DE60-4F16-826B-98EE6326A3EB}" xr6:coauthVersionLast="47" xr6:coauthVersionMax="47" xr10:uidLastSave="{00000000-0000-0000-0000-000000000000}"/>
  <bookViews>
    <workbookView xWindow="-120" yWindow="-120" windowWidth="20730" windowHeight="11040" tabRatio="905" xr2:uid="{00000000-000D-0000-FFFF-FFFF00000000}"/>
  </bookViews>
  <sheets>
    <sheet name="GENERAL" sheetId="20" r:id="rId1"/>
    <sheet name="CONTRATO 240-2022" sheetId="29" state="hidden" r:id="rId2"/>
    <sheet name="CONTRATO 231-2023" sheetId="30" state="hidden" r:id="rId3"/>
    <sheet name="COSTO POR MES" sheetId="25" r:id="rId4"/>
    <sheet name="PARETO " sheetId="11" r:id="rId5"/>
    <sheet name="ANALISIS COSTOS" sheetId="23" state="hidden" r:id="rId6"/>
    <sheet name="ANALISIS COMPACTADORES" sheetId="24" state="hidden" r:id="rId7"/>
    <sheet name="HHD33C" sheetId="21" r:id="rId8"/>
    <sheet name="OSA 368" sheetId="1" r:id="rId9"/>
    <sheet name="OSU 000" sheetId="2" r:id="rId10"/>
    <sheet name="OSU 001" sheetId="3" r:id="rId11"/>
    <sheet name="OSU 017" sheetId="16" state="hidden" r:id="rId12"/>
    <sheet name="OSU 018" sheetId="4" r:id="rId13"/>
    <sheet name="OSU 022" sheetId="5" r:id="rId14"/>
    <sheet name="OSU 026" sheetId="6" r:id="rId15"/>
    <sheet name="OSU 027" sheetId="7" r:id="rId16"/>
    <sheet name="OSU 040" sheetId="17" r:id="rId17"/>
    <sheet name="OSU 087" sheetId="22" r:id="rId18"/>
    <sheet name="OSU 089" sheetId="8" r:id="rId19"/>
    <sheet name="OSU 103" sheetId="18" r:id="rId20"/>
    <sheet name="OSU 119" sheetId="9" r:id="rId21"/>
    <sheet name="SRS 399" sheetId="10" r:id="rId22"/>
    <sheet name="PTAR-PTAP" sheetId="26" state="hidden" r:id="rId23"/>
    <sheet name="MENORES" sheetId="27" state="hidden" r:id="rId24"/>
  </sheets>
  <definedNames>
    <definedName name="_xlnm._FilterDatabase" localSheetId="5" hidden="1">'ANALISIS COSTOS'!$C$2:$G$17</definedName>
    <definedName name="_xlnm._FilterDatabase" localSheetId="3" hidden="1">'COSTO POR MES'!$C$113:$D$130</definedName>
    <definedName name="_xlnm._FilterDatabase" localSheetId="0" hidden="1">GENERAL!$C$4:$F$17</definedName>
    <definedName name="_xlnm._FilterDatabase" localSheetId="7" hidden="1">HHD33C!$D$4:$G$14</definedName>
    <definedName name="_xlnm._FilterDatabase" localSheetId="12" hidden="1">'OSU 018'!$C$6:$G$123</definedName>
    <definedName name="_xlnm._FilterDatabase" localSheetId="13" hidden="1">'OSU 022'!$C$6:$G$17</definedName>
    <definedName name="_xlnm._FilterDatabase" localSheetId="14" hidden="1">'OSU 026'!$C$6:$G$98</definedName>
    <definedName name="_xlnm._FilterDatabase" localSheetId="15" hidden="1">'OSU 027'!$C$6:$G$140</definedName>
    <definedName name="_xlnm._FilterDatabase" localSheetId="16" hidden="1">'OSU 040'!$C$6:$G$99</definedName>
    <definedName name="_xlnm.Print_Area" localSheetId="6">'ANALISIS COMPACTADORES'!$C$1:$P$64</definedName>
    <definedName name="_xlnm.Print_Area" localSheetId="2">'CONTRATO 231-2023'!$C$1:$F$17</definedName>
    <definedName name="_xlnm.Print_Area" localSheetId="1">'CONTRATO 240-2022'!$C$1:$H$16</definedName>
    <definedName name="_xlnm.Print_Area" localSheetId="3">'COSTO POR MES'!$C$2:$P$54</definedName>
    <definedName name="_xlnm.Print_Area" localSheetId="0">GENERAL!$C$1:$N$19</definedName>
    <definedName name="_xlnm.Print_Area" localSheetId="7">HHD33C!$C$1:$N$99</definedName>
    <definedName name="_xlnm.Print_Area" localSheetId="23">MENORES!$C$1:$O$24</definedName>
    <definedName name="_xlnm.Print_Area" localSheetId="8">'OSA 368'!$C$1:$N$69</definedName>
    <definedName name="_xlnm.Print_Area" localSheetId="9">'OSU 000'!$C$1:$N$177</definedName>
    <definedName name="_xlnm.Print_Area" localSheetId="10">'OSU 001'!$C$1:$N$32</definedName>
    <definedName name="_xlnm.Print_Area" localSheetId="12">'OSU 018'!$C$1:$N$886</definedName>
    <definedName name="_xlnm.Print_Area" localSheetId="13">'OSU 022'!$C$1:$N$130</definedName>
    <definedName name="_xlnm.Print_Area" localSheetId="14">'OSU 026'!$C$1:$N$475</definedName>
    <definedName name="_xlnm.Print_Area" localSheetId="15">'OSU 027'!$C$1:$N$509</definedName>
    <definedName name="_xlnm.Print_Area" localSheetId="16">'OSU 040'!$C$1:$N$547</definedName>
    <definedName name="_xlnm.Print_Area" localSheetId="17">'OSU 087'!$C$1:$N$74</definedName>
    <definedName name="_xlnm.Print_Area" localSheetId="18">'OSU 089'!$C$1:$N$692</definedName>
    <definedName name="_xlnm.Print_Area" localSheetId="19">'OSU 103'!$C$1:$N$27</definedName>
    <definedName name="_xlnm.Print_Area" localSheetId="20">'OSU 119'!$C$1:$N$156</definedName>
    <definedName name="_xlnm.Print_Area" localSheetId="4">'PARETO '!$C$1:$T$46</definedName>
    <definedName name="_xlnm.Print_Area" localSheetId="22">'PTAR-PTAP'!$C$1:$N$97</definedName>
    <definedName name="_xlnm.Print_Area" localSheetId="21">'SRS 399'!$C$1:$N$71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6" i="25" l="1"/>
  <c r="N2" i="2"/>
  <c r="Q16" i="26"/>
  <c r="N2" i="26"/>
  <c r="Q16" i="10"/>
  <c r="N2" i="10"/>
  <c r="G2" i="10"/>
  <c r="Q16" i="9"/>
  <c r="G2" i="9"/>
  <c r="Q16" i="18"/>
  <c r="Q16" i="8"/>
  <c r="N2" i="8"/>
  <c r="G2" i="8"/>
  <c r="Q16" i="22"/>
  <c r="N2" i="22"/>
  <c r="G2" i="22"/>
  <c r="Q16" i="17"/>
  <c r="N2" i="17"/>
  <c r="G2" i="17"/>
  <c r="Q16" i="7"/>
  <c r="N2" i="7"/>
  <c r="G2" i="7"/>
  <c r="Q16" i="6"/>
  <c r="N2" i="6"/>
  <c r="G2" i="6"/>
  <c r="Q16" i="5"/>
  <c r="N2" i="5"/>
  <c r="Q16" i="4"/>
  <c r="N2" i="4"/>
  <c r="G2" i="4"/>
  <c r="Q16" i="2"/>
  <c r="Q16" i="1"/>
  <c r="N2" i="1"/>
  <c r="R15" i="27"/>
  <c r="Q15" i="10"/>
  <c r="Q15" i="9"/>
  <c r="Q15" i="18"/>
  <c r="Q15" i="8"/>
  <c r="Q15" i="22"/>
  <c r="Q15" i="17"/>
  <c r="Q15" i="7"/>
  <c r="Q15" i="6"/>
  <c r="Q15" i="5"/>
  <c r="G2" i="5"/>
  <c r="Q15" i="4"/>
  <c r="Q15" i="2"/>
  <c r="Q15" i="1"/>
  <c r="Q14" i="26"/>
  <c r="Q14" i="10"/>
  <c r="Q14" i="9"/>
  <c r="Q14" i="8"/>
  <c r="Q14" i="22"/>
  <c r="Q14" i="17"/>
  <c r="Q14" i="7"/>
  <c r="Q14" i="6"/>
  <c r="Q14" i="5"/>
  <c r="Q14" i="4"/>
  <c r="G2" i="21"/>
  <c r="Q14" i="3"/>
  <c r="Q14" i="2"/>
  <c r="Q14" i="1"/>
  <c r="Q14" i="21"/>
  <c r="Q13" i="5"/>
  <c r="Q13" i="21"/>
  <c r="Q13" i="26"/>
  <c r="Q13" i="10"/>
  <c r="Q13" i="9"/>
  <c r="Q13" i="8"/>
  <c r="Q13" i="22"/>
  <c r="Q13" i="17"/>
  <c r="Q13" i="7"/>
  <c r="Q13" i="6"/>
  <c r="Q13" i="4"/>
  <c r="Q13" i="2"/>
  <c r="Q13" i="1"/>
  <c r="Q12" i="26"/>
  <c r="Q12" i="10"/>
  <c r="Q12" i="4"/>
  <c r="Q12" i="9"/>
  <c r="Q12" i="18"/>
  <c r="Q12" i="8"/>
  <c r="Q12" i="22"/>
  <c r="Q12" i="17"/>
  <c r="Q12" i="7"/>
  <c r="Q12" i="6"/>
  <c r="Q12" i="5"/>
  <c r="Q12" i="3"/>
  <c r="Q12" i="2"/>
  <c r="Q12" i="1"/>
  <c r="Q12" i="21"/>
  <c r="Q11" i="10"/>
  <c r="Q11" i="9"/>
  <c r="Q11" i="4"/>
  <c r="Q11" i="8"/>
  <c r="Q11" i="22"/>
  <c r="Q11" i="17"/>
  <c r="Q11" i="7"/>
  <c r="Q11" i="6"/>
  <c r="Q11" i="5"/>
  <c r="Q11" i="2"/>
  <c r="Q11" i="1"/>
  <c r="Q11" i="21"/>
  <c r="R10" i="27"/>
  <c r="Q10" i="26"/>
  <c r="Q10" i="10"/>
  <c r="Q10" i="9"/>
  <c r="Q10" i="8"/>
  <c r="Q10" i="22"/>
  <c r="Q10" i="17"/>
  <c r="Q10" i="6"/>
  <c r="Q10" i="7"/>
  <c r="Q10" i="5"/>
  <c r="Q10" i="4"/>
  <c r="Q10" i="2"/>
  <c r="Q10" i="1"/>
  <c r="Q10" i="21"/>
  <c r="Q9" i="26"/>
  <c r="Q9" i="10"/>
  <c r="Q9" i="9"/>
  <c r="Q9" i="18"/>
  <c r="Q9" i="8"/>
  <c r="Q9" i="22"/>
  <c r="Q9" i="17"/>
  <c r="Q9" i="7"/>
  <c r="Q9" i="6"/>
  <c r="Q9" i="5"/>
  <c r="Q9" i="4"/>
  <c r="Q9" i="3"/>
  <c r="Q9" i="2"/>
  <c r="Q8" i="2"/>
  <c r="Q9" i="21"/>
  <c r="Q8" i="26"/>
  <c r="Q8" i="10"/>
  <c r="Q8" i="9"/>
  <c r="Q8" i="8"/>
  <c r="Q8" i="17"/>
  <c r="Q8" i="7"/>
  <c r="Q8" i="6"/>
  <c r="Q8" i="5"/>
  <c r="Q8" i="4"/>
  <c r="Q8" i="21"/>
  <c r="R7" i="27" l="1"/>
  <c r="Q7" i="26"/>
  <c r="Q7" i="10"/>
  <c r="Q7" i="9"/>
  <c r="Q7" i="8"/>
  <c r="Q7" i="22"/>
  <c r="Q7" i="17"/>
  <c r="Q7" i="7"/>
  <c r="Q7" i="6"/>
  <c r="Q7" i="5"/>
  <c r="Q7" i="4"/>
  <c r="Q7" i="3"/>
  <c r="Q7" i="2"/>
  <c r="Q7" i="1"/>
  <c r="Q7" i="21"/>
  <c r="Q6" i="26"/>
  <c r="Q6" i="10"/>
  <c r="Q6" i="9"/>
  <c r="Q6" i="8"/>
  <c r="Q6" i="22"/>
  <c r="Q6" i="17"/>
  <c r="Q6" i="7"/>
  <c r="Q6" i="6"/>
  <c r="Q6" i="5"/>
  <c r="Q6" i="4"/>
  <c r="Q6" i="3"/>
  <c r="Q6" i="2"/>
  <c r="Q6" i="21"/>
  <c r="Q5" i="26" l="1"/>
  <c r="Q5" i="10"/>
  <c r="Q5" i="9"/>
  <c r="Q5" i="18"/>
  <c r="Q5" i="8"/>
  <c r="Q5" i="7"/>
  <c r="Q5" i="6"/>
  <c r="Q5" i="5"/>
  <c r="Q5" i="4"/>
  <c r="Q5" i="2"/>
  <c r="Q5" i="21"/>
  <c r="Q5" i="22" l="1"/>
  <c r="Q5" i="17"/>
  <c r="AD2" i="8" l="1"/>
  <c r="AC2" i="7"/>
  <c r="AC2" i="6"/>
  <c r="AC2" i="4"/>
  <c r="D13" i="30"/>
  <c r="E2" i="30"/>
  <c r="J54" i="25"/>
  <c r="G2" i="2"/>
  <c r="AF2" i="8"/>
  <c r="AC2" i="17"/>
  <c r="N2" i="9"/>
  <c r="N2" i="21"/>
  <c r="AE2" i="6" l="1"/>
  <c r="AE2" i="7" l="1"/>
  <c r="E3" i="30" l="1"/>
  <c r="V2" i="17"/>
  <c r="X2" i="7"/>
  <c r="V2" i="7"/>
  <c r="V2" i="6"/>
  <c r="V2" i="4"/>
  <c r="Y2" i="8" l="1"/>
  <c r="W2" i="8"/>
  <c r="X2" i="4" l="1"/>
  <c r="Q17" i="22"/>
  <c r="D12" i="29" l="1"/>
  <c r="X2" i="6" l="1"/>
  <c r="D5" i="24" l="1"/>
  <c r="N2" i="27"/>
  <c r="L43" i="24"/>
  <c r="M43" i="24"/>
  <c r="N43" i="24"/>
  <c r="O43" i="24"/>
  <c r="K43" i="24"/>
  <c r="P32" i="24"/>
  <c r="P33" i="24"/>
  <c r="P34" i="24"/>
  <c r="P35" i="24"/>
  <c r="P36" i="24"/>
  <c r="P37" i="24"/>
  <c r="P38" i="24"/>
  <c r="P39" i="24"/>
  <c r="P40" i="24"/>
  <c r="P41" i="24"/>
  <c r="P42" i="24"/>
  <c r="P31" i="24"/>
  <c r="Q17" i="9"/>
  <c r="Q17" i="2" l="1"/>
  <c r="Q17" i="8"/>
  <c r="P43" i="24"/>
  <c r="G2" i="26"/>
  <c r="G1" i="9" l="1"/>
  <c r="Q17" i="1"/>
  <c r="G1" i="4"/>
  <c r="G1" i="17"/>
  <c r="N2" i="18"/>
  <c r="G1" i="5" l="1"/>
  <c r="G1" i="10"/>
  <c r="G2" i="1"/>
  <c r="G1" i="1" l="1"/>
  <c r="G2" i="27" l="1"/>
  <c r="G1" i="2" l="1"/>
  <c r="Q17" i="26"/>
  <c r="R17" i="27"/>
  <c r="O17" i="25" l="1"/>
  <c r="M17" i="25"/>
  <c r="O16" i="25"/>
  <c r="O15" i="25"/>
  <c r="N15" i="25"/>
  <c r="M15" i="25"/>
  <c r="K15" i="25"/>
  <c r="J15" i="25"/>
  <c r="F15" i="25"/>
  <c r="O14" i="25"/>
  <c r="O13" i="25"/>
  <c r="M13" i="25"/>
  <c r="L13" i="25"/>
  <c r="K13" i="25"/>
  <c r="J13" i="25"/>
  <c r="F13" i="25"/>
  <c r="E13" i="25"/>
  <c r="D13" i="25"/>
  <c r="O12" i="25"/>
  <c r="O11" i="25"/>
  <c r="O10" i="25"/>
  <c r="O9" i="25"/>
  <c r="O8" i="25"/>
  <c r="O7" i="25"/>
  <c r="N7" i="25"/>
  <c r="K7" i="25"/>
  <c r="J7" i="25"/>
  <c r="H7" i="25"/>
  <c r="G7" i="25"/>
  <c r="E7" i="25"/>
  <c r="O6" i="25"/>
  <c r="E6" i="25"/>
  <c r="O5" i="25"/>
  <c r="G5" i="25"/>
  <c r="O4" i="25"/>
  <c r="M4" i="25"/>
  <c r="F4" i="25"/>
  <c r="E4" i="25"/>
  <c r="D4" i="25"/>
  <c r="H17" i="25"/>
  <c r="G17" i="25"/>
  <c r="F17" i="25"/>
  <c r="E17" i="25"/>
  <c r="D17" i="25"/>
  <c r="N17" i="25"/>
  <c r="L17" i="25"/>
  <c r="K17" i="25"/>
  <c r="J17" i="25"/>
  <c r="I17" i="25"/>
  <c r="N16" i="25"/>
  <c r="M16" i="25"/>
  <c r="L16" i="25"/>
  <c r="K16" i="25"/>
  <c r="J16" i="25"/>
  <c r="I16" i="25"/>
  <c r="H16" i="25"/>
  <c r="G16" i="25"/>
  <c r="F16" i="25"/>
  <c r="E16" i="25"/>
  <c r="D16" i="25"/>
  <c r="L15" i="25"/>
  <c r="I15" i="25"/>
  <c r="H15" i="25"/>
  <c r="G15" i="25"/>
  <c r="E15" i="25"/>
  <c r="D15" i="25"/>
  <c r="N14" i="25"/>
  <c r="L14" i="25"/>
  <c r="K14" i="25"/>
  <c r="J14" i="25"/>
  <c r="I14" i="25"/>
  <c r="H14" i="25"/>
  <c r="G14" i="25"/>
  <c r="F14" i="25"/>
  <c r="E14" i="25"/>
  <c r="D14" i="25"/>
  <c r="N13" i="25"/>
  <c r="I13" i="25"/>
  <c r="H13" i="25"/>
  <c r="G13" i="25"/>
  <c r="N12" i="25"/>
  <c r="L12" i="25"/>
  <c r="K12" i="25"/>
  <c r="J12" i="25"/>
  <c r="I12" i="25"/>
  <c r="H12" i="25"/>
  <c r="G12" i="25"/>
  <c r="F12" i="25"/>
  <c r="E12" i="25"/>
  <c r="N11" i="25"/>
  <c r="L11" i="25"/>
  <c r="K11" i="25"/>
  <c r="J11" i="25"/>
  <c r="I11" i="25"/>
  <c r="H11" i="25"/>
  <c r="G11" i="25"/>
  <c r="F11" i="25"/>
  <c r="E11" i="25"/>
  <c r="D11" i="25"/>
  <c r="N10" i="25"/>
  <c r="L10" i="25"/>
  <c r="K10" i="25"/>
  <c r="J10" i="25"/>
  <c r="I10" i="25"/>
  <c r="H10" i="25"/>
  <c r="G10" i="25"/>
  <c r="F10" i="25"/>
  <c r="E10" i="25"/>
  <c r="D10" i="25"/>
  <c r="N9" i="25"/>
  <c r="M9" i="25"/>
  <c r="L9" i="25"/>
  <c r="K9" i="25"/>
  <c r="J9" i="25"/>
  <c r="I9" i="25"/>
  <c r="H9" i="25"/>
  <c r="G9" i="25"/>
  <c r="F9" i="25"/>
  <c r="E9" i="25"/>
  <c r="D9" i="25"/>
  <c r="N8" i="25"/>
  <c r="M8" i="25"/>
  <c r="L8" i="25"/>
  <c r="K8" i="25"/>
  <c r="J8" i="25"/>
  <c r="I8" i="25"/>
  <c r="H8" i="25"/>
  <c r="G8" i="25"/>
  <c r="F8" i="25"/>
  <c r="E8" i="25"/>
  <c r="D8" i="25"/>
  <c r="P12" i="16"/>
  <c r="P5" i="16"/>
  <c r="D12" i="25" l="1"/>
  <c r="Q17" i="18"/>
  <c r="O18" i="25"/>
  <c r="P17" i="25"/>
  <c r="P16" i="25"/>
  <c r="P15" i="25"/>
  <c r="P13" i="25"/>
  <c r="P9" i="25"/>
  <c r="P8" i="25"/>
  <c r="Q17" i="5"/>
  <c r="Q17" i="4"/>
  <c r="P17" i="16"/>
  <c r="N5" i="25"/>
  <c r="D6" i="25"/>
  <c r="F6" i="25"/>
  <c r="H6" i="25"/>
  <c r="G6" i="25"/>
  <c r="I6" i="25"/>
  <c r="J6" i="25"/>
  <c r="K6" i="25"/>
  <c r="L6" i="25"/>
  <c r="M6" i="25"/>
  <c r="N6" i="25"/>
  <c r="T16" i="25" l="1"/>
  <c r="E12" i="30"/>
  <c r="P6" i="25"/>
  <c r="M5" i="25"/>
  <c r="L5" i="25"/>
  <c r="K5" i="25"/>
  <c r="J5" i="25"/>
  <c r="I5" i="25"/>
  <c r="H5" i="25"/>
  <c r="F5" i="25"/>
  <c r="E5" i="25"/>
  <c r="D5" i="25"/>
  <c r="E18" i="25" l="1"/>
  <c r="P5" i="25"/>
  <c r="N4" i="25"/>
  <c r="N18" i="25" s="1"/>
  <c r="L4" i="25"/>
  <c r="K4" i="25"/>
  <c r="K18" i="25" s="1"/>
  <c r="J4" i="25"/>
  <c r="J18" i="25" s="1"/>
  <c r="I4" i="25"/>
  <c r="H4" i="25"/>
  <c r="H18" i="25" s="1"/>
  <c r="E11" i="29" s="1"/>
  <c r="G4" i="25"/>
  <c r="G18" i="25" s="1"/>
  <c r="T8" i="25" s="1"/>
  <c r="M7" i="25"/>
  <c r="L7" i="25"/>
  <c r="I7" i="25"/>
  <c r="F7" i="25"/>
  <c r="F18" i="25" s="1"/>
  <c r="I18" i="25" l="1"/>
  <c r="E6" i="30" s="1"/>
  <c r="T15" i="25"/>
  <c r="E11" i="30"/>
  <c r="T12" i="25"/>
  <c r="E8" i="30"/>
  <c r="T11" i="25"/>
  <c r="E7" i="30"/>
  <c r="E9" i="29"/>
  <c r="F9" i="29" s="1"/>
  <c r="E10" i="29"/>
  <c r="F10" i="29" s="1"/>
  <c r="E8" i="29"/>
  <c r="F8" i="29" s="1"/>
  <c r="T6" i="25"/>
  <c r="T9" i="25"/>
  <c r="L18" i="25"/>
  <c r="D7" i="25"/>
  <c r="D18" i="25" s="1"/>
  <c r="Q17" i="3"/>
  <c r="Q17" i="21"/>
  <c r="P4" i="25"/>
  <c r="T10" i="25" l="1"/>
  <c r="T13" i="25"/>
  <c r="E9" i="30"/>
  <c r="T7" i="25"/>
  <c r="E7" i="29"/>
  <c r="E12" i="29" s="1"/>
  <c r="T5" i="25"/>
  <c r="P7" i="25"/>
  <c r="G1" i="22"/>
  <c r="F7" i="29" l="1"/>
  <c r="G7" i="29" s="1"/>
  <c r="G8" i="29" s="1"/>
  <c r="G9" i="29" s="1"/>
  <c r="G10" i="29" s="1"/>
  <c r="D9" i="24"/>
  <c r="G6" i="24"/>
  <c r="G5" i="24"/>
  <c r="G12" i="29" l="1"/>
  <c r="E14" i="29" s="1"/>
  <c r="E15" i="29" s="1"/>
  <c r="F12" i="29"/>
  <c r="G9" i="24"/>
  <c r="E9" i="24"/>
  <c r="F9" i="24"/>
  <c r="G7" i="24"/>
  <c r="E7" i="24"/>
  <c r="F7" i="24"/>
  <c r="D7" i="24"/>
  <c r="E6" i="24"/>
  <c r="F6" i="24"/>
  <c r="D6" i="24"/>
  <c r="E5" i="24"/>
  <c r="F5" i="24"/>
  <c r="G8" i="24"/>
  <c r="E8" i="24"/>
  <c r="F8" i="24"/>
  <c r="D8" i="24"/>
  <c r="D15" i="20"/>
  <c r="D12" i="20"/>
  <c r="D11" i="20"/>
  <c r="E16" i="20"/>
  <c r="D16" i="20"/>
  <c r="E7" i="20"/>
  <c r="D37" i="11"/>
  <c r="D9" i="11"/>
  <c r="D8" i="11"/>
  <c r="D39" i="11"/>
  <c r="D12" i="11"/>
  <c r="F16" i="23"/>
  <c r="E12" i="20"/>
  <c r="D11" i="11"/>
  <c r="D33" i="11"/>
  <c r="D10" i="20"/>
  <c r="D41" i="11"/>
  <c r="G2" i="18"/>
  <c r="D28" i="11"/>
  <c r="E14" i="20"/>
  <c r="G9" i="23"/>
  <c r="G8" i="23"/>
  <c r="D30" i="11"/>
  <c r="E8" i="20"/>
  <c r="G13" i="23"/>
  <c r="D10" i="11"/>
  <c r="E6" i="20"/>
  <c r="D6" i="20"/>
  <c r="M2" i="16"/>
  <c r="F2" i="16"/>
  <c r="N2" i="3"/>
  <c r="E17" i="20" s="1"/>
  <c r="G2" i="3"/>
  <c r="F14" i="23"/>
  <c r="D34" i="11"/>
  <c r="G4" i="23"/>
  <c r="F4" i="23"/>
  <c r="F12" i="23"/>
  <c r="G1" i="8"/>
  <c r="G1" i="6"/>
  <c r="G10" i="24" l="1"/>
  <c r="F10" i="24"/>
  <c r="G12" i="23"/>
  <c r="G1" i="21"/>
  <c r="D13" i="11"/>
  <c r="F5" i="23"/>
  <c r="G1" i="18"/>
  <c r="G1" i="7"/>
  <c r="F15" i="23"/>
  <c r="G1" i="3"/>
  <c r="D8" i="20"/>
  <c r="F8" i="20" s="1"/>
  <c r="D5" i="20"/>
  <c r="G5" i="23"/>
  <c r="D18" i="20"/>
  <c r="E18" i="20"/>
  <c r="F9" i="23"/>
  <c r="Q17" i="17"/>
  <c r="G6" i="23"/>
  <c r="F6" i="23"/>
  <c r="F16" i="20"/>
  <c r="D35" i="11"/>
  <c r="G16" i="23"/>
  <c r="F12" i="20"/>
  <c r="G3" i="23"/>
  <c r="E10" i="20"/>
  <c r="F10" i="20" s="1"/>
  <c r="F3" i="23"/>
  <c r="D16" i="11"/>
  <c r="D10" i="24"/>
  <c r="D13" i="20"/>
  <c r="F13" i="23"/>
  <c r="E13" i="20"/>
  <c r="E10" i="24"/>
  <c r="G10" i="23"/>
  <c r="D29" i="11"/>
  <c r="F10" i="23"/>
  <c r="D3" i="11"/>
  <c r="D40" i="11"/>
  <c r="D17" i="20"/>
  <c r="F17" i="20" s="1"/>
  <c r="G15" i="23"/>
  <c r="D15" i="11"/>
  <c r="E11" i="20"/>
  <c r="F11" i="20" s="1"/>
  <c r="G14" i="23"/>
  <c r="D14" i="11"/>
  <c r="D38" i="11"/>
  <c r="E15" i="20"/>
  <c r="F15" i="20" s="1"/>
  <c r="D32" i="11"/>
  <c r="E9" i="20"/>
  <c r="D14" i="20"/>
  <c r="F14" i="20" s="1"/>
  <c r="F17" i="23"/>
  <c r="G17" i="23"/>
  <c r="D36" i="11"/>
  <c r="G11" i="23"/>
  <c r="E5" i="20"/>
  <c r="F6" i="20"/>
  <c r="D31" i="11"/>
  <c r="G7" i="23"/>
  <c r="F11" i="24" l="1"/>
  <c r="D42" i="11"/>
  <c r="D11" i="24"/>
  <c r="D7" i="20"/>
  <c r="E19" i="20"/>
  <c r="F18" i="20"/>
  <c r="F5" i="20"/>
  <c r="F11" i="23"/>
  <c r="D5" i="11"/>
  <c r="F8" i="23"/>
  <c r="D6" i="11"/>
  <c r="F7" i="23"/>
  <c r="M14" i="25"/>
  <c r="P14" i="25" s="1"/>
  <c r="D9" i="20"/>
  <c r="F9" i="20" s="1"/>
  <c r="D7" i="11"/>
  <c r="M10" i="25"/>
  <c r="Q17" i="6"/>
  <c r="M12" i="25"/>
  <c r="P12" i="25" s="1"/>
  <c r="M11" i="25"/>
  <c r="P11" i="25" s="1"/>
  <c r="Q17" i="7"/>
  <c r="D4" i="11"/>
  <c r="G19" i="23"/>
  <c r="F13" i="20"/>
  <c r="D19" i="20" l="1"/>
  <c r="D17" i="11"/>
  <c r="F7" i="20"/>
  <c r="F19" i="20" s="1"/>
  <c r="E28" i="11"/>
  <c r="F28" i="11" s="1"/>
  <c r="E40" i="11"/>
  <c r="E37" i="11"/>
  <c r="E29" i="11"/>
  <c r="E32" i="11"/>
  <c r="E36" i="11"/>
  <c r="E31" i="11"/>
  <c r="E41" i="11"/>
  <c r="E39" i="11"/>
  <c r="E33" i="11"/>
  <c r="E35" i="11"/>
  <c r="E34" i="11"/>
  <c r="E30" i="11"/>
  <c r="E38" i="11"/>
  <c r="F19" i="23"/>
  <c r="M18" i="25"/>
  <c r="E10" i="30" s="1"/>
  <c r="E13" i="30" s="1"/>
  <c r="P10" i="25"/>
  <c r="F29" i="11" l="1"/>
  <c r="F30" i="11" s="1"/>
  <c r="F31" i="11" s="1"/>
  <c r="F32" i="11" s="1"/>
  <c r="F33" i="11" s="1"/>
  <c r="F34" i="11" s="1"/>
  <c r="F35" i="11" s="1"/>
  <c r="F36" i="11" s="1"/>
  <c r="F37" i="11" s="1"/>
  <c r="F38" i="11" s="1"/>
  <c r="F39" i="11" s="1"/>
  <c r="F40" i="11" s="1"/>
  <c r="F41" i="11" s="1"/>
  <c r="E42" i="11"/>
  <c r="E14" i="11"/>
  <c r="E5" i="11"/>
  <c r="P18" i="25"/>
  <c r="T14" i="25"/>
  <c r="T17" i="25" s="1"/>
  <c r="E4" i="11"/>
  <c r="E8" i="11"/>
  <c r="E6" i="11"/>
  <c r="E12" i="11"/>
  <c r="E9" i="11"/>
  <c r="E16" i="11"/>
  <c r="E7" i="11"/>
  <c r="E10" i="11"/>
  <c r="E3" i="11"/>
  <c r="F3" i="11" s="1"/>
  <c r="F4" i="11" s="1"/>
  <c r="E11" i="11"/>
  <c r="E13" i="11"/>
  <c r="E15" i="11"/>
  <c r="Q17" i="10"/>
  <c r="F5" i="11" l="1"/>
  <c r="F6" i="11" s="1"/>
  <c r="F7" i="11" s="1"/>
  <c r="F8" i="11" s="1"/>
  <c r="F9" i="11" s="1"/>
  <c r="F10" i="11" s="1"/>
  <c r="F11" i="11" s="1"/>
  <c r="F12" i="11" s="1"/>
  <c r="F13" i="11" s="1"/>
  <c r="F14" i="11" s="1"/>
  <c r="F15" i="11" s="1"/>
  <c r="F16" i="11" s="1"/>
  <c r="E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tc={CE7F5547-D6E4-4A29-88A3-93962159E72A}</author>
  </authors>
  <commentList>
    <comment ref="E4" authorId="0" shapeId="0" xr:uid="{00000000-0006-0000-0100-000001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AÑADIDO EN CONSUMO MARZO 2023</t>
        </r>
      </text>
    </comment>
  </commentList>
</comments>
</file>

<file path=xl/sharedStrings.xml><?xml version="1.0" encoding="utf-8"?>
<sst xmlns="http://schemas.openxmlformats.org/spreadsheetml/2006/main" count="16850" uniqueCount="4966">
  <si>
    <t>REPUESTOS</t>
  </si>
  <si>
    <t>Fecha</t>
  </si>
  <si>
    <t>Placa</t>
  </si>
  <si>
    <t>OSA368</t>
  </si>
  <si>
    <t>OSU000</t>
  </si>
  <si>
    <t>OSU001</t>
  </si>
  <si>
    <t>OSU017</t>
  </si>
  <si>
    <t>OSU018</t>
  </si>
  <si>
    <t>OSU022</t>
  </si>
  <si>
    <t>OSU026</t>
  </si>
  <si>
    <t>OSU027</t>
  </si>
  <si>
    <t>OSU040</t>
  </si>
  <si>
    <t>OSU089</t>
  </si>
  <si>
    <t>OSU103</t>
  </si>
  <si>
    <t>OSU119</t>
  </si>
  <si>
    <t>SRS399</t>
  </si>
  <si>
    <t>HHD33C</t>
  </si>
  <si>
    <t>SERVICIO PRESTADO</t>
  </si>
  <si>
    <t>SERVCIO PRESTADO</t>
  </si>
  <si>
    <t>SERVICIOS PRESTADO</t>
  </si>
  <si>
    <t>OSU087</t>
  </si>
  <si>
    <t>Descripción</t>
  </si>
  <si>
    <t>Código</t>
  </si>
  <si>
    <t>Cantidad</t>
  </si>
  <si>
    <t>VEHICULO</t>
  </si>
  <si>
    <t>MANTENIMIENTO</t>
  </si>
  <si>
    <t>TOTAL</t>
  </si>
  <si>
    <t>PORCENTAJE</t>
  </si>
  <si>
    <t>ACUMULADO</t>
  </si>
  <si>
    <t xml:space="preserve">LOS EQUIPOS CORRESPONDIENTES AL GRUPO "A", SERAN LOS VITALES, LOS QUE HAY QUE TRATAR, LOS DEMAS EQUIPOS NO REPRESENTAN CRITICIDAD. PARA EL GRUPO "A" SE SUGIERE ESTABLECER UN MANTENIMIENTO PREVENTIVO. PARA EL GRUPO "B" SE SUGIERE UN MANTENIMIENTO PREVENTIVO (A FIN DE NO RECAER EN EL GRUPO "A") Y CORRECTIVO </t>
  </si>
  <si>
    <t>TOTALES</t>
  </si>
  <si>
    <t>Total + IVA</t>
  </si>
  <si>
    <t>MODELO</t>
  </si>
  <si>
    <t>TIPO DE VEHICULO</t>
  </si>
  <si>
    <t>COMPACTADOR</t>
  </si>
  <si>
    <t>CAMIONETA</t>
  </si>
  <si>
    <t>CAMION DE SUCCION</t>
  </si>
  <si>
    <t>VOLQUETA</t>
  </si>
  <si>
    <t>TURBO</t>
  </si>
  <si>
    <t>MOTOCARRO</t>
  </si>
  <si>
    <t>PREMISA: "LOS VEHICULOS SERAN CONSIDERADOS VIEJOS EN MODELOS 2015 HACIA ATRÁS"</t>
  </si>
  <si>
    <t>SEGUNDO SEMESTRE</t>
  </si>
  <si>
    <t>No operativo</t>
  </si>
  <si>
    <t>PRIMER SEMESTRE</t>
  </si>
  <si>
    <t>1° SEMESTRE</t>
  </si>
  <si>
    <t>2° SEMESTRE</t>
  </si>
  <si>
    <t>COSTO METALMECANICA CAJA COMPACTADORA</t>
  </si>
  <si>
    <t>SISTEMA HIDRAULICO</t>
  </si>
  <si>
    <t>METALMECANICA</t>
  </si>
  <si>
    <t>GENERAL</t>
  </si>
  <si>
    <t>ANALISIS COSTOS</t>
  </si>
  <si>
    <t>PARETO</t>
  </si>
  <si>
    <t>ANALISIS COMPACTADORES</t>
  </si>
  <si>
    <t>ANÁLISIS Y RECOMENDACIONES
- SE EVIDENCIA UN ALTO COSTO EN LABORES DE REPARACION DEL SISTEMA HIDRAULICO LO QUE CONLLEVA ADEMAS UN RUBRO ALTO EN ADICION DE ACEITE HIDRAULICO POR PERDIDAS EN FUGAS Y FALLAS DEL SISTEMA, SE RECOMIENDA EVALUAR LOS COMPONENTES (PRINCIPALMENTE CILINDROS HIDRAULICOS) QUE EN COSTOS DE REPARACION SUPEREN EL COSTO DE CAMBIO EN UN SEMESTRE DE OPERACION.
- SE OBSERVA UN DETERIORO CONSIDERABLE EN LA ESTRUCTURA DE LA CAJA COMPACTADORA DE LOS VEHICULOS, PESE A LA MEJORA EN INSTALACION DE LAMINA ANTIDESGASTE. SE RECOMIENDA HACER CUMPLIR LO MINIMO ESTIPULADO EN EL CONTRATO DE LAVADO DE VEHICULOS (LAVADO SEMANAL), PARA GARANTIZAR UNA MEJOR LIMPIEZA DE LA ESTRUCTURA Y MENOR INFERENCIA DE DESGASTE PREMATURO POR CORROSION POR LIXIVIADOS.</t>
  </si>
  <si>
    <t>MES</t>
  </si>
  <si>
    <t>ENERO</t>
  </si>
  <si>
    <t>FEBRERO</t>
  </si>
  <si>
    <t>MARZO</t>
  </si>
  <si>
    <t>ABRIL</t>
  </si>
  <si>
    <t>MAYO</t>
  </si>
  <si>
    <t>JUNIO</t>
  </si>
  <si>
    <t>JULIO</t>
  </si>
  <si>
    <t>AGOSTO</t>
  </si>
  <si>
    <t>SEPTIEMBRE</t>
  </si>
  <si>
    <t>OCTUBRE</t>
  </si>
  <si>
    <t>NOVIEMBRE</t>
  </si>
  <si>
    <t>DICIEMBRE</t>
  </si>
  <si>
    <t>COSTO POR MES</t>
  </si>
  <si>
    <t>PTAR</t>
  </si>
  <si>
    <t xml:space="preserve"> TOTALES </t>
  </si>
  <si>
    <t>VALOR</t>
  </si>
  <si>
    <t xml:space="preserve"> </t>
  </si>
  <si>
    <t>COSTO DE MANTENIMIENTO VEHICULOS MES A MES 2023</t>
  </si>
  <si>
    <t>Factura</t>
  </si>
  <si>
    <t>ZA-045</t>
  </si>
  <si>
    <t>MOBIL HYDRAULIC AW 68 1/5 HIDRAULICO</t>
  </si>
  <si>
    <t xml:space="preserve">desmonte y monte de teflones de la placa eyectora y reacondicionamiento de los material </t>
  </si>
  <si>
    <t>KW-860</t>
  </si>
  <si>
    <t>BOMBA P51</t>
  </si>
  <si>
    <t>RA879</t>
  </si>
  <si>
    <t>MANGUERA HIDRAULICA INOXIDABLE R115 1/2</t>
  </si>
  <si>
    <t>RA851</t>
  </si>
  <si>
    <t>MANGUERA HIDRAULICA R5 5/16</t>
  </si>
  <si>
    <t xml:space="preserve">desmonte y monte de teflones </t>
  </si>
  <si>
    <t>RA868</t>
  </si>
  <si>
    <t>MANGUERA HIDRAULICA R2 1-1/4</t>
  </si>
  <si>
    <t>FRG-094</t>
  </si>
  <si>
    <t>EMPAQUETADURA</t>
  </si>
  <si>
    <t>RA858</t>
  </si>
  <si>
    <t>MANGUERA HIDRAULICA R13 1/2</t>
  </si>
  <si>
    <t>Montaje de bomba hidráulica de compactación</t>
  </si>
  <si>
    <t>BOMBA HIDRAULICA PARKER P51</t>
  </si>
  <si>
    <t>ANALISIS SISTEMAS CRITICOS VEHICULOS COMPACTADORES 2023</t>
  </si>
  <si>
    <t>CONSUMO ADICIÓN ACEITE HIDRÁULICO 2023</t>
  </si>
  <si>
    <t xml:space="preserve">TABLA GENERAL DE COSTOS DE MANTENIMIENTO 2023 DE LOS VEHICULOS DE LA PIEDECUESTANA DE SERVICIOS PUBLICOS E.S.P. </t>
  </si>
  <si>
    <t>CONTRATO</t>
  </si>
  <si>
    <t>240-2022</t>
  </si>
  <si>
    <t>CONSUMO TRASNPIEDECUESTA</t>
  </si>
  <si>
    <t>FACTURADO CONTRATO</t>
  </si>
  <si>
    <t>ABONO DEUDA</t>
  </si>
  <si>
    <t>SALDO DEUDA</t>
  </si>
  <si>
    <t>PENDIENTE POR FACTURAR</t>
  </si>
  <si>
    <t>VALOR EXCESO</t>
  </si>
  <si>
    <t>DEUDA A 2022</t>
  </si>
  <si>
    <t>DEUDA MOTOR OSU027</t>
  </si>
  <si>
    <t>COSTO MANTENIMIENTO SISTEMA HIDRAULICO</t>
  </si>
  <si>
    <t>231-2023</t>
  </si>
  <si>
    <t>DEUDA A 31 MAYO</t>
  </si>
  <si>
    <t xml:space="preserve">  </t>
  </si>
  <si>
    <t>Mantenimiento comando izquierdo</t>
  </si>
  <si>
    <t>Revisión frenos eje</t>
  </si>
  <si>
    <t>Carga batería</t>
  </si>
  <si>
    <t>FRG-168</t>
  </si>
  <si>
    <t>ACEITE 1/4</t>
  </si>
  <si>
    <t>FRG-290</t>
  </si>
  <si>
    <t>VALVULINA 140</t>
  </si>
  <si>
    <t>FRG-030</t>
  </si>
  <si>
    <t>BANDA TRASERA</t>
  </si>
  <si>
    <t>FRG-327</t>
  </si>
  <si>
    <t>AMARRE PLASTICO C</t>
  </si>
  <si>
    <t>FRG-034</t>
  </si>
  <si>
    <t>PATADA</t>
  </si>
  <si>
    <t>FRG-031</t>
  </si>
  <si>
    <t>VALVULINA TRASMISION</t>
  </si>
  <si>
    <t>FRG-084</t>
  </si>
  <si>
    <t>BANDA DELANTERA</t>
  </si>
  <si>
    <t>FRG-107</t>
  </si>
  <si>
    <t>EMPAQUE TRASMISION</t>
  </si>
  <si>
    <t>FRG-100</t>
  </si>
  <si>
    <t>CRUCETA</t>
  </si>
  <si>
    <t>FRG-044</t>
  </si>
  <si>
    <t>TRANSMISION</t>
  </si>
  <si>
    <t>FRG-427</t>
  </si>
  <si>
    <t>EMPAQUETADURA PARA CAJA</t>
  </si>
  <si>
    <t>RCH-2933</t>
  </si>
  <si>
    <t>KIT RETENEDORES MOTOCARRO</t>
  </si>
  <si>
    <t>FRG-231</t>
  </si>
  <si>
    <t>TORNILLO CON CONTRATUERCA</t>
  </si>
  <si>
    <t>FRG-111</t>
  </si>
  <si>
    <t>GUASAS</t>
  </si>
  <si>
    <t>RCH-2204</t>
  </si>
  <si>
    <t>BALINERA 63-28 MOTOCARRO AYCO</t>
  </si>
  <si>
    <t>TOR727</t>
  </si>
  <si>
    <t>PIN R N-1</t>
  </si>
  <si>
    <t>B73</t>
  </si>
  <si>
    <t>BATERIA</t>
  </si>
  <si>
    <t xml:space="preserve">instalacion d eluz de media en corto </t>
  </si>
  <si>
    <t>Arreglo de direccionales y cambio de soque</t>
  </si>
  <si>
    <t xml:space="preserve">instalacion de braso de limpiabrisas </t>
  </si>
  <si>
    <t>revicion luces en general</t>
  </si>
  <si>
    <t>ajustada de espejos</t>
  </si>
  <si>
    <t>montada de sirena de reversa</t>
  </si>
  <si>
    <t>Bajar caja para cambio del cloutch</t>
  </si>
  <si>
    <t>Arreglo base caucho central</t>
  </si>
  <si>
    <t>Rectificar 4 roscas de la carcasa</t>
  </si>
  <si>
    <t>Arreglo palanca</t>
  </si>
  <si>
    <t>Corregir fuga del tomafuerza</t>
  </si>
  <si>
    <t>Desvare parqueadero la españolita y cambio de bateria</t>
  </si>
  <si>
    <t>Desvare en la españolita cargada de bateria</t>
  </si>
  <si>
    <t>RCH-2754</t>
  </si>
  <si>
    <t>KIT EMBRAGUE</t>
  </si>
  <si>
    <t>KW-971</t>
  </si>
  <si>
    <t>BRAZO LIMPIAPARABRISA KODIAK</t>
  </si>
  <si>
    <t>ZA164</t>
  </si>
  <si>
    <t>PLUMILLA 20 PULGADAS</t>
  </si>
  <si>
    <t>FRG-073</t>
  </si>
  <si>
    <t>PEGANTE INSTANTANEO</t>
  </si>
  <si>
    <t>RCH-1740</t>
  </si>
  <si>
    <t>SOKET</t>
  </si>
  <si>
    <t>RCH-2307</t>
  </si>
  <si>
    <t>REMACHE S.M.</t>
  </si>
  <si>
    <t>KW-926</t>
  </si>
  <si>
    <t>PITO REVERSA KODIAK</t>
  </si>
  <si>
    <t>RCH-2217</t>
  </si>
  <si>
    <t>METRO CABLE</t>
  </si>
  <si>
    <t>FRG-367</t>
  </si>
  <si>
    <t>BOMBILLO</t>
  </si>
  <si>
    <t>RCH-1566</t>
  </si>
  <si>
    <t>FUSIBLE</t>
  </si>
  <si>
    <t>B7</t>
  </si>
  <si>
    <t>AGUA BATERIA DESMINERALIZADA COODEPETROL 500 CC</t>
  </si>
  <si>
    <t>M1C</t>
  </si>
  <si>
    <t>TERPEL ULTREK 25W50 1/6 API CF-4/SG ALTO KM MULTIGRADO</t>
  </si>
  <si>
    <t>FL-54</t>
  </si>
  <si>
    <t>P550750/PMX750R FILTRO ACEITE DONALDSON CUMMINS VT</t>
  </si>
  <si>
    <t>FL-524</t>
  </si>
  <si>
    <t>P554004/553191 FILTRO ACEITE DONALDSON EXCAVADORA CATERPILLAR</t>
  </si>
  <si>
    <t>F-30E</t>
  </si>
  <si>
    <t>P558010 FILTRO SEPARADOR AGUA COMBUSTIBLE DONALDSON DETROIT DIESEL</t>
  </si>
  <si>
    <t>FL-58</t>
  </si>
  <si>
    <t>P551315 FILTRO COMBUSTIBLE DONALDSON CATERPILLAR/MITSUBISHI/VOLVO</t>
  </si>
  <si>
    <t>M3D</t>
  </si>
  <si>
    <t>TERPEL ULTREK (PROGRESA) 15W40 1/6 API CI-4 PLUS/SL PLUS MULTIGRADO</t>
  </si>
  <si>
    <t>10E</t>
  </si>
  <si>
    <t>TERPEL ULTREK (PROGRESA) 15W40 1/5 API CI-4 PLUS/SL PLUS MULTIGRADO</t>
  </si>
  <si>
    <t>F53</t>
  </si>
  <si>
    <t>P527484/AP2863 FILTRO AIRE EXTERNO DONALDSON CATERPILLAR/CUMMINS/FORD CF700-F650/CHEVROLET KODIAK/JOHN DEERE/INTERNATIONAL/HINO/FOTON/KENWORTH</t>
  </si>
  <si>
    <t>FL-62</t>
  </si>
  <si>
    <t>P527680/AP3501 FILTRO AIRE INTERNO DONALDSON CATERPILLAR/FORD/HINO/FREIGHTLINER/INTERNATIONAL/JOHN DEERE/VOLVO</t>
  </si>
  <si>
    <t>FL-156</t>
  </si>
  <si>
    <t>P828889/AP3544P FILTRO AIRE EXTERNO DONALDSON DEUTZ</t>
  </si>
  <si>
    <t>Bajada de rueda delantera para cambiar campana y rodaja</t>
  </si>
  <si>
    <t>Graduada frenos</t>
  </si>
  <si>
    <t>Cuadrada de 2 muelles delanteros y apretada</t>
  </si>
  <si>
    <t>Soldadura ala tolva</t>
  </si>
  <si>
    <t xml:space="preserve">Iniciada en el parqueadero </t>
  </si>
  <si>
    <t>Bajada de planta pera arreglo y mantenimiento y arreglo de la instalacion</t>
  </si>
  <si>
    <t>Tubo de admisión de kodiak doble troque</t>
  </si>
  <si>
    <t>Desmontar radiadores ventilador y parte delantera para corregir fuga de aceite trasera y delantera de culata igualy servicio desvare</t>
  </si>
  <si>
    <t xml:space="preserve">Bajada de 4 ruedas para bandas y rodajas del tander </t>
  </si>
  <si>
    <t>Cambio de 4 raches</t>
  </si>
  <si>
    <t>Cambio de 5 esparragos</t>
  </si>
  <si>
    <t>Cambio de manguera hidraulica</t>
  </si>
  <si>
    <t>Servicio desvare nocturno al carrasco destrabar</t>
  </si>
  <si>
    <t>Arreglo de corto de luces direccionales</t>
  </si>
  <si>
    <t xml:space="preserve">Arreglo de corto de luces de media de la tolva </t>
  </si>
  <si>
    <t xml:space="preserve">Graduada de frenos </t>
  </si>
  <si>
    <t xml:space="preserve">Apretada de 4 soportes del motor </t>
  </si>
  <si>
    <t>Postura de tornillos haun puente del chasis</t>
  </si>
  <si>
    <t>Apretar los 2 muelles</t>
  </si>
  <si>
    <t>Reparacion de placa eyectora servicio de desmonte y monte d eplaca eyectora para reparar,fabricacion de estrctura trasera y delantera</t>
  </si>
  <si>
    <t>Pasador01 - pasadoresa de placa eyectora que asegura el gato hidraulico</t>
  </si>
  <si>
    <t>Servicio de desmonte y monte de gato hidraulico de compactacion</t>
  </si>
  <si>
    <t xml:space="preserve">Servicio de reparacion de gato hidraulico de compactacion todo </t>
  </si>
  <si>
    <t xml:space="preserve">Servicio de reparaciones metalmecanicas servicio de rolado d episo de la tolva,servicio de instalacion y suministro de materiales </t>
  </si>
  <si>
    <t xml:space="preserve">Servicio de reparaciones metalmecanicas servicio de instalacion de Tapa inferior y superior de la parte delantera de la caja compactadora, para corregir fugas de lixiviados </t>
  </si>
  <si>
    <t>Apretada de soporte dl motor</t>
  </si>
  <si>
    <t>Apretada de muelle</t>
  </si>
  <si>
    <t xml:space="preserve">Postura de 2 pasa manos donde </t>
  </si>
  <si>
    <t>M6B</t>
  </si>
  <si>
    <t>TERPEL ULTREK (VALVULINA) 85W140 GRANEL API GL-5 DIFERENCIAL MULTIGRADO</t>
  </si>
  <si>
    <t>M3B</t>
  </si>
  <si>
    <t>TERPEL ULTREK 25W50 GRANEL API CF-4 ALTO KM MULTIGRADO</t>
  </si>
  <si>
    <t>GA9</t>
  </si>
  <si>
    <t>GRASA COMPLEJO LITIO EP2 NUREX GRANEL</t>
  </si>
  <si>
    <t>M3C</t>
  </si>
  <si>
    <t>TERPEL ULTREK 25W50 1/5 API CF-4/SG ALTO KM MULTIGRADO</t>
  </si>
  <si>
    <t>KW-222</t>
  </si>
  <si>
    <t>EMPAQUE CARNAZA 8 HUECOS EJE TRASERO KENWORTH</t>
  </si>
  <si>
    <t>TOR713</t>
  </si>
  <si>
    <t>CONO EJE 5/8</t>
  </si>
  <si>
    <t>TOR699</t>
  </si>
  <si>
    <t>ESPARRAGO EJE 5/8X5/8X3-1/2 RF RO</t>
  </si>
  <si>
    <t>RCH-855</t>
  </si>
  <si>
    <t>TUERCA ALTA 5/8 RF</t>
  </si>
  <si>
    <t>KW-1532</t>
  </si>
  <si>
    <t>RESORTE MD3 1024 LARGO LATERAL BRIGADIER</t>
  </si>
  <si>
    <t>TOR44</t>
  </si>
  <si>
    <t>TORNILLO HEXAGONAL GRADO 5 1/2 X 1-1/2 RO</t>
  </si>
  <si>
    <t>TOR113</t>
  </si>
  <si>
    <t>ARANDELA PLANA ZINCADA 1/2</t>
  </si>
  <si>
    <t>TOR122</t>
  </si>
  <si>
    <t>TUERCA HEXAGONAL 1/2-13 RO</t>
  </si>
  <si>
    <t>KW-81A</t>
  </si>
  <si>
    <t>RATCHET 28 ESTRIAS SAP USA SAP288282L</t>
  </si>
  <si>
    <t>GA22</t>
  </si>
  <si>
    <t>GRASA COMPLEJA LITIO EP AZUL NLGI-2 BEG 2100 GR</t>
  </si>
  <si>
    <t>RCH-212</t>
  </si>
  <si>
    <t>SILICONA SI 5699 GRIS HENKEL LOCTITE 70 ML</t>
  </si>
  <si>
    <t>KW-1109</t>
  </si>
  <si>
    <t>PERNO CON TUERCA 15/16X4 RIN DISCO</t>
  </si>
  <si>
    <t>KW-56</t>
  </si>
  <si>
    <t>RETENEDOR RUEDA TRASERA 370003 KENWORTH</t>
  </si>
  <si>
    <t>BAN-31</t>
  </si>
  <si>
    <t>BANDA FRENO PESADA 4707X MC BLOCK INCOLBEST</t>
  </si>
  <si>
    <t>TOR31</t>
  </si>
  <si>
    <t>TORNILLO HEXAGONAL GRADO 5 3/8 X 3 RO</t>
  </si>
  <si>
    <t>TOR278</t>
  </si>
  <si>
    <t>TUERCA HEXAGONAL 5/16 RF</t>
  </si>
  <si>
    <t>TOR144</t>
  </si>
  <si>
    <t>TUERCA ALTA 3/4 RO</t>
  </si>
  <si>
    <t>KW-375</t>
  </si>
  <si>
    <t>TORNILLO CENTRO GRADO 8 5/8 X 10</t>
  </si>
  <si>
    <t>TOR110</t>
  </si>
  <si>
    <t>ARANDELA PLANA ZINCADA 5/16</t>
  </si>
  <si>
    <t>HOJ131</t>
  </si>
  <si>
    <t>HOJA TERCERA DELANTERA 22B520-3 IMAL CHEVROLET KODIAK 95615396 SENCILLO /3</t>
  </si>
  <si>
    <t>HOJ132</t>
  </si>
  <si>
    <t>HOJA CUARTA DELANTERA 22B520-4 IMAL KODIAK</t>
  </si>
  <si>
    <t>KW-1510</t>
  </si>
  <si>
    <t>GRAPA REDONDA 3/4X4X9-1/2</t>
  </si>
  <si>
    <t>TOR362</t>
  </si>
  <si>
    <t>TUERCA ARTILLERA 3/4 RO</t>
  </si>
  <si>
    <t>FRG-128</t>
  </si>
  <si>
    <t>CAMPANA FRENO DEL</t>
  </si>
  <si>
    <t>BAN-2</t>
  </si>
  <si>
    <t>BANDA FRENO PESADA 4515X MC BLOCK INCOLBEST</t>
  </si>
  <si>
    <t>08D</t>
  </si>
  <si>
    <t>TERPEL ULTREK (VALVULINA) 85W140 1/4 API GL-5 DIFERENCIAL MULTIGRADO</t>
  </si>
  <si>
    <t>RCH-846</t>
  </si>
  <si>
    <t>TUERCA ALTA 1/2 RF</t>
  </si>
  <si>
    <t>TOR354</t>
  </si>
  <si>
    <t>TORNILLO ZAPATA GRADO 9 1/2 X 2 RF</t>
  </si>
  <si>
    <t>TOR273</t>
  </si>
  <si>
    <t>ARANDELA PLANA SUPER GRUESA 1/2</t>
  </si>
  <si>
    <t>RCH-2391</t>
  </si>
  <si>
    <t>ELEVADOR</t>
  </si>
  <si>
    <t>RCH-2357</t>
  </si>
  <si>
    <t>PACHA DE ELEVADOR</t>
  </si>
  <si>
    <t>HOJ190</t>
  </si>
  <si>
    <t>HOJA SEGUNDA DELANTERA 22B520-2AD IMAL CHEVROLET KODIAK 95615396 SENCILLO /2AD</t>
  </si>
  <si>
    <t>M19F</t>
  </si>
  <si>
    <t>MOBIL DELVAC 15W40 GRANEL API CK-4/SN MX ESP MULTIGRADO</t>
  </si>
  <si>
    <t>Desvare en la españolita en el parquedaero</t>
  </si>
  <si>
    <t>Desvare en el intra y revision de baterias y mantenimiento</t>
  </si>
  <si>
    <t xml:space="preserve">Hechura de puente de bateria </t>
  </si>
  <si>
    <t>Arreglo de corto de luces de carroceria</t>
  </si>
  <si>
    <t>B16</t>
  </si>
  <si>
    <t>BATERIA 31H-1250 MAC SILVER PLUS (31H-1250MC) MANTENIMIENTO</t>
  </si>
  <si>
    <t>ZA216</t>
  </si>
  <si>
    <t>PLUMILLA METALICA STANDARD BLISTER KIT ADAPT 19 PULG WB-508B ABRO</t>
  </si>
  <si>
    <t>D-19</t>
  </si>
  <si>
    <t>RODAMIENTO DELANTERO EXTERNO KOYO 32207 CHEVROLET NPR-NKR-NQR</t>
  </si>
  <si>
    <t>RCH-2275</t>
  </si>
  <si>
    <t>RETENEDOR RUEDA DELANTERA 69121 CHEVROLET NHR 1998</t>
  </si>
  <si>
    <t>D-20A</t>
  </si>
  <si>
    <t>RODILLO INTERNO RUEDA DELANTERA KOYO 32210 CHEVROLET NPR-NKR</t>
  </si>
  <si>
    <t>Bajada de muelle trasero</t>
  </si>
  <si>
    <t>Soldar 1 hoja</t>
  </si>
  <si>
    <t>Bajada para cambiar la guia central</t>
  </si>
  <si>
    <t>Bjada de una llanta para arreglar el rin</t>
  </si>
  <si>
    <t>montar la llanta con el rin arreglado</t>
  </si>
  <si>
    <t>Graduada de frenos</t>
  </si>
  <si>
    <t>Cambio manguerascompresor</t>
  </si>
  <si>
    <t>Cambio de racor fuller</t>
  </si>
  <si>
    <t>arreglo manguerasdel mono</t>
  </si>
  <si>
    <t>arreglo mangueras tanque</t>
  </si>
  <si>
    <t>arreglo mangueras de valvula</t>
  </si>
  <si>
    <t>Cambio de bomba principal del clutch</t>
  </si>
  <si>
    <t>Arreglo de sunchos</t>
  </si>
  <si>
    <t>cambio raches</t>
  </si>
  <si>
    <t>bajada de ruedas traseras</t>
  </si>
  <si>
    <t>cambiar 10 esparragos</t>
  </si>
  <si>
    <t>Arreglo de la palanca</t>
  </si>
  <si>
    <t>Asistencia diurna servicio de destrabe de l acja de velocidades</t>
  </si>
  <si>
    <t>Hechura de la varilla del clutch</t>
  </si>
  <si>
    <t>hechura d eplatina para la bomba</t>
  </si>
  <si>
    <t>soldada y arreglo del estribu trasero</t>
  </si>
  <si>
    <t>Servicio de desvare y domicilio mesa de los santos</t>
  </si>
  <si>
    <t>Cambio de guaya de control de cambios</t>
  </si>
  <si>
    <t>Cambio diaframa del freno de seguraidad y cambio mangueras toma fuerza</t>
  </si>
  <si>
    <t>Bajar 2 ruedas traseras para cambiar retenedores y cambio de 2 raches</t>
  </si>
  <si>
    <t xml:space="preserve">cambio de 2 raches </t>
  </si>
  <si>
    <t>bajada de un muelledelantero</t>
  </si>
  <si>
    <t>soldar hoja y cambiar bujes</t>
  </si>
  <si>
    <t>Arreglo de bomba del clutch</t>
  </si>
  <si>
    <t>Servicio de desmonte y monte de toma fuerza</t>
  </si>
  <si>
    <t>servicio de reparacion de toma fuerza</t>
  </si>
  <si>
    <t>Arreglo de luz de media en corto</t>
  </si>
  <si>
    <t>Arreglo de instalacion de las exploradoras</t>
  </si>
  <si>
    <t>cambio de manguera hidraulica</t>
  </si>
  <si>
    <t>Desvarada para cambiar cruceta y apretar soportes del motor</t>
  </si>
  <si>
    <t>RA85</t>
  </si>
  <si>
    <t>RACOR B68 1/4X1/8</t>
  </si>
  <si>
    <t>RA1471</t>
  </si>
  <si>
    <t>ACOPLE HEMBRA R2 1/2 X 3/4 JIC</t>
  </si>
  <si>
    <t>RA263</t>
  </si>
  <si>
    <t>ACOPLE 3/8-2</t>
  </si>
  <si>
    <t>RA1061</t>
  </si>
  <si>
    <t>ESPIRALETO NEGRO 1/2</t>
  </si>
  <si>
    <t>RA64</t>
  </si>
  <si>
    <t>RACOR UNION B62 1/4</t>
  </si>
  <si>
    <t>RA168</t>
  </si>
  <si>
    <t>RACOR PUNTERA 1/4</t>
  </si>
  <si>
    <t>KW-373</t>
  </si>
  <si>
    <t>DIAFRACMA CAMARA TIPO 30 T30L</t>
  </si>
  <si>
    <t>RA1345</t>
  </si>
  <si>
    <t>RACOR UNION B62 12 MM</t>
  </si>
  <si>
    <t>RA1347</t>
  </si>
  <si>
    <t>RACOR PUNTERA 12 MM</t>
  </si>
  <si>
    <t>RA46</t>
  </si>
  <si>
    <t>RACOR TIPO GARBANZO B60 1/4</t>
  </si>
  <si>
    <t>RA141</t>
  </si>
  <si>
    <t>RACOR PRESTOLOK B62 1/4</t>
  </si>
  <si>
    <t>RCH-2393</t>
  </si>
  <si>
    <t>BOMBA PRINCIPAL EMBRAGUE 1475002502 CHEVROLET FVR 2013</t>
  </si>
  <si>
    <t>28A</t>
  </si>
  <si>
    <t>LIQUIDO FRENOS DOT3 COFRE 900 ML</t>
  </si>
  <si>
    <t>RA119</t>
  </si>
  <si>
    <t>MANGUERA SINFLEX 1/4</t>
  </si>
  <si>
    <t>RA40</t>
  </si>
  <si>
    <t>RACOR B49 5/16X3/8</t>
  </si>
  <si>
    <t>KW-1343</t>
  </si>
  <si>
    <t>KIT ABRAZADERA CRUCETA SPL250-1X-25-2507018X</t>
  </si>
  <si>
    <t>F21E</t>
  </si>
  <si>
    <t>MASILLA EPOXICA SINTECO SINTESOLDA LIDER EPOXI 50 GR</t>
  </si>
  <si>
    <t>M5B</t>
  </si>
  <si>
    <t>TERPEL ULTREK (VALVULINA) 80W90 GRANEL API GL-5 TRANSMISION MULTIGRADO</t>
  </si>
  <si>
    <t>TOR748</t>
  </si>
  <si>
    <t>TORNILLO HEXAGONAL GRADO 8 3/8 X 3/4 RF</t>
  </si>
  <si>
    <t>GA13</t>
  </si>
  <si>
    <t>GRASA COMPLEJA LITIO AZUL EP-2 LUBRY 2 KG</t>
  </si>
  <si>
    <t>RCH-1845</t>
  </si>
  <si>
    <t>RETENEDOR INTERNO TRASERO 69136 CHEVROLET FRR 2017</t>
  </si>
  <si>
    <t>RCH-1450</t>
  </si>
  <si>
    <t>MARCADOR DE TEMP.MECANICO 72-1.83M (F.N.)16050836</t>
  </si>
  <si>
    <t>KW-1063</t>
  </si>
  <si>
    <t>TORNILLO CENTRO GRADO 5 5/8 X 12 43812498MH CHEVROLET FVR</t>
  </si>
  <si>
    <t>ZA-130</t>
  </si>
  <si>
    <t>AMARRE PLASTICO 702X9M  247-018K</t>
  </si>
  <si>
    <t>KW-873</t>
  </si>
  <si>
    <t>KIT EMBRAGUE CHEVROLET FVR</t>
  </si>
  <si>
    <t>RCH-2622</t>
  </si>
  <si>
    <t>MAXI FUSIBLE</t>
  </si>
  <si>
    <t>KW-1396</t>
  </si>
  <si>
    <t>CARCAZA TOMA FUERZA WA20-03-1005</t>
  </si>
  <si>
    <t>FRG-312</t>
  </si>
  <si>
    <t>KIT RODAMIENTOS</t>
  </si>
  <si>
    <t>FRG-395</t>
  </si>
  <si>
    <t>EMPAQUE TAPA FRONTAL</t>
  </si>
  <si>
    <t>RCH-212A</t>
  </si>
  <si>
    <t>SILICONA GREY 70</t>
  </si>
  <si>
    <t>FRG-042</t>
  </si>
  <si>
    <t>EJE FIJO SUPERIOR</t>
  </si>
  <si>
    <t>GA7A</t>
  </si>
  <si>
    <t>GRASA INDUSTRIAL LITIO AZUL NUREX LITHIUM EP 2-220 16 KG</t>
  </si>
  <si>
    <t>Mantenimiento de radiador interculer</t>
  </si>
  <si>
    <t>Servicio de reparaciones metalmecanicas servicio de correcion de fugas de lixiviado,instalacion de sobre piso de la caja compactadora</t>
  </si>
  <si>
    <t>Instalada y arreglo de instalacion de exploradoras del volco</t>
  </si>
  <si>
    <t>Arreglo de direccional izquierda y cambio de 4 stop</t>
  </si>
  <si>
    <t>Cambio de 3 lamparas superiores del volco</t>
  </si>
  <si>
    <t>Arreglo de luces altas y bajas de las unidades</t>
  </si>
  <si>
    <t>Instalada d ela instalacion del motor ajustada</t>
  </si>
  <si>
    <t>Arreglo y mantenimiento de pacha con falla del scaner</t>
  </si>
  <si>
    <t>Montada de baterias y arreglo de cables y puente de bateria</t>
  </si>
  <si>
    <t>Arreglo de exploradoras laterales del volco</t>
  </si>
  <si>
    <t>Escaneada para borrar fallas</t>
  </si>
  <si>
    <t xml:space="preserve">Desvarada de clutch </t>
  </si>
  <si>
    <t>Reparada bomba freno suplementada</t>
  </si>
  <si>
    <t>Cambio electro valvula freno de ahogo y arreglo manguera</t>
  </si>
  <si>
    <t>Cambio de bomba principal cel cltuch</t>
  </si>
  <si>
    <t xml:space="preserve">Arreglo de pedalera del clutch y cambio de graduada d el abomba </t>
  </si>
  <si>
    <t>adactada de hidroboster y bomba auxiliar del clutch</t>
  </si>
  <si>
    <t>Cabio de guayas del control de cambios</t>
  </si>
  <si>
    <t>Cambio de cruceta</t>
  </si>
  <si>
    <t>Bajada de muelle</t>
  </si>
  <si>
    <t>cambiar una hoja</t>
  </si>
  <si>
    <t xml:space="preserve">Bajada de 2 ruedas para cambiar </t>
  </si>
  <si>
    <t>cambio de una manguera hidraulica</t>
  </si>
  <si>
    <t>Soldaduras ala tolva</t>
  </si>
  <si>
    <t>Arreglo tuberia del liquido de frenos del booster</t>
  </si>
  <si>
    <t>Servicio desvare ala mesa</t>
  </si>
  <si>
    <t xml:space="preserve">Bajada de arranque para arreglo y soldada cable </t>
  </si>
  <si>
    <t>Desmonte y monte de manguera hidrulica</t>
  </si>
  <si>
    <t>Arreglo de pedalera del clucth y bandas</t>
  </si>
  <si>
    <t>Arrequintada muelles y de sairada de bombas del cltuch</t>
  </si>
  <si>
    <t>Servicio de grua paseo del puente a transpiedecuesta</t>
  </si>
  <si>
    <t xml:space="preserve">Desvare en giron,arreglo de corriente del sistema electrico y corriente d ela computadora </t>
  </si>
  <si>
    <t>Escaneada mirar fallas y borrar codigos</t>
  </si>
  <si>
    <t xml:space="preserve">Bajada del pedal de acelerador para instalacion </t>
  </si>
  <si>
    <t>Bajada de licuadora para arreglo del sistema electrico</t>
  </si>
  <si>
    <t>Arreglo de luces laterales y del tolva</t>
  </si>
  <si>
    <t xml:space="preserve">Arreglo de instalacion </t>
  </si>
  <si>
    <t>Bajar de 1 muelle trasero</t>
  </si>
  <si>
    <t>soldar 2 hojas</t>
  </si>
  <si>
    <t>bajada del otro muelle trasero</t>
  </si>
  <si>
    <t>soldar 1 hoja</t>
  </si>
  <si>
    <t>soldadura de la tolva</t>
  </si>
  <si>
    <t>Desmonte y monte de gato hidraulico</t>
  </si>
  <si>
    <t xml:space="preserve">reparacion de gato hidraulico </t>
  </si>
  <si>
    <t xml:space="preserve">creacion de piezas metalmecanicas servicio de desmonte y monte </t>
  </si>
  <si>
    <t>Bajada de arranque para arreglo y mantenimiento</t>
  </si>
  <si>
    <t>arreglo del automatico</t>
  </si>
  <si>
    <t>Bajada de licuadoras para arreglo</t>
  </si>
  <si>
    <t>arreglo de luz de media</t>
  </si>
  <si>
    <t>arreglo de instalacion de luz de tolva</t>
  </si>
  <si>
    <t>Arreglo de instalacion en parte superior por cable partidos</t>
  </si>
  <si>
    <t>Revision de bomba principal del clutch,revisada de bomba auxiliar del clutch,hechura base bomba auxiliar del clutch</t>
  </si>
  <si>
    <t>Alargar la varilla del clutch</t>
  </si>
  <si>
    <t>Servicio nocturno destrabar caja cambios</t>
  </si>
  <si>
    <t>Desvarada a curos y corrida de caja para arreglar horquilla,arreglo de bomba del clutch</t>
  </si>
  <si>
    <t>ARREGLO DE SUNCHOS TANQUE</t>
  </si>
  <si>
    <t xml:space="preserve">ARREGLO DE 2 ESTRIBUS </t>
  </si>
  <si>
    <t>TOR783</t>
  </si>
  <si>
    <t>RESORTE  ACELERADOR MDI 157</t>
  </si>
  <si>
    <t>RCH-1143</t>
  </si>
  <si>
    <t>CHAVETA GUAYA CONTROL DE CAMBIOS NPR 2005/-1097012091</t>
  </si>
  <si>
    <t>KW-21</t>
  </si>
  <si>
    <t>PERNO CON TUERCA 4-1/2X10.9 139-6035</t>
  </si>
  <si>
    <t>KW-814</t>
  </si>
  <si>
    <t>RATCHET 28 ESTRIAS BENDIX 286965N-KN44051</t>
  </si>
  <si>
    <t>KW-846A</t>
  </si>
  <si>
    <t>BOMBA AUXILIAR SERVO EMBRAGUE DIAMETRO 90MM KTC 11164203502 CHEVROLET FTR/FOTON/JAC</t>
  </si>
  <si>
    <t>TOR205</t>
  </si>
  <si>
    <t>ARANDELA COBRE 16 19.5 1</t>
  </si>
  <si>
    <t>RA257</t>
  </si>
  <si>
    <t>ACOPLE CAPSULA R12 1</t>
  </si>
  <si>
    <t>RA571</t>
  </si>
  <si>
    <t>ACOPLE HEMBRA R12 JIC 1-1.5/16</t>
  </si>
  <si>
    <t>RA670</t>
  </si>
  <si>
    <t>ACOPLE HEMBRA R12 JIC 90 1-1.5/16</t>
  </si>
  <si>
    <t>ZA-128</t>
  </si>
  <si>
    <t>AMARRE PLASTICO 540x7M 247-017K</t>
  </si>
  <si>
    <t>FRG-085</t>
  </si>
  <si>
    <t>ELECTROVALVULA</t>
  </si>
  <si>
    <t>RCH-2182</t>
  </si>
  <si>
    <t>DISCO EMBRAGUE FVR 2011/</t>
  </si>
  <si>
    <t>FRG-299</t>
  </si>
  <si>
    <t>BALINERA PARA EMBRAGUE</t>
  </si>
  <si>
    <t>RCH-2352</t>
  </si>
  <si>
    <t>STOP 4 PULGADAS</t>
  </si>
  <si>
    <t>RCH-1683</t>
  </si>
  <si>
    <t>MINI  ELEVADOR</t>
  </si>
  <si>
    <t>RCH-2361</t>
  </si>
  <si>
    <t>CABLE DUPLEX</t>
  </si>
  <si>
    <t>FRG-250</t>
  </si>
  <si>
    <t>TERMINAL CON PROTECTOR</t>
  </si>
  <si>
    <t>FRG-157</t>
  </si>
  <si>
    <t>SUICHE PILOTO</t>
  </si>
  <si>
    <t>FRG-353</t>
  </si>
  <si>
    <t>EXPLORADORA</t>
  </si>
  <si>
    <t>RCH-2353</t>
  </si>
  <si>
    <t>STOP 2 PULGADAS</t>
  </si>
  <si>
    <t>RCH-2833</t>
  </si>
  <si>
    <t>BORNE BATERIA</t>
  </si>
  <si>
    <t>FRG-222</t>
  </si>
  <si>
    <t>TERMINAL TIPO OJO</t>
  </si>
  <si>
    <t>RCH-1723</t>
  </si>
  <si>
    <t>CABLE BATERIA</t>
  </si>
  <si>
    <t>KW-1064</t>
  </si>
  <si>
    <t>TORNILLO CENTRO GRADO 5 5/8 X 12 86212FB</t>
  </si>
  <si>
    <t>KW-1450</t>
  </si>
  <si>
    <t>TORNILLO CENTRO GRADO 5 DELANTERO 5/8 X 10 CHEVROLET FVR</t>
  </si>
  <si>
    <t>FRG-190</t>
  </si>
  <si>
    <t>ESCOBILLAS ARRANQUE</t>
  </si>
  <si>
    <t>FRG-177</t>
  </si>
  <si>
    <t>BALINERA</t>
  </si>
  <si>
    <t>FRG-063</t>
  </si>
  <si>
    <t>TERMINAL TIPO OJO GRANDE</t>
  </si>
  <si>
    <t>RA635</t>
  </si>
  <si>
    <t>ACOPLE SALVAVIDAS R12 1/2</t>
  </si>
  <si>
    <t>RA564</t>
  </si>
  <si>
    <t>ACOPLE HEMBRA R12 JIC 1/2-7/8</t>
  </si>
  <si>
    <t>RA254</t>
  </si>
  <si>
    <t>ACOPLE CAPSULA R12 1/2</t>
  </si>
  <si>
    <t>RCH-1774</t>
  </si>
  <si>
    <t>SWICHE S.M.</t>
  </si>
  <si>
    <t>RCH-2262</t>
  </si>
  <si>
    <t>SWICHE BOMBILLO PILOTO</t>
  </si>
  <si>
    <t>RCH-2534</t>
  </si>
  <si>
    <t>PORTA FUSILERA</t>
  </si>
  <si>
    <t>RCH-3358</t>
  </si>
  <si>
    <t>PERA FRENO AHOGO</t>
  </si>
  <si>
    <t>FRG-086</t>
  </si>
  <si>
    <t>MODULO DE ESTROBER</t>
  </si>
  <si>
    <t>FRG-230</t>
  </si>
  <si>
    <t>MODULOS 3 BOMBILLOS</t>
  </si>
  <si>
    <t>FRG-459</t>
  </si>
  <si>
    <t>MODULOS 6 BOMBILLOS</t>
  </si>
  <si>
    <t>FRG-227</t>
  </si>
  <si>
    <t>FUSIBLE MINI</t>
  </si>
  <si>
    <t>RCH-2358</t>
  </si>
  <si>
    <t>TERMINAL CON CAPUCHON</t>
  </si>
  <si>
    <t>RCH-883</t>
  </si>
  <si>
    <t>SILICONA</t>
  </si>
  <si>
    <t>FRG-467</t>
  </si>
  <si>
    <t>PEPINOS</t>
  </si>
  <si>
    <t>ZA-123</t>
  </si>
  <si>
    <t>AMARRE PLASTICO NEGRO 7.6 X 540 MM</t>
  </si>
  <si>
    <t>HOJ280</t>
  </si>
  <si>
    <t>HOJA TERCERA TRASERA 56135-3 HERCULES CHEVROLET FVR-W7T</t>
  </si>
  <si>
    <t>KW-1031</t>
  </si>
  <si>
    <t>BUJE 1-1/2X1-1/4X4 MUELLE TRASERO RNK CHEVROLET FVR</t>
  </si>
  <si>
    <t>RCH-1115</t>
  </si>
  <si>
    <t>EMPAQUE PARA MULTIPLE DE ADMISION</t>
  </si>
  <si>
    <t xml:space="preserve">Grabada de frenos. </t>
  </si>
  <si>
    <t>Bajada de gato para soldarlo</t>
  </si>
  <si>
    <t>Reparación de caja de cambios de arranque chavetas de ajuste</t>
  </si>
  <si>
    <t>Cambio de caracasa y corregir fugas del tomafuerza</t>
  </si>
  <si>
    <t>Arreglo de tapa y horquillas</t>
  </si>
  <si>
    <t>Desmontar carcaza trasera de motor para reemplazar la misma y revision casquetes biela</t>
  </si>
  <si>
    <t>Bajada d emuelle delantero</t>
  </si>
  <si>
    <t>Soldar 2 hojas</t>
  </si>
  <si>
    <t>Bajar la defensa para apretar tornillos y soldar un puente</t>
  </si>
  <si>
    <t>Revision de baterias y cambio de baterias</t>
  </si>
  <si>
    <t>Carga de bateria por 12 horas</t>
  </si>
  <si>
    <t>Bajar  las 2 ruedas traseras</t>
  </si>
  <si>
    <t>Arreglo rosca de la cajita de valvulas del freno de ahogo y cambio de racores</t>
  </si>
  <si>
    <t>Conectada de exploradoras parte delantera</t>
  </si>
  <si>
    <t>Arreglo de instalacion de la tolva</t>
  </si>
  <si>
    <t>Arreglo de luz de media</t>
  </si>
  <si>
    <t xml:space="preserve">cambio de pitos </t>
  </si>
  <si>
    <t>cambio de bombillo de unidades parte derecha</t>
  </si>
  <si>
    <t xml:space="preserve">arreglo de instalacion </t>
  </si>
  <si>
    <t xml:space="preserve">escaneada </t>
  </si>
  <si>
    <t xml:space="preserve">Bajada de muelle trasero </t>
  </si>
  <si>
    <t>Paracambiar 1 hoja y soldar 2</t>
  </si>
  <si>
    <t>Cambio de bomba de volteo</t>
  </si>
  <si>
    <t>TOR319</t>
  </si>
  <si>
    <t>TUERCA SEGURIDAD 5/8 RF</t>
  </si>
  <si>
    <t>KW-1332</t>
  </si>
  <si>
    <t>SOPORTE TRASERO MOTOR 8980130221 CHEVROLET FVR</t>
  </si>
  <si>
    <t>TOR694</t>
  </si>
  <si>
    <t>TUERCA HEXAGONAL MILIMETRICA BRICROMATADA 16X1.50</t>
  </si>
  <si>
    <t>TOR103</t>
  </si>
  <si>
    <t>ARANDELA PLANA SUPER GRUESA 5/8</t>
  </si>
  <si>
    <t>TOR322</t>
  </si>
  <si>
    <t>TORNILLO HEXAGONAL MILIMETRICO 8.8 1.50 X 10 X 40</t>
  </si>
  <si>
    <t>TOR107</t>
  </si>
  <si>
    <t>ARANDELA PLANA MILIMETRICA IRIZADA 10</t>
  </si>
  <si>
    <t>RC-115</t>
  </si>
  <si>
    <t>RETENEDOR TRASERO CIGUEÑAL ISUZU 8976023790-8983343390 CHEVROLET NPR-NQR-FRR-FSR-FTR-FVR/4HG1T-4HK1-6HK1</t>
  </si>
  <si>
    <t>07D</t>
  </si>
  <si>
    <t>TERPEL ULTREK (VALVULINA) 80W90 1/6 API GL-5 TRANSMISION MULTIGRADO</t>
  </si>
  <si>
    <t>M-64</t>
  </si>
  <si>
    <t>MOBIL 1 5W30 1/4 API SP/ISLAC GF-5 MULTIGRADO</t>
  </si>
  <si>
    <t>TOR730</t>
  </si>
  <si>
    <t>ARANDELA PRESION (WASA) 10 MM</t>
  </si>
  <si>
    <t>RCH-693</t>
  </si>
  <si>
    <t>SENSOR REVOLUCIONES POSICION CIGUEÑAL ISUZU 8976069430 CHEVROLET NPR-NQR-FRR REWARD</t>
  </si>
  <si>
    <t>TOR313</t>
  </si>
  <si>
    <t>TORNILLO HEXAGONAL MILIMETRICO 8.8 1.50 X 10 X 60</t>
  </si>
  <si>
    <t>TOR29</t>
  </si>
  <si>
    <t>TORNILLO HEXAGONAL GRADO 5 3/8 X 2 RO</t>
  </si>
  <si>
    <t>TOR171</t>
  </si>
  <si>
    <t>ARANDELA PRESION (WASA) 3/8</t>
  </si>
  <si>
    <t>RCH-820</t>
  </si>
  <si>
    <t>TORNILLO CENTRO GRADO 5 7/16 X 8</t>
  </si>
  <si>
    <t>RCH-845</t>
  </si>
  <si>
    <t>TUERCA ALTA 7/16 RF</t>
  </si>
  <si>
    <t>F33I</t>
  </si>
  <si>
    <t>PEGANTE ADHESIVO EPOXICO TRANSPARENTE 10 MIN SINTECO SINTESOLDA 14 GR</t>
  </si>
  <si>
    <t>RCH-2972</t>
  </si>
  <si>
    <t>GUAYA CONTROL CAMBIOS TERMINAL-TERMINAL 8981783433 ISUZU CHEVROLET FVR-FVZ</t>
  </si>
  <si>
    <t>06D</t>
  </si>
  <si>
    <t>TERPEL ULTREK (VALVULINA) 85W140 1/6 API GL-5 DIFERENCIAL MULTIGRADO</t>
  </si>
  <si>
    <t>F30I</t>
  </si>
  <si>
    <t>SILICONA SI 5699 GRIS HENKEL LOCTITE 50 ML</t>
  </si>
  <si>
    <t>RA222</t>
  </si>
  <si>
    <t>RACOR B120 1/8X1/8</t>
  </si>
  <si>
    <t>RA1145</t>
  </si>
  <si>
    <t>RACOR B116 1/8X1/8</t>
  </si>
  <si>
    <t>C1B</t>
  </si>
  <si>
    <t>CINTA TEFLON 12MM X 8 YARD MULTIPROPOSITO CELLUX 1 UN</t>
  </si>
  <si>
    <t>RCH-3417</t>
  </si>
  <si>
    <t>SENSOR VELOCIMETRO 1831274141 CHEVROLET FVR</t>
  </si>
  <si>
    <t>M2B</t>
  </si>
  <si>
    <t>TERPEL ULTREK (PROGRESA) 15W40 GRANEL API CI-4 PLUS/SL PLUS MULTIGRADO</t>
  </si>
  <si>
    <t>F32G</t>
  </si>
  <si>
    <t>GRASERA 2 CABEZAS 1/8 NPT</t>
  </si>
  <si>
    <t>F22G</t>
  </si>
  <si>
    <t>GRASERA 1/8 CODO 45</t>
  </si>
  <si>
    <t xml:space="preserve">Revision de cornetas y de su instalacion </t>
  </si>
  <si>
    <t>Cambio de bornes por deterioro</t>
  </si>
  <si>
    <t>Hechura de instalacion para pitos y instalada de pitos</t>
  </si>
  <si>
    <t xml:space="preserve">Asistencia ene el carrasco </t>
  </si>
  <si>
    <t xml:space="preserve">Servicio de desvare </t>
  </si>
  <si>
    <t>Servicio de rparacion de bloqueos hidraulicos</t>
  </si>
  <si>
    <t>Bajar de muelle para cambiar la principal</t>
  </si>
  <si>
    <t>soldar a una hoja</t>
  </si>
  <si>
    <t>Bajada del cardan para revisar crucetas y cambiar caucho central</t>
  </si>
  <si>
    <t>Bajada de muelle trasera para cambiar tornillos central</t>
  </si>
  <si>
    <t xml:space="preserve">Arreglo de sillin </t>
  </si>
  <si>
    <t>Arreglo de silla del conductor</t>
  </si>
  <si>
    <t>apretar los muelles delanteros</t>
  </si>
  <si>
    <t>Servicio de desvare para montage de cardan eje</t>
  </si>
  <si>
    <t>FL-619</t>
  </si>
  <si>
    <t>DA4982/AP4863/P613337 FILTRO AIRE INTERNO DONSSON IHC/INTERNATIONAL 7600</t>
  </si>
  <si>
    <t>FL-608</t>
  </si>
  <si>
    <t>DA2982UHE/P613336/MGA4862 FILTRO AIRE EXTERNO DONSSON IHC 7600</t>
  </si>
  <si>
    <t>FL-15</t>
  </si>
  <si>
    <t>FS19765 FILTRO COMBUSTIBLE FLEETGUARD CUMMINS ISX</t>
  </si>
  <si>
    <t>LF-40</t>
  </si>
  <si>
    <t>P554071/AW5137SP FILTRO REFRIGERANTE DONALDSON CUMMINS/ALLIS CHALMERS/PERKINS</t>
  </si>
  <si>
    <t>RCH-822</t>
  </si>
  <si>
    <t>TORNILLO CENTRO GRADO 5 1/2 X 6</t>
  </si>
  <si>
    <t>HOJ97</t>
  </si>
  <si>
    <t>HOJA TERCERA DELANTERA 55B024-3 IMAL INTERNATIONAL HI 7400 DOBLE TROQUE/3 DL</t>
  </si>
  <si>
    <t>FRG-332</t>
  </si>
  <si>
    <t>JUEGO PITOS CORNETA</t>
  </si>
  <si>
    <t>FRG-122</t>
  </si>
  <si>
    <t>MANGUERA PROTECTORA</t>
  </si>
  <si>
    <t>FRG-202</t>
  </si>
  <si>
    <t>VALVULA</t>
  </si>
  <si>
    <t>N.A</t>
  </si>
  <si>
    <t>M9D</t>
  </si>
  <si>
    <t>TERPEL ULTREK (AVANZADO) 15W40 1/6 API CK-4/SN PRO MULTIGRADO</t>
  </si>
  <si>
    <t>FL-589</t>
  </si>
  <si>
    <t>AIP977/AP35977 FILTRO AIRE PREMIUM FILTERS TOYOTA HILUX 2.4-2.8 DIESEL</t>
  </si>
  <si>
    <t>FL-498</t>
  </si>
  <si>
    <t>FLP395 FILTRO COMBUSTIBLE PREMIUM FILTERS FORD RANGER/MAZDA BT50</t>
  </si>
  <si>
    <t>FL-689</t>
  </si>
  <si>
    <t>A14302PLUS FILTRO ACEITE PARTMO MAZDA BT50</t>
  </si>
  <si>
    <t>Cambio de guaya del aceledor</t>
  </si>
  <si>
    <t>MR15</t>
  </si>
  <si>
    <t>MANGUERA RESORTADA RADIADOR 2X16</t>
  </si>
  <si>
    <t>RA1289</t>
  </si>
  <si>
    <t>ABRAZADERA GALBANIZADA INDUSTRIAL 86-91-3 T514</t>
  </si>
  <si>
    <t>Arreglo de un gancho</t>
  </si>
  <si>
    <t xml:space="preserve">Arreglo de la base </t>
  </si>
  <si>
    <t>Arreglo del estribo</t>
  </si>
  <si>
    <t>30G</t>
  </si>
  <si>
    <t>LIQUIDO REFRIGERANTE Y ANTICONGELANTE 50/50 ROJO HIDROCOOL G05 5 GAL</t>
  </si>
  <si>
    <t>ZA129</t>
  </si>
  <si>
    <t>RCH-2215</t>
  </si>
  <si>
    <t xml:space="preserve">FUSIBLES </t>
  </si>
  <si>
    <t>Mantenimiento de planta en la colina,cambio filtros aceite y combustible,limpieza de motor cambio de aceite del mismo</t>
  </si>
  <si>
    <t>F9E</t>
  </si>
  <si>
    <t>A43SP FILTRO SEPARADOR AGUA COMBUSTIBLE PARTMO TRACTOR CASE 530-770/KENWORTH/WOLKSWAGEN</t>
  </si>
  <si>
    <t>COLINA</t>
  </si>
  <si>
    <t>F1B</t>
  </si>
  <si>
    <t>A339SP FILTRO ACEITE PARTMO DODGE/FORD/KENWORTH/VOLKSWAGEN/CUMMINS 160</t>
  </si>
  <si>
    <t>F1E</t>
  </si>
  <si>
    <t>A243004 FILTRO COMBUSTIBLE PARTMO CHEVROLET FTR</t>
  </si>
  <si>
    <t>24A</t>
  </si>
  <si>
    <t>TERPEL CELERITY 1/4 JASO FD BIO ANTIHUMO 2T</t>
  </si>
  <si>
    <t>19F</t>
  </si>
  <si>
    <t>MOBIL DELVAC 15W40 1/5 API CK-4/SN MX ESP MULTIGRADO</t>
  </si>
  <si>
    <t>SANTUARIO</t>
  </si>
  <si>
    <t>Mano de obra postura de batería</t>
  </si>
  <si>
    <t>Soldadura</t>
  </si>
  <si>
    <t>Soldadura Caja batería</t>
  </si>
  <si>
    <t>Mano de obra sistema eléctrico</t>
  </si>
  <si>
    <t>B30</t>
  </si>
  <si>
    <t>BATERIA NS40-560 MAC POWER TAXI (NS40HDL560TXP) DERECHA MANTENIMIENTO</t>
  </si>
  <si>
    <t>FRG-141</t>
  </si>
  <si>
    <t>PLATO BOBINA</t>
  </si>
  <si>
    <t>RCH-2943</t>
  </si>
  <si>
    <t>BORNE MOTOCARRO</t>
  </si>
  <si>
    <t>RCH-2849</t>
  </si>
  <si>
    <t>SWICHE MOTOCARRO</t>
  </si>
  <si>
    <t>RCH-2843</t>
  </si>
  <si>
    <t>EMPAQUE PARA TAPA VOLANTE MOTOCARRO</t>
  </si>
  <si>
    <t>FRG-232</t>
  </si>
  <si>
    <t>TORNILLO</t>
  </si>
  <si>
    <t>Servicio de destrabar palanaca y domicilio</t>
  </si>
  <si>
    <t>Destrabar palanca control cambios y servicio de desvare</t>
  </si>
  <si>
    <t>Asistencia diurna, servicio de destrabe de caja de velocidades</t>
  </si>
  <si>
    <t>Cambio de palanca y graduada de clutch servicio de desvare</t>
  </si>
  <si>
    <t>Arreglo de la caja de batería. Hechura de la tapa</t>
  </si>
  <si>
    <t>Instalada de la base del extiguidor</t>
  </si>
  <si>
    <t>Soldadura al volteo</t>
  </si>
  <si>
    <t>M6J</t>
  </si>
  <si>
    <t>VALVULINA 85W140 GRANEL MULTIGRADO</t>
  </si>
  <si>
    <t>KW-210</t>
  </si>
  <si>
    <t>AMORTIGUADOR DELANTERO 74418 KODIAK</t>
  </si>
  <si>
    <t>HOJ-10006</t>
  </si>
  <si>
    <t>HOJA PRINCIPAL DELANTERA 22520-1 HERCULES CHEVROLET KODIAK 95615396 SENCILLO/1</t>
  </si>
  <si>
    <t>RCH-843</t>
  </si>
  <si>
    <t>TUERCA ALTA 7/8 RO</t>
  </si>
  <si>
    <t>M2C</t>
  </si>
  <si>
    <t>TERPEL ULTREK 25W50 1/4 API CF-4/SG ALTO KM MULTIGRADO</t>
  </si>
  <si>
    <t>FL-44</t>
  </si>
  <si>
    <t>P553191/A67SP FILTRO ACEITE DONALDSON VOLVO EURO 4</t>
  </si>
  <si>
    <t>TOR271</t>
  </si>
  <si>
    <t>TORNILLO HEXAGONAL GRADO 8 3/4 X 6 RF</t>
  </si>
  <si>
    <t>TOR104</t>
  </si>
  <si>
    <t>ARANDELA PLANA SUPER GRUESA 3/4</t>
  </si>
  <si>
    <t>TOR283</t>
  </si>
  <si>
    <t>TUERCA HEXAGONAL 3/4 RF</t>
  </si>
  <si>
    <t xml:space="preserve">Cambio de exploradoras de los lados </t>
  </si>
  <si>
    <t>arreglo de instalacion del abs</t>
  </si>
  <si>
    <t xml:space="preserve">Instalada de luces en la tolva </t>
  </si>
  <si>
    <t>Arreglo bombona del freno de seguridad</t>
  </si>
  <si>
    <t>Servicio de desvare destrabar caja y graduar frenos</t>
  </si>
  <si>
    <t xml:space="preserve">Arreglo de instalacion corto de luces del conductor </t>
  </si>
  <si>
    <t>Hechura de instalacion de parlantes y instalada de parlantes</t>
  </si>
  <si>
    <t xml:space="preserve">Arreglo de luz de media de reloj </t>
  </si>
  <si>
    <t>Bajada muelle</t>
  </si>
  <si>
    <t xml:space="preserve">cambio de soporte al motor </t>
  </si>
  <si>
    <t>Servicio desvare nocturno y ajuste eje lapicero y crucetas</t>
  </si>
  <si>
    <t>Desmonte y monte de llave metalica</t>
  </si>
  <si>
    <t>Arreglo de la instalación de la luz de la tolva</t>
  </si>
  <si>
    <t>Arreglo y borrada de testigo por falla del encendido</t>
  </si>
  <si>
    <t>Arreglo de la instalación de semáforo derecho</t>
  </si>
  <si>
    <t xml:space="preserve">Soldadura de palanca </t>
  </si>
  <si>
    <t>Servicio de desvare y domicilio para bajar caja de cloutch, cambio de carcasa. 12 rectificadas de roscas del motor. Arreglo de palanca postura de cardanes, cambio de caucho central, cambio de flanches</t>
  </si>
  <si>
    <t>Arreglo de ojo de careta en fibra y malla cuadre de parte interna de careta</t>
  </si>
  <si>
    <t>Desvarada y cambio mangueras del mono del triple</t>
  </si>
  <si>
    <t>Arreglo de palanca de la caja</t>
  </si>
  <si>
    <t>Arreglo de puente de la caja y hechura del soporte</t>
  </si>
  <si>
    <t>Apretar los 3 soportes</t>
  </si>
  <si>
    <t>Asistencia diurna cambios de filtro de acpm los suministro el cliente</t>
  </si>
  <si>
    <t>Desmonte y monte de bomba hidraulica</t>
  </si>
  <si>
    <t>Postura de un soporte al motor y apretar 3</t>
  </si>
  <si>
    <t>Apretar la tolva</t>
  </si>
  <si>
    <t>Soldaduras a dos grampa de la barra delantera</t>
  </si>
  <si>
    <t>Sacada de tornillos al flanches</t>
  </si>
  <si>
    <t>Fabricación de tubería hidráulica de alta presión sobre medidas. Tubería interna del sistema de compactación</t>
  </si>
  <si>
    <t>Desmonte de tuberías del techo y racores, tubería interna para poder desmontar y cambiar la tubería hidráulica, llenado del nivel de aceite del hidráulico</t>
  </si>
  <si>
    <t>RCH-1681</t>
  </si>
  <si>
    <t>CORREA 6PK1840 POLY-V DAYCO MAZDA 2</t>
  </si>
  <si>
    <t>FRG-315</t>
  </si>
  <si>
    <t>PASADOR</t>
  </si>
  <si>
    <t>KW-1121</t>
  </si>
  <si>
    <t>TEFLON DESLIZANTE PLACA EYECTORA COMPACTADOR</t>
  </si>
  <si>
    <t>KW-214</t>
  </si>
  <si>
    <t>SOPORTE MOTOR RUBBER 15063142 KODIAK</t>
  </si>
  <si>
    <t>TOR616</t>
  </si>
  <si>
    <t>TORNILLO HEXAGONAL GRADO 5 9/16 X 5 RO</t>
  </si>
  <si>
    <t>TOR165</t>
  </si>
  <si>
    <t>TUERCA SEGURIDAD 9/16 RO</t>
  </si>
  <si>
    <t>TOR309</t>
  </si>
  <si>
    <t>TORNILLO HEXAGONAL GRADO 8 1 X 10 RO</t>
  </si>
  <si>
    <t>TOR722</t>
  </si>
  <si>
    <t>ARANDELA SILLIN PLANA 1</t>
  </si>
  <si>
    <t>TOR127</t>
  </si>
  <si>
    <t>TUERCA HEXAGONAL 1 RO</t>
  </si>
  <si>
    <t>KW-196</t>
  </si>
  <si>
    <t>BUJE HOJA RESORTE TPK 30057008L</t>
  </si>
  <si>
    <t>RCH-824</t>
  </si>
  <si>
    <t>TORNILLO CENTRO GRADO 5 1/2 X 10</t>
  </si>
  <si>
    <t>RCH-844</t>
  </si>
  <si>
    <t>TUERCA ALTA 3/8 RF</t>
  </si>
  <si>
    <t>KW-88A</t>
  </si>
  <si>
    <t>CAMARA TIPO 30 DOBLE DIAFRACMA 30/30-SAP</t>
  </si>
  <si>
    <t>RCH-2192</t>
  </si>
  <si>
    <t>FRG-453</t>
  </si>
  <si>
    <t>EXPLORADORA REDONDA</t>
  </si>
  <si>
    <t>FRG-454</t>
  </si>
  <si>
    <t>EXPLORADORA LED</t>
  </si>
  <si>
    <t>KW-1012</t>
  </si>
  <si>
    <t>BASE DE  EXTINTOR</t>
  </si>
  <si>
    <t>FRG-413</t>
  </si>
  <si>
    <t>PARLANTES</t>
  </si>
  <si>
    <t>FRG-414</t>
  </si>
  <si>
    <t>RADIO PASACINTAS</t>
  </si>
  <si>
    <t>RCH-1588</t>
  </si>
  <si>
    <t>CABLE # 16</t>
  </si>
  <si>
    <t>FUSIBLES</t>
  </si>
  <si>
    <t>frg-354</t>
  </si>
  <si>
    <t>BOMBILLO LED</t>
  </si>
  <si>
    <t>TOR321</t>
  </si>
  <si>
    <t>TUERCA HEXAGONAL GRADO 8 1/2 UNF</t>
  </si>
  <si>
    <t>TOR353</t>
  </si>
  <si>
    <t>TORNILLO ZAPATA GRADO 9 1/2 X 1-1/2 RF</t>
  </si>
  <si>
    <t>KW-1308</t>
  </si>
  <si>
    <t>SOPORTE PARA CARDAN KTC 112-5003323 BRIGADIER/MACK/SUPER BRIGADIER</t>
  </si>
  <si>
    <t>TOR147</t>
  </si>
  <si>
    <t>TUERCA SEGURIDAD 3/8 RO</t>
  </si>
  <si>
    <t>FRG-025</t>
  </si>
  <si>
    <t>LLAVE METALICA APERTURA RAPIDA REF 004LV3450</t>
  </si>
  <si>
    <t>ZA-124</t>
  </si>
  <si>
    <t>AMARRE PLASTICO 302X4M  247-012K.</t>
  </si>
  <si>
    <t>RA1160</t>
  </si>
  <si>
    <t>MANGUERA SINFLEX 5/32</t>
  </si>
  <si>
    <t>RA1215</t>
  </si>
  <si>
    <t>RACOR PRESTOLOK B62 5/32</t>
  </si>
  <si>
    <t>RA1159</t>
  </si>
  <si>
    <t>RACOR PUNTERA 5/32</t>
  </si>
  <si>
    <t>RA47</t>
  </si>
  <si>
    <t>RACOR TIPO GARBANZO B60 5/32</t>
  </si>
  <si>
    <t>RA66</t>
  </si>
  <si>
    <t>RACOR UNION B62 3/8</t>
  </si>
  <si>
    <t>RA114</t>
  </si>
  <si>
    <t>RACOR PUNTERA 3/8</t>
  </si>
  <si>
    <t>RA1217</t>
  </si>
  <si>
    <t>RACOR B69 5/32X1/8</t>
  </si>
  <si>
    <t>RCA-30</t>
  </si>
  <si>
    <t>PRENSA EMBRAGUE</t>
  </si>
  <si>
    <t>FRG-145</t>
  </si>
  <si>
    <t>CARDAN 4 PULGADAS</t>
  </si>
  <si>
    <t>FRG-134</t>
  </si>
  <si>
    <t>FLANCHE CAJA</t>
  </si>
  <si>
    <t>FRG-113</t>
  </si>
  <si>
    <t>FLANCHE CAUCHO CENTRO</t>
  </si>
  <si>
    <t>KW-958</t>
  </si>
  <si>
    <t>EMPAQUETADURA GATO HIDRAULICO</t>
  </si>
  <si>
    <t>TOR375</t>
  </si>
  <si>
    <t>TORNILLO HEXAGONAL GRADO 5 1/2 X 6 RO</t>
  </si>
  <si>
    <t>TOR149</t>
  </si>
  <si>
    <t>TUERCA SEGURIDAD 1/2 RO</t>
  </si>
  <si>
    <t>FRG-464</t>
  </si>
  <si>
    <t>CARCASA ALUMINIO DE LA CAJA</t>
  </si>
  <si>
    <t>FRG-378</t>
  </si>
  <si>
    <t>PALANCA CONTROL DE CAMBIOS</t>
  </si>
  <si>
    <t>Bajda de bomba auxiliar del cloutch para cambiar graduación. Bajada de bomba principal del cloutch para desgraduar</t>
  </si>
  <si>
    <t>FRG-481</t>
  </si>
  <si>
    <t>CABLE DE BATERIA</t>
  </si>
  <si>
    <t>FRG-478</t>
  </si>
  <si>
    <t>BORNE BATERIA TIPO LIVIANO</t>
  </si>
  <si>
    <t>RCH-238</t>
  </si>
  <si>
    <t>REPARACION BOMBA AUXIL NPR 92/-5878312040</t>
  </si>
  <si>
    <t>RCH-39</t>
  </si>
  <si>
    <t>BOMBA PRINCIPAL EMBRAGUE 8981176440 CHEVROLET NPR-NQR-NKR-NHR REWARD 2012</t>
  </si>
  <si>
    <t>31A</t>
  </si>
  <si>
    <t>LIQUIDO FRENO DOT4 SUPER PLUS COFRE 900 CC</t>
  </si>
  <si>
    <t>RCH-416</t>
  </si>
  <si>
    <t>CORREA 17420-13A1065 TIPO V DAYCO HEAVY DUTY CHEVROLET NPR 2000 ALTERNADOR</t>
  </si>
  <si>
    <t>RCH-1398</t>
  </si>
  <si>
    <t>POLEA BOMBA AGUA NPR 2000-2011 8971747573</t>
  </si>
  <si>
    <t>RCH-997</t>
  </si>
  <si>
    <t>TORNILLO CENTRO GRADO 5 3/8 X 6</t>
  </si>
  <si>
    <t>arreglo de un estribu</t>
  </si>
  <si>
    <t>arreglo de una base del estribu</t>
  </si>
  <si>
    <t>Cambio de mangueras hidraulica</t>
  </si>
  <si>
    <t>llenado de valvuina caja de velocidades</t>
  </si>
  <si>
    <t xml:space="preserve">servicio de reparaciones metal mecanica servicio </t>
  </si>
  <si>
    <t>llenado de aceite hidraulico en el deposito</t>
  </si>
  <si>
    <t xml:space="preserve">Servicio de desvare a florida para cambiar terminal de guaya de control cambios </t>
  </si>
  <si>
    <t>Desvare del duendemesa de los santos destrabar caja y cuadrar clutch</t>
  </si>
  <si>
    <t>Mantenimiento al sistema hidráulico. Servicio de corrección de fugas hidráulicas por los tubos traseros que conecta las mandos hidráulicos a las salidas de distribución</t>
  </si>
  <si>
    <t>Reparaciones metalmecánicas. Desmonte y monte de placa de barrido para cambiar pasadores inferiores y superiores</t>
  </si>
  <si>
    <t>Servicio de reparación de tomafuerza</t>
  </si>
  <si>
    <t>Arreglo de instalación de tolva y exploradoras</t>
  </si>
  <si>
    <t>Arreglo de luz de media y cambio de bombillo de unidad</t>
  </si>
  <si>
    <t xml:space="preserve">Arreglo de estribu trasero </t>
  </si>
  <si>
    <t>Bajada de todo el sistema de elevavidrios para arreglo</t>
  </si>
  <si>
    <t>Bajada de comando de los switches de elevaviidrios para instalada de los switches y arreglo de la instalación</t>
  </si>
  <si>
    <t>Arreglo de corto limpiabrisas</t>
  </si>
  <si>
    <t>Cambio de maxifusibles</t>
  </si>
  <si>
    <t>Ajustada de tapas del torpedo</t>
  </si>
  <si>
    <t>Servicio de reparación de bloques hidráulicos del mando trasero</t>
  </si>
  <si>
    <t>Servicio de correción de fugas de lixiviado, instalación de 1/2 piso de la caja compactadora</t>
  </si>
  <si>
    <t>REP-10005</t>
  </si>
  <si>
    <t>BOMBIN COMBUSTIBLE ISUZU 8972875182 CHEVROLET DMAX</t>
  </si>
  <si>
    <t>FRG-124</t>
  </si>
  <si>
    <t>GUAYA SELECTORA CAMBIOS (NEUTRO)</t>
  </si>
  <si>
    <t>FRG-328</t>
  </si>
  <si>
    <t>CHAVETA GUAYA PEQ</t>
  </si>
  <si>
    <t>F15I</t>
  </si>
  <si>
    <t>MULTI LUBRICANTE LIMPIADOR AFLOJA TODO SIMONIZ ZX4 240 ML</t>
  </si>
  <si>
    <t>F19I</t>
  </si>
  <si>
    <t>LIMPIADOR ELECTRONICO SIMONIZ 240 ML</t>
  </si>
  <si>
    <t>TOR268</t>
  </si>
  <si>
    <t>TORNILLO HEXAGONAL GRADO 8 3/4 X 3 RF</t>
  </si>
  <si>
    <t>TOR320</t>
  </si>
  <si>
    <t>TUERCA SEGURIDAD 3/4 RF</t>
  </si>
  <si>
    <t>KW-1133</t>
  </si>
  <si>
    <t>MANGUERA HIDRAULICA</t>
  </si>
  <si>
    <t>FRG-289</t>
  </si>
  <si>
    <t>ORING</t>
  </si>
  <si>
    <t>FRG-001</t>
  </si>
  <si>
    <t>MANGUERA HIDRAULICA 3/4</t>
  </si>
  <si>
    <t>FRG-003</t>
  </si>
  <si>
    <t>MANGUERA HIDRAULICA 1/2</t>
  </si>
  <si>
    <t>FRG-156</t>
  </si>
  <si>
    <t>TEFLON INDUTRIAL</t>
  </si>
  <si>
    <t>RCH-1641</t>
  </si>
  <si>
    <t>RACOR</t>
  </si>
  <si>
    <t>F20G</t>
  </si>
  <si>
    <t>FIJA ROSCAS ROJO 271 HENKEL LOCTITE 6 ML</t>
  </si>
  <si>
    <t>F26I</t>
  </si>
  <si>
    <t>PEGANTE ADHESIVO INSTANTANEO TRANSPARENTE SINTECO SINTEBOND 3 GR</t>
  </si>
  <si>
    <t>TOR42</t>
  </si>
  <si>
    <t>TORNILLO HEXAGONAL GRADO 5 1/2 X 1 RO</t>
  </si>
  <si>
    <t>TOR47</t>
  </si>
  <si>
    <t>TORNILLO HEXAGONAL GRADO 5 1/2 X 3-1/2 RO</t>
  </si>
  <si>
    <t>TOR364</t>
  </si>
  <si>
    <t>TORNILLO HEXAGONAL GRADO 8 1/2 X 1 RF</t>
  </si>
  <si>
    <t>TOR317</t>
  </si>
  <si>
    <t>TUERCA SEGURIDAD 1/2 RF</t>
  </si>
  <si>
    <t>FRG-104</t>
  </si>
  <si>
    <t>PASADORES</t>
  </si>
  <si>
    <t>CHAVETA</t>
  </si>
  <si>
    <t>Cambio de guaya colectora de cambios</t>
  </si>
  <si>
    <t xml:space="preserve">Servicio de desvare nocturno carrasco </t>
  </si>
  <si>
    <t>Correr caja para cambio de clutch y cambio de eje toma  tapa chorote balinera y arreglobomba de clutch</t>
  </si>
  <si>
    <t>Mecanizar porta rodilllo clutch</t>
  </si>
  <si>
    <t>Arreglo bombona trasera</t>
  </si>
  <si>
    <t>Desvare carrasco y arreglo caucho central y cambio de cruceta</t>
  </si>
  <si>
    <t xml:space="preserve">Arreglo de falla del encendido y arreglo de instalacion  y instalada de elevador por caida de voltaje </t>
  </si>
  <si>
    <t>Arreglo de falla y arreglo de la instalación del sensor del cigüeñal</t>
  </si>
  <si>
    <t>Borrada de códigos por falla del encendido</t>
  </si>
  <si>
    <t xml:space="preserve">Bjada de bomba principal del clucth </t>
  </si>
  <si>
    <t xml:space="preserve">Desmontar ductos de combustible para revisar destapa pescador tanque combustible </t>
  </si>
  <si>
    <t>Desvare al mirador de Piedecuesta y cambio de sensor del cigüeñal y borrada de fallos</t>
  </si>
  <si>
    <t>Transporte de compactador FVR cargado</t>
  </si>
  <si>
    <t>Corregir caja de cambios para cambio de volante. Ajustar tuerca de media caja. Corrgir fuga del tomafuerza</t>
  </si>
  <si>
    <t>Desmonte y monte de placa de barrido para cambiar pasadores inferiores y superiores</t>
  </si>
  <si>
    <t>Ambujar rodillo volante clucth</t>
  </si>
  <si>
    <t>FEL 335</t>
  </si>
  <si>
    <t>Cepillado de volante para fvr y calibrar prensa</t>
  </si>
  <si>
    <t xml:space="preserve">Cambio retenedor trasero para corregir fuga de aceite </t>
  </si>
  <si>
    <t>Asistencia diurna, cliente solicita la revisión del vehículo osu027 que se apagó em la vía el Carrasco. Se encontró un fuerte golpe en el área de la caja de velocidades al motor, se solicita grúa</t>
  </si>
  <si>
    <t>FRG-377</t>
  </si>
  <si>
    <t>LAMINA 33X20</t>
  </si>
  <si>
    <t>FRG-114</t>
  </si>
  <si>
    <t>CORNETA CON ELETROVALVULA</t>
  </si>
  <si>
    <t>RCH-2355</t>
  </si>
  <si>
    <t>ESTROBER</t>
  </si>
  <si>
    <t>LUB-10001</t>
  </si>
  <si>
    <t>TERPEL ULTREK (VALVULINA) 80W90 1/5 API GL-5 TRANSMISION</t>
  </si>
  <si>
    <t>TOR120</t>
  </si>
  <si>
    <t>TUERCA HEXAGONAL 3/8-16 RO</t>
  </si>
  <si>
    <t>KW-905</t>
  </si>
  <si>
    <t>KIT EMPAQUETADURA PARA GATO DE BARRIDO</t>
  </si>
  <si>
    <t>FRG-119</t>
  </si>
  <si>
    <t>TEFLON</t>
  </si>
  <si>
    <t>LL-442</t>
  </si>
  <si>
    <t>19334521 FILTRO AIRE EXTERNO ACDELCO CHEVROLET FVR EURO 2-4/FVZ EURO 2</t>
  </si>
  <si>
    <t>FL-146</t>
  </si>
  <si>
    <t>P551381 FILTRO ACEITE DONALDSON CHEVROLET FTR</t>
  </si>
  <si>
    <t>FL-814</t>
  </si>
  <si>
    <t>19279665 FILTRO COMBUSTIBLE ACDELCO CHEVROLET FRR-FTR-FVR-FVZ</t>
  </si>
  <si>
    <t>FL-790</t>
  </si>
  <si>
    <t>19279641/PP28970 FILTRO COMBUSTIBLE ACDELCO CHEVROLET NPR-NKR-FRR-FTR-FVR</t>
  </si>
  <si>
    <t>TOR28</t>
  </si>
  <si>
    <t>TORNILLO HEXAGONAL GRADO 5 3/8 X 1-1/2 RO</t>
  </si>
  <si>
    <t>TOR17</t>
  </si>
  <si>
    <t>TORNILLO HEXAGONAL GRADO 5 5/16 X 1-1/2 RO</t>
  </si>
  <si>
    <t>TOR111</t>
  </si>
  <si>
    <t>ARANDELA PLANA ZINCADA 3/8</t>
  </si>
  <si>
    <t>TOR146</t>
  </si>
  <si>
    <t>TUERCA SEGURIDAD 5/16 RO</t>
  </si>
  <si>
    <t>FRG-021</t>
  </si>
  <si>
    <t>MANGUERA HIDRAULICA R15</t>
  </si>
  <si>
    <t>RCH-3369</t>
  </si>
  <si>
    <t>CHOROTE CAJA</t>
  </si>
  <si>
    <t>KW-897</t>
  </si>
  <si>
    <t>BASE BALINERA EMBRAGUE</t>
  </si>
  <si>
    <t>FRG-236</t>
  </si>
  <si>
    <t>EJE TOMA</t>
  </si>
  <si>
    <t>KW-745</t>
  </si>
  <si>
    <t>BUJE PARA EJE TOMA EATON FULLER 16918</t>
  </si>
  <si>
    <t>FRG-429</t>
  </si>
  <si>
    <t>BALINERA PARA TOMA</t>
  </si>
  <si>
    <t>KW-1023</t>
  </si>
  <si>
    <t>FRG-126</t>
  </si>
  <si>
    <t>SEPARADOR</t>
  </si>
  <si>
    <t>FRG-456</t>
  </si>
  <si>
    <t>CHAVETA PEQUEÑA</t>
  </si>
  <si>
    <t>KW-742</t>
  </si>
  <si>
    <t>CHAVETA EJE TOMA  FULLER 16918</t>
  </si>
  <si>
    <t>FRG-298</t>
  </si>
  <si>
    <t>PACHA ELEVADOR</t>
  </si>
  <si>
    <t>FRG-479</t>
  </si>
  <si>
    <t>ELEVADOR ORIGINAL</t>
  </si>
  <si>
    <t>FRG-205</t>
  </si>
  <si>
    <t>ELEVADOR.</t>
  </si>
  <si>
    <t>FRG-472</t>
  </si>
  <si>
    <t>FRG-461</t>
  </si>
  <si>
    <t>MANGUERA CARRACO</t>
  </si>
  <si>
    <t>RCH-23B</t>
  </si>
  <si>
    <t>BALINERA VOLANTE EJE TOMA 6205 NPR.2005/FSR/6205-2RS/KOYO.</t>
  </si>
  <si>
    <t>RCH-2181</t>
  </si>
  <si>
    <t>VOLANTE EMBRAGUE FVR 2011/</t>
  </si>
  <si>
    <t>RCH-32B</t>
  </si>
  <si>
    <t>GUIA VALVULAS ISUZU 8943965980 NPR</t>
  </si>
  <si>
    <t>RCH-1030</t>
  </si>
  <si>
    <t>CAMISILLA INYECTOR NPR NQR REWARD 2012/-8980184620</t>
  </si>
  <si>
    <t>RCH-124</t>
  </si>
  <si>
    <t>CAUCHO VALVULAS ISUZU 8973767200 CHEVROLET NPR-NQR-FRR-FTR-FVR REWARD 2012</t>
  </si>
  <si>
    <t>RCH-1192</t>
  </si>
  <si>
    <t>ORING CAMISILLA INYECTOR 8976049160 CHEVROLET NPR-NQR-FRR REWARD 2014</t>
  </si>
  <si>
    <t xml:space="preserve">Desvarada a los troncos por falla que se estaba </t>
  </si>
  <si>
    <t>escaneada</t>
  </si>
  <si>
    <t>Instalada de bombonas tipo 30</t>
  </si>
  <si>
    <t xml:space="preserve">Bajada de muelle </t>
  </si>
  <si>
    <t>soldar 2 hojasa</t>
  </si>
  <si>
    <t xml:space="preserve">bajada de ruedas traseras </t>
  </si>
  <si>
    <t xml:space="preserve">quitar el sistema de frenos para ponerlas freno de aire </t>
  </si>
  <si>
    <t>Arreglo de la instalación del encendido fallando</t>
  </si>
  <si>
    <t>Arrglo de la instalación del sensor de árbol de levas y arreglo de la pacha</t>
  </si>
  <si>
    <t>Borrada de falla de códigos fallando</t>
  </si>
  <si>
    <t xml:space="preserve">Bajada de bateria para reconstruir </t>
  </si>
  <si>
    <t>bajada de arranque para arreglo y mantenimiento</t>
  </si>
  <si>
    <t>Bajada de automatico para arreglo</t>
  </si>
  <si>
    <t xml:space="preserve">Mantemimiento baterias </t>
  </si>
  <si>
    <t>cambio de bombillo de unidada</t>
  </si>
  <si>
    <t>Servicio de desvare y domicilo para destrabar caja y mangueras de aire</t>
  </si>
  <si>
    <t xml:space="preserve">Apretar los 2 muelles delanteros y graduada frenos </t>
  </si>
  <si>
    <t>Montar y desmontar caja de cambios. Montaje de toam fuerza. Servicio de domicilio y desvare</t>
  </si>
  <si>
    <t>Escaeada y borrada de fallas</t>
  </si>
  <si>
    <t>Servicio de desvare nocturno al carrasco clutch y ajustar caucho central</t>
  </si>
  <si>
    <t>Graduada de franos y soldadura a portaescoba</t>
  </si>
  <si>
    <t>FRG-340</t>
  </si>
  <si>
    <t>EMPAQUETADURA BOMBA FRENO</t>
  </si>
  <si>
    <t>RCH-2414</t>
  </si>
  <si>
    <t>BOMBILLO PALETA</t>
  </si>
  <si>
    <t>RCH-2415</t>
  </si>
  <si>
    <t>BOMBILLO UNIDAD</t>
  </si>
  <si>
    <t>RA94</t>
  </si>
  <si>
    <t>RACOR B68 1/2X3/8</t>
  </si>
  <si>
    <t>RA115</t>
  </si>
  <si>
    <t>RACOR PUNTERA 1/2</t>
  </si>
  <si>
    <t>TOR140</t>
  </si>
  <si>
    <t>TUERCA HEXAGONAL ALTA PAVONADA 3/4 UNF</t>
  </si>
  <si>
    <t>RCH-1846A</t>
  </si>
  <si>
    <t>RETENEDOR INTERNO RUEDA TRASERA SNA 69136 CHEVROLET FVR FRR</t>
  </si>
  <si>
    <t>KW-846</t>
  </si>
  <si>
    <t>BOMBA AUXILIAR SERVO EMBRAGUE SAP USA 100809 JAC</t>
  </si>
  <si>
    <t>FRG-010</t>
  </si>
  <si>
    <t>SISTEMA FRENO TRASERO</t>
  </si>
  <si>
    <t>FRG-292</t>
  </si>
  <si>
    <t>RATCHE FRENO 25 ESTRIAS</t>
  </si>
  <si>
    <t>TOR102</t>
  </si>
  <si>
    <t>ARANDELA PLANA SUPER GRUESA 3/8</t>
  </si>
  <si>
    <t>TOR30</t>
  </si>
  <si>
    <t>TORNILLO HEXAGONAL GRADO 5 3/8 X 2-1/2 RO</t>
  </si>
  <si>
    <t>KW-1233</t>
  </si>
  <si>
    <t>EMPAQUETADURA TOMA FUERZA</t>
  </si>
  <si>
    <t>KW-385</t>
  </si>
  <si>
    <t>TUERCA GIRATORIA 22 X 1.50</t>
  </si>
  <si>
    <t>Cambio valvula toma fuerza</t>
  </si>
  <si>
    <t>soldadura a los estribus traseros</t>
  </si>
  <si>
    <t>Arreglo de instalación de luz de tolva</t>
  </si>
  <si>
    <t xml:space="preserve">Arreglo de luz de media </t>
  </si>
  <si>
    <t>Arreglo de instalación de los stop traseros</t>
  </si>
  <si>
    <t>Para soldad 2 hojas</t>
  </si>
  <si>
    <t>Arreglo bomba auxiliar nocturno y purgar sistema del liquido</t>
  </si>
  <si>
    <t>Cambio de bomba auxiliar del cloutch. Quitada de bomba principal</t>
  </si>
  <si>
    <t>Monte y desmonte de cardan y sericio de desvare</t>
  </si>
  <si>
    <t>Cambio bombona. Asegurada de manguera de freno y válvula de escape</t>
  </si>
  <si>
    <t>Bajada de licuadora para arreglo</t>
  </si>
  <si>
    <t>Hechura de instalación para exploradoras independientes</t>
  </si>
  <si>
    <t>Arreglo de instalación de luz de media</t>
  </si>
  <si>
    <t>Arreglo de direccional parte derecha parte de la unidad</t>
  </si>
  <si>
    <t>Instalada de luz de perciana</t>
  </si>
  <si>
    <t>Mantenimiento al sistema hidráulico. Cambio de mangueras hidráulicas suministradas por el cliente. Cambio de oring de los racores de los gatos hidráulicos que comunican al control trasero</t>
  </si>
  <si>
    <t>FRG-071</t>
  </si>
  <si>
    <t>CARDAN</t>
  </si>
  <si>
    <t>FRG-057</t>
  </si>
  <si>
    <t>FRG-095</t>
  </si>
  <si>
    <t>RESORTES</t>
  </si>
  <si>
    <t>TOR276</t>
  </si>
  <si>
    <t>CONO EJE 3/4</t>
  </si>
  <si>
    <t>FRG-318</t>
  </si>
  <si>
    <t>VALVULA TOMA FUERZA</t>
  </si>
  <si>
    <t>GRASA INDUSTRIAL LITIO AZUL LUBRY LITHIUM EP 2-220 16 KG</t>
  </si>
  <si>
    <t>FRG-081</t>
  </si>
  <si>
    <t>ACOPLE FERRUL</t>
  </si>
  <si>
    <t>RCH-1570</t>
  </si>
  <si>
    <t>MANGUERA</t>
  </si>
  <si>
    <t>ORING-3</t>
  </si>
  <si>
    <t>ORING 106-116</t>
  </si>
  <si>
    <t>TOR585</t>
  </si>
  <si>
    <t>TORNILLO FLANGE MILIMETRICO 1.25 X 8 X 45</t>
  </si>
  <si>
    <t>M5J</t>
  </si>
  <si>
    <t>ENI (AGIP) i-BASE L 20W50 1/4 API SL/CF ALL FUELS MULTIGRADO</t>
  </si>
  <si>
    <t>KW-1508</t>
  </si>
  <si>
    <t>CRUCETA CARDAN 333 PAREJA 5 1/2 BULL BL333</t>
  </si>
  <si>
    <t>RA554</t>
  </si>
  <si>
    <t>ACOPLE MACHO R12 JIC 1-1.5/16</t>
  </si>
  <si>
    <t>TOR25</t>
  </si>
  <si>
    <t>TORNILLO HEXAGONAL GRADO 5 3/8 X 3/4 RO</t>
  </si>
  <si>
    <t>KW-93</t>
  </si>
  <si>
    <t>CRUCETA KENWORTH 334 MIXTA BULL BL476</t>
  </si>
  <si>
    <t>RA897</t>
  </si>
  <si>
    <t>MANGUERA HIDRAULICA R2 1/2</t>
  </si>
  <si>
    <t>RA899</t>
  </si>
  <si>
    <t>MANGUERA HIDRAULICA R2 3/4</t>
  </si>
  <si>
    <t>RA249</t>
  </si>
  <si>
    <t>ACOPLE CAPSULA R2 3/4</t>
  </si>
  <si>
    <t>RA247</t>
  </si>
  <si>
    <t>ACOPLE CAPSULA R2 1/2</t>
  </si>
  <si>
    <t>RA859</t>
  </si>
  <si>
    <t>MANGUERA HIDRAULICA R13 1</t>
  </si>
  <si>
    <t>TOR257</t>
  </si>
  <si>
    <t>TORNILLO HEXAGONAL GRADO 8 9/16 X 2 RF</t>
  </si>
  <si>
    <t>ZA-127</t>
  </si>
  <si>
    <t>AMARRE PLASTICO 368 X 4 - 247 -013K</t>
  </si>
  <si>
    <t xml:space="preserve">Soldadura a cajon </t>
  </si>
  <si>
    <t xml:space="preserve">Soldadura a tubos </t>
  </si>
  <si>
    <t>F21F</t>
  </si>
  <si>
    <t>AMBIENTADOR REPUESTO ECONO PACK X2 GLADE SENSATIONS 1 UN</t>
  </si>
  <si>
    <t>M-65A</t>
  </si>
  <si>
    <t>ELF EVOLUTION 20W50 1/4 API SL/CF 500 TS MULTIGRADO</t>
  </si>
  <si>
    <t>F18</t>
  </si>
  <si>
    <t>LIMPIADOR ELECTRONICO QUALITY E 220 ML</t>
  </si>
  <si>
    <t>SOLUCION UREA</t>
  </si>
  <si>
    <t>UREA AUTOMOTRIZ HIDROBLUE 1 20 LT</t>
  </si>
  <si>
    <t>Cambio de plumillas y arreglo de corto de la luz de media</t>
  </si>
  <si>
    <t xml:space="preserve">Bajada de silla para soldadura y ajustadade sistema de rieles </t>
  </si>
  <si>
    <t>cambio de espuma de asientos</t>
  </si>
  <si>
    <t>cambio de espumas de espaldar</t>
  </si>
  <si>
    <t>tapiceria de silla</t>
  </si>
  <si>
    <t xml:space="preserve">Arreglo carreta en fibra parte interna y reforce de </t>
  </si>
  <si>
    <t xml:space="preserve">Arreglo de fibra bocel de la carreta parte esteria </t>
  </si>
  <si>
    <t>B88</t>
  </si>
  <si>
    <t>BATERIA 48-1000 TAB POLAR (S73 48-1000-L) DERECHA SELLADA (SMF)</t>
  </si>
  <si>
    <t>TOR206</t>
  </si>
  <si>
    <t>BORNE BATERIA TIPO PESADO P-900</t>
  </si>
  <si>
    <t>F21G</t>
  </si>
  <si>
    <t>GRASERA 1/8 NPT RECTA</t>
  </si>
  <si>
    <t>Revisión sistema eléctrico, Revisión fuga y graduación de frenos</t>
  </si>
  <si>
    <t>RCH-3278</t>
  </si>
  <si>
    <t>BOMBILLO H1</t>
  </si>
  <si>
    <t>FRG-371</t>
  </si>
  <si>
    <t>RETENEDOR VDC</t>
  </si>
  <si>
    <t>Cambio de antena de radio</t>
  </si>
  <si>
    <t xml:space="preserve"> SERVICIO DESVARE Y BAJADA DE MUELLE TRASERO CAMBIO HOJA Y CARDAN CAMBIAR RETENEDOR</t>
  </si>
  <si>
    <t>RCH-864</t>
  </si>
  <si>
    <t>RETENEDOR CHOROTE CAJA 2004 MYY6P-8972535500</t>
  </si>
  <si>
    <t>FRG-011</t>
  </si>
  <si>
    <t>ANTENA</t>
  </si>
  <si>
    <t>HOJ273</t>
  </si>
  <si>
    <t>HOJA PRINCIPAL CHEVROLET LUV 1600 4X2</t>
  </si>
  <si>
    <t xml:space="preserve">Servicio de desvare para destrabar palanca de cambios </t>
  </si>
  <si>
    <t>FL-77</t>
  </si>
  <si>
    <t>P550777/A777CSP/A777SP FILTRO ACEITE DONALDSON CUMMINS</t>
  </si>
  <si>
    <t>KW-1511</t>
  </si>
  <si>
    <t>TORNILLO CENTRO GRADO 8 1/2X10</t>
  </si>
  <si>
    <t>HOJ186</t>
  </si>
  <si>
    <t>HOJA PRINCIPAL DELANTERA 22B520-1 IMAL CHEVROLET KODIAK 95615396 SENCILLO/1</t>
  </si>
  <si>
    <t>HOJ187</t>
  </si>
  <si>
    <t>HOJA SEGUNDA DELANTERA 22B520-2 IMAL CHEVROLET KODIAK 95615396 SENCILLO /2</t>
  </si>
  <si>
    <t>Servicio de correción de fugas hidráulicas, cambio de oring, ajuste de mangueras del control trasero</t>
  </si>
  <si>
    <t>Bajada de muelle delantero</t>
  </si>
  <si>
    <t>Para soldar una hoja</t>
  </si>
  <si>
    <t>Grabada de frenos</t>
  </si>
  <si>
    <t xml:space="preserve">Arreglo de caucho y base de clucth y graduada frenos y clutch </t>
  </si>
  <si>
    <t xml:space="preserve">Servicio nocturno cambiar empaquetadura de fuga de aires y racores de palanca de cambios </t>
  </si>
  <si>
    <t>Hechura de instalación limpiabrisas</t>
  </si>
  <si>
    <t>Reparacion metalmecanicas servicio de descargue de vehiculo de aseo en el carrasco,desmonte y monte de gato eyector para poder generar la reparacion de la torre principal</t>
  </si>
  <si>
    <t xml:space="preserve">Arreglo bombona manguera </t>
  </si>
  <si>
    <t>Arreglo de instalación de luces superiores y arreglo de instalación de licuadora delantera conectada</t>
  </si>
  <si>
    <t>Bajada de licuadora trasera para arreglo de instalación</t>
  </si>
  <si>
    <t>Arreglo de direccionales</t>
  </si>
  <si>
    <t>Desbare a hoyo grande a las 9:00 p.m</t>
  </si>
  <si>
    <t>Bajada de palnta para arreglo y mantenimiento</t>
  </si>
  <si>
    <t>Bajada de dos ruedas traseras para cambiar la barra estabilizadora</t>
  </si>
  <si>
    <t>Servicio en el carrasco limpieza de los combustible y cambio filtro nocturno</t>
  </si>
  <si>
    <t>Soldadura al control de la tolva</t>
  </si>
  <si>
    <t>Soldadura a la parilla</t>
  </si>
  <si>
    <t>Bajada de muelle delantero para soldar una hoja y cambiar una</t>
  </si>
  <si>
    <t>Cambio de diafragma del freno de seguridad y hechura de rosca tapa del tomafuerza</t>
  </si>
  <si>
    <t xml:space="preserve">Desmontar polea y pesa de cigüeñal para reemplazar retenedor y cambiar correa de bomba de agua </t>
  </si>
  <si>
    <t>Cambio de pasador al gato</t>
  </si>
  <si>
    <t>Soldadura a una parrilla</t>
  </si>
  <si>
    <t>Servicio de desvare y cambio filtros combustible</t>
  </si>
  <si>
    <t xml:space="preserve">Cambiar filtros combustible y sondear y limpiar lineas de combustible y revisiar llave paso tanque </t>
  </si>
  <si>
    <t>Apretada de dos puentes del chasis</t>
  </si>
  <si>
    <t>Cambiar los dos soportes del motor traseros</t>
  </si>
  <si>
    <t>Soldaduras al puente que va debajo del motor</t>
  </si>
  <si>
    <t>Cambio de los empaques a un troque trasero</t>
  </si>
  <si>
    <t>Servicio de desvare. Cabio de correa de servicios y alinear alternador</t>
  </si>
  <si>
    <t xml:space="preserve">Servicio de reparación de estructura averiada de la tolva, desmonte y monte de empaque de tolva </t>
  </si>
  <si>
    <t>FRG-125</t>
  </si>
  <si>
    <t>CAJON PARA BAFLES</t>
  </si>
  <si>
    <t>FRG-275</t>
  </si>
  <si>
    <t>RCH-2362</t>
  </si>
  <si>
    <t>SWICHE DE PILOTO PALANCA</t>
  </si>
  <si>
    <t>M4D</t>
  </si>
  <si>
    <t>TERPEL ULTREK (PROGRESA) 15W40 1/4 API CI-4 PLUS/SL PLUS MULTIGRADO</t>
  </si>
  <si>
    <t>KW-388</t>
  </si>
  <si>
    <t>PERA BAJO DOBLE BOTON GRIS AERODINAMICA EATON FULLER A-6918</t>
  </si>
  <si>
    <t>KW-60</t>
  </si>
  <si>
    <t>BARRA ESTABILIZADORA TRANVERSAL TANDEM-HDK44643-009L</t>
  </si>
  <si>
    <t>TOR350</t>
  </si>
  <si>
    <t>TORNILLO ZAPATA GRADO 9 7/16 X 1-1/2 RF</t>
  </si>
  <si>
    <t>KW-902</t>
  </si>
  <si>
    <t>PANORAMICO TRASERO KODIAK</t>
  </si>
  <si>
    <t>TOR173</t>
  </si>
  <si>
    <t>ARANDELA PRESION (WASA) 1/2</t>
  </si>
  <si>
    <t>TOR112</t>
  </si>
  <si>
    <t>ARANDELA PLANA ZINCADA 7/16</t>
  </si>
  <si>
    <t>KW-244</t>
  </si>
  <si>
    <t>CORREA 17340-13A0865 TIPO V DAYCO HEAVY DUTY BOMBA AGUA KODIAK</t>
  </si>
  <si>
    <t>FRG-137</t>
  </si>
  <si>
    <t>REGULADOR</t>
  </si>
  <si>
    <t>FRG-046</t>
  </si>
  <si>
    <t>CORONA</t>
  </si>
  <si>
    <t>FRG-178</t>
  </si>
  <si>
    <t>JUEGO ESCOBILLAS</t>
  </si>
  <si>
    <t>FRG-045</t>
  </si>
  <si>
    <t>ROTOR</t>
  </si>
  <si>
    <t>FRG-008</t>
  </si>
  <si>
    <t>BALINERA GRANDE</t>
  </si>
  <si>
    <t>RCH-2500</t>
  </si>
  <si>
    <t>FRG-350</t>
  </si>
  <si>
    <t>REMACHES</t>
  </si>
  <si>
    <t>FRG-072</t>
  </si>
  <si>
    <t>PISTON BOMBONA</t>
  </si>
  <si>
    <t>FRG-313</t>
  </si>
  <si>
    <t>RESORTE</t>
  </si>
  <si>
    <t>FRG-282</t>
  </si>
  <si>
    <t>EMPAQUE</t>
  </si>
  <si>
    <t>KW-514</t>
  </si>
  <si>
    <t>CORREA 8PK2070 POLY-V DAYCO HEAVY DUTY</t>
  </si>
  <si>
    <t>FRG-053</t>
  </si>
  <si>
    <t>RETENEDOR DELANTERO CIGUEÑAL</t>
  </si>
  <si>
    <t>FRG-260</t>
  </si>
  <si>
    <t>PASADOR 1 1/2</t>
  </si>
  <si>
    <t>TOR260</t>
  </si>
  <si>
    <t>TORNILLO HEXAGONAL GRADO 8 9/16 X 4-1/2 RF</t>
  </si>
  <si>
    <t>TOR318</t>
  </si>
  <si>
    <t>TUERCA SEGURIDAD 9/16 RF</t>
  </si>
  <si>
    <t>FRG-129</t>
  </si>
  <si>
    <t>PLATO KODIA 20323</t>
  </si>
  <si>
    <t>KW-1417</t>
  </si>
  <si>
    <t>KIT RODILLOS EATON 5556503</t>
  </si>
  <si>
    <t>FRG-127</t>
  </si>
  <si>
    <t>EMPAQUETADURA MONO</t>
  </si>
  <si>
    <t>FRG-239</t>
  </si>
  <si>
    <t>PLATO SINCRONIZADOR</t>
  </si>
  <si>
    <t>ARANDELA</t>
  </si>
  <si>
    <t>KW-862</t>
  </si>
  <si>
    <t>SELLO TOLVA F25-6.92 MT-10550046826</t>
  </si>
  <si>
    <t>Arreglo de instalación del flotador y soldada de cables de la pacha del flotador</t>
  </si>
  <si>
    <t>Arreglo de corto en la unidad</t>
  </si>
  <si>
    <t>Bajada de caja de cambios para cambiar embrague</t>
  </si>
  <si>
    <t>Desarme de cardan oara cambiar bandas de freno de mano</t>
  </si>
  <si>
    <t>Graduar freno de ruedas</t>
  </si>
  <si>
    <t>Cepillado de volante para NPR reward</t>
  </si>
  <si>
    <t>RCH-248</t>
  </si>
  <si>
    <t>KIT EMBRAGUE BWB 510220B CHEVROLET NPR-NQR REWARD 2012</t>
  </si>
  <si>
    <t>TOR578</t>
  </si>
  <si>
    <t>TORNILLO FLANGE MILIMETRICO 1.25 X 10 X 45</t>
  </si>
  <si>
    <t>RCH-1167</t>
  </si>
  <si>
    <t>FAN CLUTH CON VENTILADOR NPR-NQR-FRR REWARD 2012/-8981901481</t>
  </si>
  <si>
    <t>Servicio de corrección de fugas de lixiviado, instalación de 1/2 sobre piso de la caja compactadora sección delantera</t>
  </si>
  <si>
    <t>Sistema de engrane no funciona, se cambió los garbanzos de la manguera que conecta el accionamiento del sistema</t>
  </si>
  <si>
    <t>Se aumento la presión del sistema hidráulico</t>
  </si>
  <si>
    <t>Servicio de reparación de toma fuerza</t>
  </si>
  <si>
    <t>Destrabada y arreglo de mecanismo seguro de la cabina y hechura de una pieza</t>
  </si>
  <si>
    <t>Calibración de válvulas de motor GHK1</t>
  </si>
  <si>
    <t>Desvarada detrás del éxito. Servicio nocturno desmontar tomafuerza</t>
  </si>
  <si>
    <t>Hechura de rosca de la tapa</t>
  </si>
  <si>
    <t>Repasada de huecos a la tapa de la palanca</t>
  </si>
  <si>
    <t>FRG-159</t>
  </si>
  <si>
    <t>PARLANTE</t>
  </si>
  <si>
    <t>RCH-24138</t>
  </si>
  <si>
    <t>SWICHE PILOTO</t>
  </si>
  <si>
    <t>TOR46</t>
  </si>
  <si>
    <t>TORNILLO HEXAGONAL GRADO 5 1/2 X 2-1/2 RO</t>
  </si>
  <si>
    <t>ORING-6</t>
  </si>
  <si>
    <t>ORING 205-215</t>
  </si>
  <si>
    <t>FRG-255</t>
  </si>
  <si>
    <t>BOMBA PRINCIPAL EMBRAGUE 1475002502 CHEVROLET FRR-FTR REWARD/FVR 2013</t>
  </si>
  <si>
    <t>RA264</t>
  </si>
  <si>
    <t>ACOPLE 1/2</t>
  </si>
  <si>
    <t>RA552</t>
  </si>
  <si>
    <t>ACOPLE MACHO R12 JIC 1/2-7/8</t>
  </si>
  <si>
    <t>RA556</t>
  </si>
  <si>
    <t>ACOPLE HEMBRA R2 JIC 1/4-9/16</t>
  </si>
  <si>
    <t>Arreglo de las parrillas donde se suben los trabajadores</t>
  </si>
  <si>
    <t>Cortada y enderezada de templete donde se agarran los que recogen basura</t>
  </si>
  <si>
    <t>Arreglo y rellenada de palanca de los cambios</t>
  </si>
  <si>
    <t>Cambio de exploradora de la tolva</t>
  </si>
  <si>
    <t>Cambio de pitos y arreglo de la instalación</t>
  </si>
  <si>
    <t>Instalada de 2 exploradoras en la defensa y hechura de instalación</t>
  </si>
  <si>
    <t>Arreglo de luz de la tolva</t>
  </si>
  <si>
    <t>Arreglo de instalación de pitos y cornetas</t>
  </si>
  <si>
    <t>Desvare nocturno en el carrasco correspondiente a fuga de ACPM en tubo de bomba de alta</t>
  </si>
  <si>
    <t>Cambio de manguera de un gato</t>
  </si>
  <si>
    <t>Soldadura a la tolva</t>
  </si>
  <si>
    <t>Cuadrar troques en condominio de vuelto colombia</t>
  </si>
  <si>
    <t>Soldadura a las dos parrillas</t>
  </si>
  <si>
    <t>Cambiar bomba del hidráulico</t>
  </si>
  <si>
    <t>Cambio de chaveta de guaya de los cambios</t>
  </si>
  <si>
    <t>Reacondicionamiento den el pasador del gato hidráulico de barrido</t>
  </si>
  <si>
    <t>Bajar un muelle delantero</t>
  </si>
  <si>
    <t>Para cambiar una hoja y soldar una</t>
  </si>
  <si>
    <t>Arreglo de un tanque de acpm. Arreglo de sunchos</t>
  </si>
  <si>
    <t>Soldadura a la base trasera de la tolva</t>
  </si>
  <si>
    <t>Arreglo de corto de direccionales y cambio de flasher</t>
  </si>
  <si>
    <t>Reemplazar guya de cambios, calibración de la misma y graduación del embrague</t>
  </si>
  <si>
    <t>Desmonte de  gato del osu026 de la placa de barrido para montárselo al osu027</t>
  </si>
  <si>
    <t>Desvarada en la españolita,arreglo de guaya de los cambios terminal de guaya</t>
  </si>
  <si>
    <t>TOR399</t>
  </si>
  <si>
    <t>TORNILLO HEXAGONAL INOXIDABLE 304 1/4 X 1-1/2 UNC</t>
  </si>
  <si>
    <t>TOR416</t>
  </si>
  <si>
    <t>TUERCA HEXAGONAL INOXIDABLE 304 1/4 UNC</t>
  </si>
  <si>
    <t>TOR145</t>
  </si>
  <si>
    <t>TUERCA SEGURIDAD 1/4 RO</t>
  </si>
  <si>
    <t>TOR109</t>
  </si>
  <si>
    <t>ARANDELA PLANA ZINCADA 1/4</t>
  </si>
  <si>
    <t>RA256</t>
  </si>
  <si>
    <t>ACOPLE CAPSULA R12 3/4</t>
  </si>
  <si>
    <t>RA570</t>
  </si>
  <si>
    <t>ACOPLE HEMBRA R12 JIC 3/4-1.1/16</t>
  </si>
  <si>
    <t>RA1063</t>
  </si>
  <si>
    <t>ESPIRALETO NEGRO 1</t>
  </si>
  <si>
    <t>RCH-2174</t>
  </si>
  <si>
    <t>RCH-2269</t>
  </si>
  <si>
    <t>PERNO RUEDA TRASERA DERECHA CHEVROLET FTR</t>
  </si>
  <si>
    <t>KW-1025</t>
  </si>
  <si>
    <t>PASADOR DELANTERO 1-1/4X5-3/8 MUELLE 30039 CHEVROLET FTR-FVR-LV 150</t>
  </si>
  <si>
    <t>KW-1026</t>
  </si>
  <si>
    <t>BUJE BIMETALICO 1-1/2X1-1/4 MUELLE DELANTERO BUM RNG CHEVROLET FTR-FVR-LV 150</t>
  </si>
  <si>
    <t>F23G</t>
  </si>
  <si>
    <t>GRASERA CODO 90 1/8</t>
  </si>
  <si>
    <t>HOJ156</t>
  </si>
  <si>
    <t>HOJA TERCERA DELANTERA 56020-3 HERCULES CHEVROLET FVR 2013</t>
  </si>
  <si>
    <t>RCH-2479</t>
  </si>
  <si>
    <t>GUAYA CONTROL CAMBIOS 8981783442 ISUZU GENUINE PARTS CHEVROLET FVR-FVZ E4 2017</t>
  </si>
  <si>
    <t>FRG-295</t>
  </si>
  <si>
    <t>GUAYA</t>
  </si>
  <si>
    <t>RCH-1564</t>
  </si>
  <si>
    <t>FLASHER DIRECCIONALES</t>
  </si>
  <si>
    <t>FRG-349</t>
  </si>
  <si>
    <t>MOTOR 3/4 6HK1</t>
  </si>
  <si>
    <t>FRG-421</t>
  </si>
  <si>
    <t>PIÑON TRIPLE FTR</t>
  </si>
  <si>
    <t>FRG-259</t>
  </si>
  <si>
    <t>EMBRAGUE FVR</t>
  </si>
  <si>
    <t>Revisión del sistema de limpiabrisas por que no encendían y cambio de minielevador.</t>
  </si>
  <si>
    <t>Cambio de exploradora de la tolva y ajustada de la insatalada</t>
  </si>
  <si>
    <t>Arreglar una base donde sienta el muelle</t>
  </si>
  <si>
    <t>Desarmar bomba de agua para reemplazarla</t>
  </si>
  <si>
    <t>Bajada de muelle trasero para cambiar tornillo de centro</t>
  </si>
  <si>
    <t>Arreglar la planchuela del housen</t>
  </si>
  <si>
    <t>Sacada de una rueda para cambiar diez espárragos</t>
  </si>
  <si>
    <t>Servicio nocturno Suplementar bomba y purgar sistema de embrague</t>
  </si>
  <si>
    <t>Arreglo de un envarillaje y enderezar la bomba alargada de viela del cloutch</t>
  </si>
  <si>
    <t>Bajada de caja para cambiar cloutch</t>
  </si>
  <si>
    <t>Servicio de desvare mocturno en la candelaria para revisar tomafuerza por daño interno</t>
  </si>
  <si>
    <t>Servicio de desvare nocturno. Corregir fuga de aire del toma fuerza</t>
  </si>
  <si>
    <t>Postura de tornillo a la bomba del cloutch</t>
  </si>
  <si>
    <t>Bajar la bomba del volteo para apretar la base de la bomba</t>
  </si>
  <si>
    <t>Servicio de desvare en el carrasco. Destrabar caja de cambios y ajuste de control</t>
  </si>
  <si>
    <t>KW-1251</t>
  </si>
  <si>
    <t>CAJA DE CAMBIOS FVR</t>
  </si>
  <si>
    <t>RCH-2439</t>
  </si>
  <si>
    <t>BOMBA AGUA 1873109830-1873109740 CHEVROLET FTR-FVR</t>
  </si>
  <si>
    <t>RCH-24101</t>
  </si>
  <si>
    <t>ELEVADOR MINI</t>
  </si>
  <si>
    <t>TOR575</t>
  </si>
  <si>
    <t>TORNILLO FLANGE MILIMETRICO 1.50 X 1045</t>
  </si>
  <si>
    <t>TOR372</t>
  </si>
  <si>
    <t>TUERCA SEGURIDAD MILIMETRICA 10X1.5</t>
  </si>
  <si>
    <t>TOR132</t>
  </si>
  <si>
    <t>TUERCA HEXAGONAL MILIMETRICA BRICROMATADA 10X1.50</t>
  </si>
  <si>
    <t>CASCASA MOTOR</t>
  </si>
  <si>
    <t>FRG-352</t>
  </si>
  <si>
    <t>CARCASA FULLER PARA CAJA</t>
  </si>
  <si>
    <t>CF-4A</t>
  </si>
  <si>
    <t>PP28970 FILTRO COMBUSTIBLE PARTMO CHEVROLET ISUZU</t>
  </si>
  <si>
    <t>FL-47</t>
  </si>
  <si>
    <t>AP3548/IFP3548 FILTRO AIRE PARTMO CHEVROLET FVZ</t>
  </si>
  <si>
    <t>FL-141</t>
  </si>
  <si>
    <t>P533930/AP3548 FILTRO AIRE EXTERNO DONALDSON CHEVROLET FVR-FVZ</t>
  </si>
  <si>
    <t>Una soldadura a la puerta</t>
  </si>
  <si>
    <t>Reparacion de bomba principal del embrague</t>
  </si>
  <si>
    <t>Arreglo de pacha y cambio de bombillo de direccional derecha</t>
  </si>
  <si>
    <t>Instalada de luces en la perciana</t>
  </si>
  <si>
    <t>Bajar muelle trasero</t>
  </si>
  <si>
    <t>Cambiar una hoja</t>
  </si>
  <si>
    <t>Sacada de tres espárragos y pasar uno a siguiente diámetro</t>
  </si>
  <si>
    <t>Sacada de cinco espárragos</t>
  </si>
  <si>
    <t>Soldadura que se le hechó a la tolva</t>
  </si>
  <si>
    <t>Revisión y desbloqueo fan clutch</t>
  </si>
  <si>
    <t>Servicio de desvarada y cambio rodamientos de patin tensor correa de servicio</t>
  </si>
  <si>
    <t>Servicio de desvarasda para arreglo de manguera y reparación de bomba trasera</t>
  </si>
  <si>
    <t>Postura de ocho espárragos</t>
  </si>
  <si>
    <t>Apretar las grampas de los muelles delanteros</t>
  </si>
  <si>
    <t>soldadura a la base de la defensa</t>
  </si>
  <si>
    <t>Servicio de desvare nocturno. Rectificar rosca carcasa banda de volteo e instalada de la misma</t>
  </si>
  <si>
    <t>DESBARADA Y ARREGLO DE BOMBONA</t>
  </si>
  <si>
    <t>RCH-2070</t>
  </si>
  <si>
    <t>TORNILLO CENTRO GRADO 5 1/2X12</t>
  </si>
  <si>
    <t>TOR683</t>
  </si>
  <si>
    <t>ESPARRAGO EJE 3/4X3-1/2 RF-RO</t>
  </si>
  <si>
    <t>RA56</t>
  </si>
  <si>
    <t>RACOR TUERCA B61 1/4</t>
  </si>
  <si>
    <t>ZA32A</t>
  </si>
  <si>
    <t>MANGUERA SOPLA CABINA COMPLETA EATON</t>
  </si>
  <si>
    <t>RCH-24140</t>
  </si>
  <si>
    <t>SEMAFORO</t>
  </si>
  <si>
    <t>KW-309</t>
  </si>
  <si>
    <t>LICUADORA</t>
  </si>
  <si>
    <t>RCH-2058</t>
  </si>
  <si>
    <t>BASES</t>
  </si>
  <si>
    <t>FRG-460</t>
  </si>
  <si>
    <t>BASO DE LICUADORA</t>
  </si>
  <si>
    <t>TOR612</t>
  </si>
  <si>
    <t>TORNILLO HEXAGONAL MILIMETRICO 8.8 1.50 X 10 X 90</t>
  </si>
  <si>
    <t>TOR593</t>
  </si>
  <si>
    <t>TORNILLO HEXAGONAL MILIMETRICO 8.8 1.50 X 14 X 40</t>
  </si>
  <si>
    <t>RA202</t>
  </si>
  <si>
    <t>MANGUERA SINFLEX 1/2</t>
  </si>
  <si>
    <t>KW-1497</t>
  </si>
  <si>
    <t>POLEA TENSOR 74 X 42.6 MM. 12K CAT*C11/C13/ISM-89106 DAYKO</t>
  </si>
  <si>
    <t>HOJ261</t>
  </si>
  <si>
    <t>HOJA INTERNATIONAL PARABOLICA</t>
  </si>
  <si>
    <t>F20G-B</t>
  </si>
  <si>
    <t>FIJA ROSCAS ROJO 277 HENKEL LOCTITE 36 ML</t>
  </si>
  <si>
    <t>F20F</t>
  </si>
  <si>
    <t>TRATAMIENTO ANTIFRICCION MOTORKOTE MOTOR KOTE 100 8 OZ</t>
  </si>
  <si>
    <t>RMT-10011</t>
  </si>
  <si>
    <t>ACOPLE UNION OPW ALUMINIO 3 PULGADAS</t>
  </si>
  <si>
    <t>21G</t>
  </si>
  <si>
    <t>LIQUIDO REFRIGERANTE Y ANTICONGELANTE 50/50 NARANJA ACDELCO DEX-COOL 1 GAL</t>
  </si>
  <si>
    <t>ZA219</t>
  </si>
  <si>
    <t>PLUMILLA METALICA STANDARD BLISTER KIT ADAPT 22 PULG WB-508B ABRO</t>
  </si>
  <si>
    <t>PTAR - PLANTA TRATAMIENTO</t>
  </si>
  <si>
    <t>L5100</t>
  </si>
  <si>
    <t>MOTUL 5100 4T 15W50 1/4 JASO MA2/API SM TECHNOSYNTHESE MULTIGRADO</t>
  </si>
  <si>
    <t>hidrolavadora ptar</t>
  </si>
  <si>
    <t>CAMBIO DE CRUZETA EJE Y RETENEDOR</t>
  </si>
  <si>
    <t>FRG-220</t>
  </si>
  <si>
    <t>RETENEDOR</t>
  </si>
  <si>
    <t>KTL-M61</t>
  </si>
  <si>
    <t>CASCO KONTROL M61 CERRADO</t>
  </si>
  <si>
    <t>Cambio de valvula de volteo</t>
  </si>
  <si>
    <t>Desvare en la españolita 3:00 p.m</t>
  </si>
  <si>
    <t>Cambio de bornes y encintada de cables. Prestamo de batería</t>
  </si>
  <si>
    <t>Hechura de una grampa y postura a la compuerta</t>
  </si>
  <si>
    <t>Soldadura a la tapa</t>
  </si>
  <si>
    <t>Hechura de un gancho</t>
  </si>
  <si>
    <t>Arreglo de la barra corta de la dirección</t>
  </si>
  <si>
    <t>Quitada y arreglada de la barra larga de la dirección</t>
  </si>
  <si>
    <t>Postura de tornillo a la cabina</t>
  </si>
  <si>
    <t>RA1238</t>
  </si>
  <si>
    <t>VALVULA BOOSTER</t>
  </si>
  <si>
    <t>FEL-001</t>
  </si>
  <si>
    <t>CINTA AISLANTE</t>
  </si>
  <si>
    <t>Arreglo de puente del chasis que va debajo de la cabina</t>
  </si>
  <si>
    <t>Arreglo de puente que va debajo del motor</t>
  </si>
  <si>
    <t>Una soldadura a la tolva</t>
  </si>
  <si>
    <t>Corregir fuga de agua por parte lateral derecha del motor</t>
  </si>
  <si>
    <t>Bajada de brazo y arreglo de limpiabrisas</t>
  </si>
  <si>
    <t>Asistencia diurna se apagó el vehículo, se encontró la unidad sin agua en el radiador y sin tapa en el depósito de refrigerante se fue a buscar la tapa original que la suministró el cliente</t>
  </si>
  <si>
    <t>Asistencia a parqueadero para cambiar tapones de agua para corregir fuga de agua</t>
  </si>
  <si>
    <t>Desvarar en la españolita. Bajada de toma fuerza y repararlo</t>
  </si>
  <si>
    <t>Desmontar bomba de dirección y compresor para corregir fuga de aceite parte izquierda de motor 3126 y corregir fuga de combustible bomba de alta</t>
  </si>
  <si>
    <t>Bajada de tren delantero para llevarlo al torno. Obra de mano del tren delantero</t>
  </si>
  <si>
    <t>Arreglo en el torno del tren delantero, van los pines y arreglo de los 2 ojos del tren delantero</t>
  </si>
  <si>
    <t>Embujado de los cachos y arreglo de los 2 cachos</t>
  </si>
  <si>
    <t>Hechura de los cauchos para la barra delantera</t>
  </si>
  <si>
    <t>FRG-415</t>
  </si>
  <si>
    <t>MANGUERA RADIADOR INF</t>
  </si>
  <si>
    <t>RCH-3492</t>
  </si>
  <si>
    <t>TAPON TURBINA 3/8</t>
  </si>
  <si>
    <t>RA178</t>
  </si>
  <si>
    <t>ABRAZADERA INOXIDABLE 9/16-11/16 (20-10)</t>
  </si>
  <si>
    <t>KW-76</t>
  </si>
  <si>
    <t>RODAMIENTO EXTERNO RUEDA TANDEM TIMKEN 580-572-SET401 KENWORTH</t>
  </si>
  <si>
    <t>KW-77</t>
  </si>
  <si>
    <t>RODAMIENTO INTERNO RUEDA TAMDEN TIMKEN 594A-592A-SET403 KENWORTH</t>
  </si>
  <si>
    <t>RETENEDOR RUEDA TRASERA SNA 370003 KENWORTH</t>
  </si>
  <si>
    <t>M13</t>
  </si>
  <si>
    <t>ABRO AW 68 TAMBOR HIDRAULICO</t>
  </si>
  <si>
    <t>KW-1584</t>
  </si>
  <si>
    <t>SPLINDER DIRECCION KODIAK DOBLE TROQUE BF858</t>
  </si>
  <si>
    <t>KW-797</t>
  </si>
  <si>
    <t>RETENEDOR RUEDA DELANTERA 1002140-370212 KODIAK</t>
  </si>
  <si>
    <t>Mantenimiento de baterías y cambio de borne con volteo de las mismas</t>
  </si>
  <si>
    <t>Bajada de planta para arreglo y mantenimietno y cambio de regulador</t>
  </si>
  <si>
    <t>Cambio de tablas bareta un paral. Arreglo de varillas. Arreglo de carpas</t>
  </si>
  <si>
    <t>Bajada de batería apra hechura de poste y cambio de bornes</t>
  </si>
  <si>
    <t>Bajada de comando para arreglo y corto de los pitos</t>
  </si>
  <si>
    <t>Cambio de elevador para luces altas y bajas y fusibles</t>
  </si>
  <si>
    <t>RCH-891</t>
  </si>
  <si>
    <t>BANDA ZAPATA FRENO BAN-4443 F FORWELL CHEVROLET NPR-NQR</t>
  </si>
  <si>
    <t>FL-687</t>
  </si>
  <si>
    <t>A2700SP FILTRO ACEITE PARTMO CHEVROLET NPR</t>
  </si>
  <si>
    <t>FM-8</t>
  </si>
  <si>
    <t>ASR90TSP FILTRO SEPARADOR AGUA COMBUSTIBLE PARTMO CHEVROLET NPR-NQR-NKR-NNR REWARD</t>
  </si>
  <si>
    <t>F7H</t>
  </si>
  <si>
    <t>AP2877S FILTRO AIRE EXTERNO PARTMO CHEVROLET NPR</t>
  </si>
  <si>
    <t>SHV-17</t>
  </si>
  <si>
    <t>Servicio de cambio de empaquetadura</t>
  </si>
  <si>
    <t>Bajada y montada de caja en la españolita</t>
  </si>
  <si>
    <t>Reparación de caja fuller 14711</t>
  </si>
  <si>
    <t>Arreglo del toma fuerza</t>
  </si>
  <si>
    <t>Meter pasador al muelle trasero</t>
  </si>
  <si>
    <t>Desmonte y monte de gato de placa de barrido</t>
  </si>
  <si>
    <t>Cambio de horquilla de 1 y reversa</t>
  </si>
  <si>
    <t>Desvarar en el romboi nuevo. Arreglo de postura de rodillo al tomafuerza</t>
  </si>
  <si>
    <t>Revisión de luces altas y bajas y cambio de elevador en mal estado</t>
  </si>
  <si>
    <t>Soldadura al estribo</t>
  </si>
  <si>
    <t>Arreglo de instalación de las exploradoras de la tolva y cambio de exploradoras en mal estado y ajustada de instalación</t>
  </si>
  <si>
    <t>Arreglo de pacha de válvula de toma fuerza</t>
  </si>
  <si>
    <t>Arreglo de bombona tipo 30</t>
  </si>
  <si>
    <t>Arreglo de manguera de seguirdad y pie</t>
  </si>
  <si>
    <t>Asistencia diurna en el carrasco, cambio de guaya selectora</t>
  </si>
  <si>
    <t>osu026</t>
  </si>
  <si>
    <t>Cambio de stop trasero parte izquierdadireccional</t>
  </si>
  <si>
    <t>Arreglo de la instalación y conectada de exploradora parte de la tolva</t>
  </si>
  <si>
    <t>Arreglo de instalación del flotador y revisión del flotador en mal estado</t>
  </si>
  <si>
    <t>Graduar frenos y arrequintar muelles</t>
  </si>
  <si>
    <t>Servicio nocturno para cambiar tubo de combustible de alta para corregir fuga de combustible</t>
  </si>
  <si>
    <t>Manteniemiento de válvula del freno relay doble arreglo y manguera y cambio de racores</t>
  </si>
  <si>
    <t>TOR27</t>
  </si>
  <si>
    <t>TORNILLO HEXAGONAL GRADO 5 3/8 X 1-1/4 RO</t>
  </si>
  <si>
    <t>RA1283</t>
  </si>
  <si>
    <t>ABRAZADERA GALBANIZADA INDUSTRIAL 44-47-1-3/8</t>
  </si>
  <si>
    <t>FRG-285</t>
  </si>
  <si>
    <t>RODAMIENTO</t>
  </si>
  <si>
    <t>RCH-1743</t>
  </si>
  <si>
    <t>BALINERA CAJA 6308</t>
  </si>
  <si>
    <t>FRG-191</t>
  </si>
  <si>
    <t>BUJE</t>
  </si>
  <si>
    <t>KW-1611</t>
  </si>
  <si>
    <t>RESORTE SICRONISADOR FULLER TODAS/14897</t>
  </si>
  <si>
    <t>FRG-043</t>
  </si>
  <si>
    <t>EMPAQUETADURA CILINDRO HIDRAULICO</t>
  </si>
  <si>
    <t>TOR464</t>
  </si>
  <si>
    <t>TORNILLO HEXAGONAL GRADO 8 9/16 X 3 RF</t>
  </si>
  <si>
    <t>TOR631</t>
  </si>
  <si>
    <t>ARANDELA PLANA MILIMETRICA IRIZADA 14</t>
  </si>
  <si>
    <t>TOR152</t>
  </si>
  <si>
    <t>ARANDELA PRESION (WASA) 3/4</t>
  </si>
  <si>
    <t>RA1376</t>
  </si>
  <si>
    <t>MANGUERA SUCCION Y DESCARGUE 1-1/4</t>
  </si>
  <si>
    <t>RA262</t>
  </si>
  <si>
    <t>ACOPLE 3/8</t>
  </si>
  <si>
    <t>FL-812</t>
  </si>
  <si>
    <t>19279632 FILTRO ACEITE ACDELCO CHEVROLET FTR-FVR-FSR/HINO 205</t>
  </si>
  <si>
    <t>FIL-10046</t>
  </si>
  <si>
    <t>FHB435/FLP435/PP24811/HCP4811 FILTRO SEPARADOR AGUA COMBUSTIBLE HIBARI CHEVROLET FRR-FTR-FVR REWARD</t>
  </si>
  <si>
    <t>LL-441</t>
  </si>
  <si>
    <t>19334520 FILTRO AIRE INTERNO ACDELCO CHEVROLET FVR EURO 2-4/FVZ EURO 2</t>
  </si>
  <si>
    <t>LUB-10016</t>
  </si>
  <si>
    <t>ACDELCO HD 68 TAMBOR HIDRAULICO</t>
  </si>
  <si>
    <t>RA1049</t>
  </si>
  <si>
    <t>MANGUERA CRISTAL 40-3/4</t>
  </si>
  <si>
    <t>FRG-468</t>
  </si>
  <si>
    <t>TRAPECIO</t>
  </si>
  <si>
    <t>RA171</t>
  </si>
  <si>
    <t>ACOPLE RAPIDO AIRE 1/4</t>
  </si>
  <si>
    <t>Bajada de un muelle trasero</t>
  </si>
  <si>
    <t>Soldar una hoja</t>
  </si>
  <si>
    <t>Arreglo de puente de la caja</t>
  </si>
  <si>
    <t>Soldadura a un estribo</t>
  </si>
  <si>
    <t>Cambion de bomba al compartidor</t>
  </si>
  <si>
    <t>Desvarada para suspender fuga de hidráulico por manguera de presión de entrada</t>
  </si>
  <si>
    <t>Soldadura al cajón de la tolva</t>
  </si>
  <si>
    <t>Postura de lámina al cajón</t>
  </si>
  <si>
    <t>Bajada de muelle trasero para soldar una hoja y cambiar tornillo de centro</t>
  </si>
  <si>
    <t>Arreglo de la parrilla donde se suben los recogedores de basuras</t>
  </si>
  <si>
    <t>soldadura a la tolba</t>
  </si>
  <si>
    <t>Servicio nocturno para cambiar guaya de cambios</t>
  </si>
  <si>
    <t>Cambion de pasador del muelle</t>
  </si>
  <si>
    <t>SOLDADURA Y ARREGLO DEL SOPORTE</t>
  </si>
  <si>
    <t>Arreglo de instlación de la tolva</t>
  </si>
  <si>
    <t>Bajada de dos muelles traseros</t>
  </si>
  <si>
    <t>Servicio de desvarada en el carrzco, soltar manguera de hidráulico para corregir fuga</t>
  </si>
  <si>
    <t>RCH-2469</t>
  </si>
  <si>
    <t>TORNILLO CENTRO 9/16 X 7 CHEVROLET FVR-FSR</t>
  </si>
  <si>
    <t>RCH-840</t>
  </si>
  <si>
    <t>TUERCA ALTA 9/16 RF</t>
  </si>
  <si>
    <t>Bajada de bomba tomafuerza para arreglar roscas y tornillos</t>
  </si>
  <si>
    <t>Soldadura de piso del compactador. Enderezada de lamina</t>
  </si>
  <si>
    <t xml:space="preserve">Intercambiar tapa de caja </t>
  </si>
  <si>
    <t>Metida de un pasador y soldadura</t>
  </si>
  <si>
    <t>Metida de pasador de muelle para soldarlo</t>
  </si>
  <si>
    <t>Instalar la base del extiguidor</t>
  </si>
  <si>
    <t>Servicio de grúa</t>
  </si>
  <si>
    <t>Servicio nocturno de desvare para quitar y limpiar tomafuerza para limpiar residuos</t>
  </si>
  <si>
    <t>Cambiar filtros de combustible y desairar siostema de combustible. Servicio nocturno de desvare para corregir fuga de hidráulico y válvulina</t>
  </si>
  <si>
    <t>Desvarar en el mercado para destrabar caja</t>
  </si>
  <si>
    <t>Servicio de destrbe de caja de velocidades en el carrasco</t>
  </si>
  <si>
    <t>Bajar una rueda para cambiar bandas</t>
  </si>
  <si>
    <t>Bajada de muelle trasero para cambiar 2 hojas</t>
  </si>
  <si>
    <t>Arreglar la base del hosuen</t>
  </si>
  <si>
    <t>Servicio de desvare nocturno. Destrabar caja y graduada de embrague</t>
  </si>
  <si>
    <t>Servicio de desvarada soltar tapa para destrabar caja de cambios</t>
  </si>
  <si>
    <t>Servicio de destrabe de caja de velocidades en el carrasco</t>
  </si>
  <si>
    <t>Servicio de desvare en el barrio San Carlos, soltar tapa grande de control de cambios</t>
  </si>
  <si>
    <t>Bajada de caja en la españolita</t>
  </si>
  <si>
    <t>Reparar caja fuller. Cambio de piñón de reversa</t>
  </si>
  <si>
    <t>KW-1032</t>
  </si>
  <si>
    <t>PASADOR CUÑERO 30X157-30X1.50-1/2 MUELLE TRASERO 40061 CHEVROLET FVR</t>
  </si>
  <si>
    <t>HOJ183</t>
  </si>
  <si>
    <t>HOJA PRINCIPAL TRASERA 22B095-1 IMAL CHEVROLET FVR 1-51300522-0/1 RTE</t>
  </si>
  <si>
    <t>FRG-099</t>
  </si>
  <si>
    <t>VIDRIO PANORAMICO</t>
  </si>
  <si>
    <t>TOR745</t>
  </si>
  <si>
    <t>TORNILLO HEXAGONAL GRADO 5 3/8 X 6 RO</t>
  </si>
  <si>
    <t>M-63</t>
  </si>
  <si>
    <t>MOBIL SUPER 10W30 1/6 API SP 2000 MULTIGRADO</t>
  </si>
  <si>
    <t xml:space="preserve">OSU040 </t>
  </si>
  <si>
    <t>Arreglo de instalación de media parte trasera e instalada del stop</t>
  </si>
  <si>
    <t>Arreglo de instalación de media en la careta</t>
  </si>
  <si>
    <t>Bajada de espejo parte derecha para ajustada y cambio del tornillo por mal estado</t>
  </si>
  <si>
    <t>Instaladda de la licuadora trasera y arreglo de la instalación</t>
  </si>
  <si>
    <t>Bajada de tanque de ACPM para soldarlo. Cambio del chupador de ACPM y soldarlo</t>
  </si>
  <si>
    <t>Arreglo de la barra cortica</t>
  </si>
  <si>
    <t>Desvarada cambio de racores tanque y corrida de muelle en el carrasco</t>
  </si>
  <si>
    <t>Bajda de muelle para cambio de hoja. Revisar crucetas</t>
  </si>
  <si>
    <t>Cambio de tornillos de cruceta</t>
  </si>
  <si>
    <t>Apretada de ejes</t>
  </si>
  <si>
    <t>Reforce de corbatín. Monte y desmonte</t>
  </si>
  <si>
    <t>SHV-20</t>
  </si>
  <si>
    <t>Servicio de mantenimiento hidráulico</t>
  </si>
  <si>
    <t>Servicio nocturno de desvarar para destrabar caja del tomafuerza</t>
  </si>
  <si>
    <t>Sacada de cinco espárragos del eje</t>
  </si>
  <si>
    <t>Servicio nocturno de desvarar para destrabar tomafuerza</t>
  </si>
  <si>
    <t>Bajada de muelle para cambiar cuatro hojas</t>
  </si>
  <si>
    <t>Repasada de huecos</t>
  </si>
  <si>
    <t>Bajada de cuatro ruedas. 2 ruedas parabandas y 2 ruedas para rodajas</t>
  </si>
  <si>
    <t>Bajada de un gato de la tolva para cambiar bujes y pasadores</t>
  </si>
  <si>
    <t>soldadura al estribo</t>
  </si>
  <si>
    <t>Cambio de cuatro raches</t>
  </si>
  <si>
    <t>Desmonte y monyte de tomafuerza y llenado de válvulina de la caja de velocidades</t>
  </si>
  <si>
    <t>Servicio de reparación dee tomafuerza</t>
  </si>
  <si>
    <t>Cambio de bombona y graduada de frenos</t>
  </si>
  <si>
    <t>SHV-21</t>
  </si>
  <si>
    <t>Servicio de cambio demangueras</t>
  </si>
  <si>
    <t>Quitada de la barra de la dirección para enderezarla y arreglarla</t>
  </si>
  <si>
    <t>Calzada de cruceta del cardan corto</t>
  </si>
  <si>
    <t>Apretada de grampas del muelle delantero</t>
  </si>
  <si>
    <t>SERVICIO DE DESVARE EN LA SEXTA DESBLOQUIAR  LA DIRECCION</t>
  </si>
  <si>
    <t>SHV-24</t>
  </si>
  <si>
    <t>Servicio de revisión de caja de dirección y bomba de dirección</t>
  </si>
  <si>
    <t>Cambiar tubo de agua para corregir fuga. Graduar cloutch. Ajustar cruceta cardan</t>
  </si>
  <si>
    <t>FRG-198</t>
  </si>
  <si>
    <t>BASE DE LICUADORA</t>
  </si>
  <si>
    <t>REMACHE SM</t>
  </si>
  <si>
    <t>TOR614</t>
  </si>
  <si>
    <t>TORNILLO HEXAGONAL GRADO 5 3/4 X 7 RO</t>
  </si>
  <si>
    <t>TOR116</t>
  </si>
  <si>
    <t>ARANDELA PLANA ZINCADA 3/4</t>
  </si>
  <si>
    <t>RA909</t>
  </si>
  <si>
    <t>TUBERIA ACERO AL CARBON 1/2</t>
  </si>
  <si>
    <t>FL-14</t>
  </si>
  <si>
    <t>LF14000NN/AD9080SP FILTRO ACEITE FLEETGUARD KENWORTH</t>
  </si>
  <si>
    <t>FL-644</t>
  </si>
  <si>
    <t>DA2982/AP4862/P613336/MGA4862 FILTRO AIRE EXTERNO DONSSON IHC 7600/MOTOR CUMMINS</t>
  </si>
  <si>
    <t>RA1343</t>
  </si>
  <si>
    <t>RACOR B110 22X3/8</t>
  </si>
  <si>
    <t>RA915</t>
  </si>
  <si>
    <t>RACOR B69 5/8X1/2</t>
  </si>
  <si>
    <t>RA110</t>
  </si>
  <si>
    <t>RACOR B69 5/8X3/8</t>
  </si>
  <si>
    <t>RA221</t>
  </si>
  <si>
    <t>RACOR B69 1/2X1/2</t>
  </si>
  <si>
    <t>RA108</t>
  </si>
  <si>
    <t>RACOR B69 1/2X3/8</t>
  </si>
  <si>
    <t>RA116</t>
  </si>
  <si>
    <t>RACOR PUNTERA 5/8</t>
  </si>
  <si>
    <t>RCH-823</t>
  </si>
  <si>
    <t>TORNILLO CENTRO GRADO 5 1/2 X 8</t>
  </si>
  <si>
    <t>HOJ176</t>
  </si>
  <si>
    <t>HOJA SEGUNDA DELANTERA 55024-2PL HERCULES INTERNATIONAL HI 7400 DOBLE TROQUE</t>
  </si>
  <si>
    <t>TOR524</t>
  </si>
  <si>
    <t>TORNILLO HEXAGONAL INOXIDABLE 5/16 X 1 UNC</t>
  </si>
  <si>
    <t>TOR417</t>
  </si>
  <si>
    <t>TUERCA HEXAGONAL INOXIDABLE 304 5/16 UNC</t>
  </si>
  <si>
    <t>FL-676</t>
  </si>
  <si>
    <t>OLP091 FILTRO HIDRAULICO PREMIUM FILTERS INTERNATIONAL/FREIGHTLINER</t>
  </si>
  <si>
    <t>FL-402</t>
  </si>
  <si>
    <t>P550309 FILTRO HIDRAULICO DONALDSON CASE IH/CHEVROLET KODIAK C4500</t>
  </si>
  <si>
    <t>RA424</t>
  </si>
  <si>
    <t>ADAPTADOR MM 90 3/4 JIC-3/4 PSM</t>
  </si>
  <si>
    <t>RA931</t>
  </si>
  <si>
    <t>ADAPTADOR 2071 MH JIC 90 3/4X3/4</t>
  </si>
  <si>
    <t>RA411</t>
  </si>
  <si>
    <t>ADAPTADOR MM 45 1.1/16 JIC-1.1/16 PSM</t>
  </si>
  <si>
    <t>RA634</t>
  </si>
  <si>
    <t>ACOPLE UNION R12 1</t>
  </si>
  <si>
    <t>RA591</t>
  </si>
  <si>
    <t>ACOPLE HEMBRA R12 JIC 3/8-3/4</t>
  </si>
  <si>
    <t>RA253</t>
  </si>
  <si>
    <t>ACOPLE CAPSULA R12 3/8</t>
  </si>
  <si>
    <t>RA857</t>
  </si>
  <si>
    <t>MANGUERA HIDRAULICA R13 3/8</t>
  </si>
  <si>
    <t>REP-10122</t>
  </si>
  <si>
    <t>RATCHE 28 ESTRIAS JSR JSR44071</t>
  </si>
  <si>
    <t>TOR391</t>
  </si>
  <si>
    <t>TUERCA ALTA 1 RO</t>
  </si>
  <si>
    <t>KW-77A</t>
  </si>
  <si>
    <t>RODAMIENTO INTERNO TANDEM KTC 594A-592A</t>
  </si>
  <si>
    <t>HOJ140</t>
  </si>
  <si>
    <t>HOJA SEXTA TRASERA 59009-6 RH HERCULES KENWORTH W900 T800 /6 TRA</t>
  </si>
  <si>
    <t>HOJ146</t>
  </si>
  <si>
    <t>HOJA SEXTA TRASERA 22B705-6 IMAL CHEVROLET SUPERBRIGADIER 2091375 /6</t>
  </si>
  <si>
    <t>HOJ138</t>
  </si>
  <si>
    <t>HOJA PRINCIPAL TRASERA 22B705-1 IMAL CHEVROLET SUPERBRIGADIER 2091375 /1</t>
  </si>
  <si>
    <t>HOJ74</t>
  </si>
  <si>
    <t>HOJA QUINTA TRASERA 59B009-5 IMAL KENWORTH W900 T800 /5</t>
  </si>
  <si>
    <t>KW-659</t>
  </si>
  <si>
    <t>PASADOR DOBLE CUÑERO 1-3/8X6-3/4 MAHER 36890058</t>
  </si>
  <si>
    <t>KW-527</t>
  </si>
  <si>
    <t>ESPARRAGO TENSOR GRADUABLE GRAD. 13 ROMARCO-DITE</t>
  </si>
  <si>
    <t>RA1274</t>
  </si>
  <si>
    <t>RACOR UNION B62 1/8</t>
  </si>
  <si>
    <t>RA873</t>
  </si>
  <si>
    <t>MANGUERA INDUSTRIAL R6 1</t>
  </si>
  <si>
    <t>RA844</t>
  </si>
  <si>
    <t>MANGUERA R6 3/4</t>
  </si>
  <si>
    <t>RA180</t>
  </si>
  <si>
    <t>ABRAZADERA INOXIDABLE 11/16-1 1/4 (20-12)</t>
  </si>
  <si>
    <t>FL-668</t>
  </si>
  <si>
    <t>P573482 FILTRO DIRECCION ASISTIDA DONALDSON CATERPILLAR/FREIGHTLINER/CUMMINS</t>
  </si>
  <si>
    <t>REP-10062</t>
  </si>
  <si>
    <t>CAMARA TIPO 30 DOBLE DIAFRACMA JSR T30/30</t>
  </si>
  <si>
    <t>FRG-342</t>
  </si>
  <si>
    <t>BOMBA HIDRAULICA</t>
  </si>
  <si>
    <t>REP-10064</t>
  </si>
  <si>
    <t>KIT EMBRAGUE ACDELCO 19315195 RENAULT LOGAN 1.6</t>
  </si>
  <si>
    <t>KW-694</t>
  </si>
  <si>
    <t>KIT ABRAZADERA CRUCETA 5-515X Y 5-510X/334/478/25-657018X</t>
  </si>
  <si>
    <t>F30</t>
  </si>
  <si>
    <t>A408SP FILTRO ACEITE PARTMO NISSAN/INTERNATIONAL 4400-7400 2004</t>
  </si>
  <si>
    <t>M-55</t>
  </si>
  <si>
    <t>MOBIL DELVAC 15W40 1/4 API CK-4/SN MX ESP MULTIGRADO</t>
  </si>
  <si>
    <t>M-56</t>
  </si>
  <si>
    <t>MOBIL DELVAC 15W40 1/6 API CK-4/SN MX ESP MULTIGRADO</t>
  </si>
  <si>
    <t>RA1224</t>
  </si>
  <si>
    <t>VALVULA BRONCE TP 3/8</t>
  </si>
  <si>
    <t>RA228</t>
  </si>
  <si>
    <t>RACOR B127 3/8</t>
  </si>
  <si>
    <t>RA320</t>
  </si>
  <si>
    <t>ADAPTADOR 2021 MM NPT JIC 3/8X3/4</t>
  </si>
  <si>
    <t>RA316</t>
  </si>
  <si>
    <t>ADAPTADOR 2021 MM NPT JIC 3/8X7/16</t>
  </si>
  <si>
    <t>RA639</t>
  </si>
  <si>
    <t>REDUCCION BUSHING NPT 3/8X1/8</t>
  </si>
  <si>
    <t>FRG-158</t>
  </si>
  <si>
    <t>BOMBA AUXILIAR EMBRAGUE</t>
  </si>
  <si>
    <t>FRG-474</t>
  </si>
  <si>
    <t>EJE PILOTO</t>
  </si>
  <si>
    <t>KW-79A</t>
  </si>
  <si>
    <t>CAMPANA FRENO MB 622-0/530 TRAILER/TANDEN KENWORTH</t>
  </si>
  <si>
    <t>HOJ-10004</t>
  </si>
  <si>
    <t>HOJA PRINCIPAL DELANTERA 55024-1 HERCULES INTERNATIONAL HI 7400 DOBLE TROQUE/1 DL</t>
  </si>
  <si>
    <t>HOJ276</t>
  </si>
  <si>
    <t>HOJA SEGUNDA VUELTA DELANTERA 55024-2SV HERCULES INTERNACIONAL 7400-7600 2004</t>
  </si>
  <si>
    <t>Arreglo de corto de luces direccionales y bajada de flsher para arreglo</t>
  </si>
  <si>
    <t>Instalada y conectada de laterales en la defensa</t>
  </si>
  <si>
    <t>arreglo de instalación de media e instalada de módulos en la defensa</t>
  </si>
  <si>
    <t>Arreglo a la defensa trasera</t>
  </si>
  <si>
    <t>Soldadura a los aros del tanque</t>
  </si>
  <si>
    <t>Revisión de las dos caja del sistema de vacío y sistema de bomba de agua falla continua</t>
  </si>
  <si>
    <t>Arreglo de flotador e instalación del tanque del agua</t>
  </si>
  <si>
    <t>Hechura de instalación de corriente y aire de las cornetas e instalada de cornetas</t>
  </si>
  <si>
    <t>arreglo de instalación en corto de las exploradoras</t>
  </si>
  <si>
    <t>Cambio de módulos en la perciana</t>
  </si>
  <si>
    <t>TOR420</t>
  </si>
  <si>
    <t>VARILLA ROSCADA 5/8</t>
  </si>
  <si>
    <t>RCH-842</t>
  </si>
  <si>
    <t>TUERCA ALTA 5/8 RO</t>
  </si>
  <si>
    <t>TOR374</t>
  </si>
  <si>
    <t>TUERCA SEGURIDAD 7/16 RF</t>
  </si>
  <si>
    <t>TOR526</t>
  </si>
  <si>
    <t>ARANDELA PLANA SUPER GRUESA 7/16</t>
  </si>
  <si>
    <t>FRG-170</t>
  </si>
  <si>
    <t>HOJA DE MUELLE A9583211112</t>
  </si>
  <si>
    <t>RA72</t>
  </si>
  <si>
    <t>RACOR TEE</t>
  </si>
  <si>
    <t>RA86</t>
  </si>
  <si>
    <t>RACOR B68 1/4X1/4</t>
  </si>
  <si>
    <t>M3J</t>
  </si>
  <si>
    <t>MOTUL HD 80W90 GRANEL API GL-5 MULTIGRADO</t>
  </si>
  <si>
    <t>Servicio de destrabe de mecanismos de levantamiento de volcó</t>
  </si>
  <si>
    <t>Desvare en el parqueadero de la Piedecuestana en la españolita 9:00 a.m</t>
  </si>
  <si>
    <t>Bajada de baterías para revisión y cambio por nuevas</t>
  </si>
  <si>
    <t>BOCATO</t>
  </si>
  <si>
    <t>Revisión en planta de tratamiento de agua</t>
  </si>
  <si>
    <t>Bajada del arranque para arreglo y amntenimiento</t>
  </si>
  <si>
    <t>PICA PASTO</t>
  </si>
  <si>
    <t>Arreglo de cable de masa de la batería al chasis</t>
  </si>
  <si>
    <t>Cambio de filtro de gasolina</t>
  </si>
  <si>
    <t>Cambio de batería y revisión parte eléctrica</t>
  </si>
  <si>
    <t>Revisión en la planta de tratamiento de agua</t>
  </si>
  <si>
    <t>Bajada de comando para arreglo de switches y revisión de la pacha conectora y sistema eléctrico de switches. Revisión en la planta de tratamiento de agua</t>
  </si>
  <si>
    <t>RCH-3807</t>
  </si>
  <si>
    <t>SWICHE</t>
  </si>
  <si>
    <t>COMPOSTADORA</t>
  </si>
  <si>
    <t>PORTA FUSIBLERA</t>
  </si>
  <si>
    <t>FRG-117</t>
  </si>
  <si>
    <t>COMPOSTADORA PTAR MOTOR HIDRAULICO</t>
  </si>
  <si>
    <t>RCH-2145</t>
  </si>
  <si>
    <t>MANGUERA SUPERIOR RADIADOR 13154 CHEVROLET NKR REWARD NUEVO</t>
  </si>
  <si>
    <t>LA COLINA</t>
  </si>
  <si>
    <t>RCH-566</t>
  </si>
  <si>
    <t>MANGUERA SUPERIOR RADIADOR 29515-13191 CHEVROLET NPR-NHR-NQR REWARD</t>
  </si>
  <si>
    <t>RA183</t>
  </si>
  <si>
    <t>ABRAZADERA INOXIDABLE 15/16-2 1/4 (20-24)</t>
  </si>
  <si>
    <t>RA182</t>
  </si>
  <si>
    <t>ABRAZADERA INOXIDABLE 13/16-1 3/4 (20-20)</t>
  </si>
  <si>
    <t>RA181</t>
  </si>
  <si>
    <t>ABRAZADERA INOXIDABLE 13/16-1 1/2 (20-16)</t>
  </si>
  <si>
    <t>PLANTA LA COLINA</t>
  </si>
  <si>
    <t>FL-147</t>
  </si>
  <si>
    <t>P554407/AR17 FILTRO ACEITE DONALDSON TRACTOR PERKINS 6.354/RETROEXCAVADORA CATERPILLAR 3054</t>
  </si>
  <si>
    <t>B92</t>
  </si>
  <si>
    <t>BATERIA 31T-1400 TAB POLAR (31T1400SHD) DERECHA SELLADA (SMF)</t>
  </si>
  <si>
    <t>FM3</t>
  </si>
  <si>
    <t>MFG6171 FILTRO COMBUSTIBLE MOTOR FILTERS UNIVERSAL</t>
  </si>
  <si>
    <t>B15</t>
  </si>
  <si>
    <t>BATERIA 34-950 MAC SILVER PLUS (34RST950MC) DERECHA SELLADA (SMF)</t>
  </si>
  <si>
    <t>Revisión sistema eléctrico</t>
  </si>
  <si>
    <t>Revisión cloutch</t>
  </si>
  <si>
    <t>F27F</t>
  </si>
  <si>
    <t>ADITIVO GASOLINA CRC MOTOS 80 CC</t>
  </si>
  <si>
    <t>Seervicio de destrabe de caja de velocidades en el carrasco</t>
  </si>
  <si>
    <t>FL-94</t>
  </si>
  <si>
    <t>BF5813 FILTRO SEPARADOR AGUA COMBUSTIBLE BALDWIN FILTERS CHEVROLET KODIAK/MOTOR DETROIT DIESEL</t>
  </si>
  <si>
    <t>TOR522</t>
  </si>
  <si>
    <t>TORNILLO HEXAGONAL GRADO 5 1/2 X 3/4 RO</t>
  </si>
  <si>
    <t>TOR700</t>
  </si>
  <si>
    <t>ESPARRAGO ARTILLERO 3/4X3/4X3-1/2</t>
  </si>
  <si>
    <t xml:space="preserve">OSU000 </t>
  </si>
  <si>
    <t>F65</t>
  </si>
  <si>
    <t>A5813SP FILTRO SEPARADOR AGUA COMBUSTIBLE PARTMO CHEVROLET KODIAK DIESEL 209-211-157-241 1996-2007</t>
  </si>
  <si>
    <t>RTC 1410</t>
  </si>
  <si>
    <t>Prueba hidrostática</t>
  </si>
  <si>
    <t>Rectificar válvulas de admisión</t>
  </si>
  <si>
    <t>Rectificar asientos</t>
  </si>
  <si>
    <t>Cambio de guías</t>
  </si>
  <si>
    <t>Cambio de camisillas con prueba hidrostática nuevamente</t>
  </si>
  <si>
    <t>Lavar, sentar y armar</t>
  </si>
  <si>
    <t>Loctite 272</t>
  </si>
  <si>
    <t>FE 4365</t>
  </si>
  <si>
    <t>Desarmado, limpieza, suministro y cambio de empaquetadura, arreglo de las secciones, armado</t>
  </si>
  <si>
    <t>Hechura del pasador del gato de la antena</t>
  </si>
  <si>
    <t>Arreglo de la base del gato</t>
  </si>
  <si>
    <t>Bajada y subida del gato</t>
  </si>
  <si>
    <t>Graduar frenos. Apretar muelles</t>
  </si>
  <si>
    <t>Arreglar estructuras y suministrar tapizado cojín y espaldar</t>
  </si>
  <si>
    <t>Mantenimiento y lavada de intecooler chevrolet kodiak. Revisada a presión</t>
  </si>
  <si>
    <t>Sondeo, lavada de paneles y revisada radiador chevrolet kodiak. Lavada a presión y arreglo parte inferior</t>
  </si>
  <si>
    <t>Soldadura a la base de la defensa</t>
  </si>
  <si>
    <t>Arreglo de luces de media y arreglo de comando</t>
  </si>
  <si>
    <t>Arreglo de limpiaparabrisas. Intalación en corto</t>
  </si>
  <si>
    <t>Arreglo de instalación de unidaddes en corto</t>
  </si>
  <si>
    <t>Bajada de batería para carga y mantenimiento</t>
  </si>
  <si>
    <t>Arreglo de instalación en corto de las luces de la tolva</t>
  </si>
  <si>
    <t>Arreglo de instalación de la planta y conectada</t>
  </si>
  <si>
    <t>Desmontar tapa cilindro para reparación de la misma. Cambio de bomba de agua. Mantenimiento fan ds-lh. Revisar enfriador de aceite. Cambio empaquetadura tapa impulsadores</t>
  </si>
  <si>
    <t>SHV-32</t>
  </si>
  <si>
    <t>Servicio mantenimiento de cilindros hidráulicos</t>
  </si>
  <si>
    <t>Servicio mecanizado puntas de barra cromada y pasador cilindro número uno</t>
  </si>
  <si>
    <t>Apretada de muelle del tander</t>
  </si>
  <si>
    <t>Bajada de tres crucetas para ajuste de cargdan y graduar frenos</t>
  </si>
  <si>
    <t>FRG-009</t>
  </si>
  <si>
    <t>VALVULA ESCAPE 1478211</t>
  </si>
  <si>
    <t>FRG-018</t>
  </si>
  <si>
    <t>GUIA VALVULA ESCAPE 1478220</t>
  </si>
  <si>
    <t>FRG-019</t>
  </si>
  <si>
    <t>GUIA VALVULA ADMISION 1409670</t>
  </si>
  <si>
    <t>FRG-020</t>
  </si>
  <si>
    <t>SELLO VAVULA ADM/ESC 1632478</t>
  </si>
  <si>
    <t>FRG-022</t>
  </si>
  <si>
    <t>SELLO VALVULAS 1478214</t>
  </si>
  <si>
    <t>FRG-074</t>
  </si>
  <si>
    <t>CUNA VALVULA ESCAPE 2A4429</t>
  </si>
  <si>
    <t>FRG-093</t>
  </si>
  <si>
    <t>CAMISILLA INYECTOR 2272911</t>
  </si>
  <si>
    <t>FRG-091</t>
  </si>
  <si>
    <t>SELLO CAMISILLA INYECTOR 8C0563</t>
  </si>
  <si>
    <t>KW-1224</t>
  </si>
  <si>
    <t>EMPAQUETADURA SUPERIOR PARA MOTOR 262-7133 CATERPILLAR 3126</t>
  </si>
  <si>
    <t>KW-1604</t>
  </si>
  <si>
    <t>BOMBA AGUA 3126-352-2153 KODIAK/CATERPILLAR 3126</t>
  </si>
  <si>
    <t>KW-611</t>
  </si>
  <si>
    <t>MANGUERA YARDA SILICONA AZUL-ROJA 1-1/2</t>
  </si>
  <si>
    <t>TOR106</t>
  </si>
  <si>
    <t>ARANDELA PLANA MILIMETRICA IRIZADA 8</t>
  </si>
  <si>
    <t>RA185</t>
  </si>
  <si>
    <t>ABRAZADERA INOXIDABLE 1 9/16-2 1/2 (20-32)</t>
  </si>
  <si>
    <t>TOR351</t>
  </si>
  <si>
    <t>TORNILLO ZAPATA GRADO 9 7/16 X 2 RF</t>
  </si>
  <si>
    <t>TOR347</t>
  </si>
  <si>
    <t>TORNILLO HEXAGONAL GRADO 8 3/4 X 1-1/2 RF</t>
  </si>
  <si>
    <t>TOR528</t>
  </si>
  <si>
    <t>ARANDELA COBRE 19 MM X 1.5</t>
  </si>
  <si>
    <t>TOR648</t>
  </si>
  <si>
    <t>TORNILLO FLANGE MILIMETRICO 1.0 X 6 X 40</t>
  </si>
  <si>
    <t>HOJA PRINCIPAL DELANTERA 22520-1/22B520-1 HERCULES CHEVROLET KODIAK 95615396 SENCILLO/1</t>
  </si>
  <si>
    <t>M2F</t>
  </si>
  <si>
    <t>VALVOLINE PREMIUM BLUE 15W40 GRANEL API CI-4 PLUS/SL 7800 PLUS MULTIGRADO</t>
  </si>
  <si>
    <t>RA50</t>
  </si>
  <si>
    <t>RACOR TIPO GARBANZO B60 3/8</t>
  </si>
  <si>
    <t>RA223</t>
  </si>
  <si>
    <t>RACOR B120 1/2X1/2</t>
  </si>
  <si>
    <t>RA161</t>
  </si>
  <si>
    <t>RACOR B120 3/8X3/8</t>
  </si>
  <si>
    <t>RA36</t>
  </si>
  <si>
    <t>RACOR B49 1/4X1/8</t>
  </si>
  <si>
    <t>RA1090</t>
  </si>
  <si>
    <t>RACOR B41 1/4 RO</t>
  </si>
  <si>
    <t>Cambio de terminales de los pitos</t>
  </si>
  <si>
    <t>Bajada de volante para arreglo de puntilla del pito del comando</t>
  </si>
  <si>
    <t>Arreglo de instalación de masa de cables de batería</t>
  </si>
  <si>
    <t>Mantenimiento de alternador y cambio de correa</t>
  </si>
  <si>
    <t>Bajda de camja de cambios</t>
  </si>
  <si>
    <t>Lavada y arreglo de radiador chevrolet NPR REWARD. Soldaduras en aluminio tubería del panal y revisada</t>
  </si>
  <si>
    <t>Arreglo alternador, cambio de escobilla</t>
  </si>
  <si>
    <t>Reconstruir rosca inducido planta</t>
  </si>
  <si>
    <t>RCH-1054</t>
  </si>
  <si>
    <t>FRENO AHOGO 2 1/2 LCPARTS CHEVROLET NPR 2000</t>
  </si>
  <si>
    <t>HOJ-10015</t>
  </si>
  <si>
    <t>HOJA PRINCIPAL TRASERA 22917-1AUX/22B917-1AUX HERCULES CHEVROLET NPR 95617302/1AUX</t>
  </si>
  <si>
    <t>TOR89</t>
  </si>
  <si>
    <t>TORNILLO HEXAGONAL MILIMETRICO 8.8 1.25 X 8 X 60</t>
  </si>
  <si>
    <t>TOR129</t>
  </si>
  <si>
    <t>TUERCA HEXAGONAL MILIMETRICA BRICROMATADA 8X1.25</t>
  </si>
  <si>
    <t>TOR572</t>
  </si>
  <si>
    <t>ESPARRAGO EJE M10X1.50XM10X1.25X50</t>
  </si>
  <si>
    <t>M-57</t>
  </si>
  <si>
    <t>MOBIL SUPER 20W50 1/6 API SP 1000 MULTIGRADO</t>
  </si>
  <si>
    <t>Cambio de empaquetadura de los spunes del control. Cambio de empaquetadura del control de arrastre del compactador</t>
  </si>
  <si>
    <t>Bajada y arreglo del tomafuerza y cambio de toma y rodillos</t>
  </si>
  <si>
    <t>Bajar y montar tomafuerza para limpiar sedimento</t>
  </si>
  <si>
    <t>Pulida de unidad izquierda</t>
  </si>
  <si>
    <t>Destapizada de puerta de conductor para bajada de varillaje para arreglo del motor de elevavidrios</t>
  </si>
  <si>
    <t>Arreglo de instalación de exploradoras en corto</t>
  </si>
  <si>
    <t>Arreglo de instalación de paralante</t>
  </si>
  <si>
    <t>Cambio0 de bombillos de maedia de las unidades</t>
  </si>
  <si>
    <t>Bajada de volante para arreglo de puntilla del pito</t>
  </si>
  <si>
    <t>Arreglo de instalación de luz de media parte trasera</t>
  </si>
  <si>
    <t>Arreglo de la base del housen</t>
  </si>
  <si>
    <t>Compra de una grampa del muelle</t>
  </si>
  <si>
    <t>Adaptar rodillo a volante cloutch</t>
  </si>
  <si>
    <t>Bajda de caja. Cambio del cloutch</t>
  </si>
  <si>
    <t>Servicio de escaner para borrar fallas</t>
  </si>
  <si>
    <t>Cambio de pacha y cambio de sensor</t>
  </si>
  <si>
    <t>Arreglo de instalación de limpiabrisas en corto</t>
  </si>
  <si>
    <t>Cambio de bombona trasera en Florida</t>
  </si>
  <si>
    <t>Arreglo de luces de direccional parqueo y reversa</t>
  </si>
  <si>
    <t>Cambio de batería y revisión</t>
  </si>
  <si>
    <t>Bajada de tomafuerza y arreglo</t>
  </si>
  <si>
    <t>Desvarada de contenedor. Pugada de bomba auxiliar del cloutch</t>
  </si>
  <si>
    <t>Instalada de luz de la tolva y pegada con  sik</t>
  </si>
  <si>
    <t>Arreglo de luz de reversa y cambio de sirena</t>
  </si>
  <si>
    <t>Revisión y arreglo de automático auxiliar para mantenimiento y forrada de instalación</t>
  </si>
  <si>
    <t>Bajada y arreglo de la tapa selectora de cambios</t>
  </si>
  <si>
    <t>Arreglo del mando de la palanca de los cambios y guayas</t>
  </si>
  <si>
    <t>Bajada de un muelle trasero para cambiar dos hojas</t>
  </si>
  <si>
    <t>Seis cortes de hojas</t>
  </si>
  <si>
    <t>Arreglo de la base donde va el tornillo central</t>
  </si>
  <si>
    <t>Arreglo de estribo delantero</t>
  </si>
  <si>
    <t>Apretar 3 tornillos de la tolva</t>
  </si>
  <si>
    <t>Desvarar en la españolita. Cambio de bomba de cloutch uxiliar y superior</t>
  </si>
  <si>
    <t>Desvarar en la Mesa de los Santos.</t>
  </si>
  <si>
    <t>Bajada de caja y reparada</t>
  </si>
  <si>
    <t>Arreglo de manguera de aceite de la bomba</t>
  </si>
  <si>
    <t>Arreglo del cloutch</t>
  </si>
  <si>
    <t>RA99</t>
  </si>
  <si>
    <t>RACOR B69 1/4X1/4</t>
  </si>
  <si>
    <t>FRG-054</t>
  </si>
  <si>
    <t>EMPAQUETADURA VALVULA RELAY DOBLE</t>
  </si>
  <si>
    <t>RCH-2887</t>
  </si>
  <si>
    <t>BOMBILLOS LED PALETA</t>
  </si>
  <si>
    <t>FRG-304</t>
  </si>
  <si>
    <t>LAMPARA DE TECHO</t>
  </si>
  <si>
    <t>FRG-434</t>
  </si>
  <si>
    <t>RCH-1588A</t>
  </si>
  <si>
    <t>CABLE # 16 A</t>
  </si>
  <si>
    <t>TOR223</t>
  </si>
  <si>
    <t>TORNILLO HEXAGONAL GRADO 8 1/4 X 1 RF</t>
  </si>
  <si>
    <t>TOR73</t>
  </si>
  <si>
    <t>TORNILLO HEXAGONAL MILIMETRICO 8.8 1.0 X 6 X 20</t>
  </si>
  <si>
    <t>TOR105</t>
  </si>
  <si>
    <t>ARANDELA PLANA MILIMETRICA IRIZADA 6</t>
  </si>
  <si>
    <t>TOR169</t>
  </si>
  <si>
    <t>ARANDELA PRESION (WASA) 1/4</t>
  </si>
  <si>
    <t>RCH-704</t>
  </si>
  <si>
    <t>CORREA 7PK1030 POLY-V DAYCO BUM/CHEVROLET NQR 2013 EURO 4</t>
  </si>
  <si>
    <t>RCH-3379</t>
  </si>
  <si>
    <t>BALINERA KOYO 6304-63042RSC3</t>
  </si>
  <si>
    <t>RCH-359</t>
  </si>
  <si>
    <t>BALINERA 6202 KOYO</t>
  </si>
  <si>
    <t>FRG-369</t>
  </si>
  <si>
    <t>F1I</t>
  </si>
  <si>
    <t>SILICONA SILI GREY SIMONIZ MKNICAL HELP 74 ML</t>
  </si>
  <si>
    <t>KIT TOMA FUERZA</t>
  </si>
  <si>
    <t>FRG-294</t>
  </si>
  <si>
    <t>ARANDELAS AJUSTE</t>
  </si>
  <si>
    <t>KW-825</t>
  </si>
  <si>
    <t>EMPAQUE PARA TOMA FUERZA</t>
  </si>
  <si>
    <t>FRG-396</t>
  </si>
  <si>
    <t>RCH-1454</t>
  </si>
  <si>
    <t>PITO DE REVERSA 88-107DZ 12GB2087</t>
  </si>
  <si>
    <t>F17C</t>
  </si>
  <si>
    <t>A20/OLP047 FILTRO ACEITE PARTMO TOYOTA/NISSAN</t>
  </si>
  <si>
    <t>B68</t>
  </si>
  <si>
    <t>BATERIA 30H-1200 STAR SILVER (1200-30H-S) IZQUIERDA MANTENIMIENTO</t>
  </si>
  <si>
    <t>FRG-376</t>
  </si>
  <si>
    <t>MODULOS</t>
  </si>
  <si>
    <t>RCH-854</t>
  </si>
  <si>
    <t>PERNO COMPLETO TRASERO DERECHO CHEVROLET NPR</t>
  </si>
  <si>
    <t>RCH-2147</t>
  </si>
  <si>
    <t>BALINERA ALTERNADOR B15-69T1XDDW1NCX CHEVROLET NPR-NKR</t>
  </si>
  <si>
    <t>RCH-796</t>
  </si>
  <si>
    <t>PERNO COMPLETO TRASERO IZQUIERDO FORWELL BSF134142 CHEVROLET NPR</t>
  </si>
  <si>
    <t xml:space="preserve">OSU026 </t>
  </si>
  <si>
    <t>Servicio nocturno de destrabada en el Carrasco</t>
  </si>
  <si>
    <t>Quitada de un recogedor de rosca para reforzarlo y soldarlo</t>
  </si>
  <si>
    <t>Soldadura de un estribo</t>
  </si>
  <si>
    <t>Servicio nocturno cuadrada bomba del cloutch. Graduación</t>
  </si>
  <si>
    <t>Servicio nocturno para corregir fuga de agua y sellar manguera</t>
  </si>
  <si>
    <t>Bajada de tapa del tomafuerza para arreglarla</t>
  </si>
  <si>
    <t>Metida de un pasador del muelle y soldadura</t>
  </si>
  <si>
    <t>Bajada de tubería de la bomba de aceite para quitar fugas</t>
  </si>
  <si>
    <t>Bajada de muelle para cabiar una hoja, cambiar dos bujes y un pasador</t>
  </si>
  <si>
    <t>Tres cortes</t>
  </si>
  <si>
    <t>Soldar dos hojas</t>
  </si>
  <si>
    <t>Mantenimiento de vávulas relay y vávulas de seguridad dek tanque</t>
  </si>
  <si>
    <t>Bajada y montada del tomafuerza. Arreglo del mismo</t>
  </si>
  <si>
    <t>Servicio de escaner para borrada de falllas</t>
  </si>
  <si>
    <t>Arreglo de instalación del sensor de velocidad</t>
  </si>
  <si>
    <t>Instalada de maguera del aire de la pistola</t>
  </si>
  <si>
    <t>Cambio de switche del cebador y cambio de switche de exploradora</t>
  </si>
  <si>
    <t xml:space="preserve">Bajada de pedal de acelerador para hechura de sistema de gauya del cebador manual e instalada de la guaya </t>
  </si>
  <si>
    <t>Arreglo de la tuerca del tubo del aceite de la bomba</t>
  </si>
  <si>
    <t>Arreglo de las guayas y fijar base de la bomba del cloutch</t>
  </si>
  <si>
    <t>Soldada de los estibos trasero</t>
  </si>
  <si>
    <t>Soldadura del soporte trasero</t>
  </si>
  <si>
    <t>Cuadrada de una manguera de la bomba</t>
  </si>
  <si>
    <t>Soldadura de la palanca de cambio</t>
  </si>
  <si>
    <t>Quitada de la barra larga de la dirección</t>
  </si>
  <si>
    <t>Para arreglar terminales</t>
  </si>
  <si>
    <t>Bajada del acelerador pedal para arreglo del micro switche del freno de ahogo y mantenimiento del pedal</t>
  </si>
  <si>
    <t>Arreglo de instalación de las exploradoras</t>
  </si>
  <si>
    <t>Graduar frenos. Graduas cloutch. Apretar muelles.Cuadrar hojas</t>
  </si>
  <si>
    <t>Apretada de cuatro muelles</t>
  </si>
  <si>
    <t>Desmontar toma fuerza para enchaufar</t>
  </si>
  <si>
    <t xml:space="preserve">OSU027 </t>
  </si>
  <si>
    <t>GRASA COMPLEJA LITIO AZUL EP-2 LUBRY NANOTEK 16 KG</t>
  </si>
  <si>
    <t>RA1506</t>
  </si>
  <si>
    <t>PISTOLA SOPLACABINA PICO LARGO DG10</t>
  </si>
  <si>
    <t>RCH-2146</t>
  </si>
  <si>
    <t>BALINERA 6006</t>
  </si>
  <si>
    <t>RCH-1718</t>
  </si>
  <si>
    <t>RCH-2768</t>
  </si>
  <si>
    <t>PACHA SENSOR 6 PUESTOS</t>
  </si>
  <si>
    <t>HOJ184</t>
  </si>
  <si>
    <t>HOJA SEGUNDA TRASERA 22B095-2 IMAL CHEVROLET FVR 1-51300522-0/2</t>
  </si>
  <si>
    <t>Bajada de muelle trasero para cambiar cuatro hojas</t>
  </si>
  <si>
    <t>Cortada de tres tornillo a un soporte y cambio de soporte</t>
  </si>
  <si>
    <t>Arreglo de la barra larga</t>
  </si>
  <si>
    <t>Arreglo de la barra corta</t>
  </si>
  <si>
    <t>Cambio manguera compresor corta</t>
  </si>
  <si>
    <t>Reforzada de dos soportes del auxiliar</t>
  </si>
  <si>
    <t>Bajada del selector de cambios y arreglo de guallas y tapa de caja</t>
  </si>
  <si>
    <t>Soltar tapa principal para destrabar y pinar horquilla</t>
  </si>
  <si>
    <t>Bajada  de un muelle</t>
  </si>
  <si>
    <t>Hechura de 4 cortes</t>
  </si>
  <si>
    <t>Cambio de dos hojas y soldada de una hoja</t>
  </si>
  <si>
    <t xml:space="preserve">Postura de una hoja </t>
  </si>
  <si>
    <t>Soldadura al soporte</t>
  </si>
  <si>
    <t>FEV 696</t>
  </si>
  <si>
    <t>Reparación guaya de control cambios chevrolet FTR</t>
  </si>
  <si>
    <t>Bajada y cambio de base de los cambios</t>
  </si>
  <si>
    <t>Arreglo del selector</t>
  </si>
  <si>
    <t>Cambio de cguayas</t>
  </si>
  <si>
    <t>Bajada de muelle delantero para poner 2 hojas y soldar una</t>
  </si>
  <si>
    <t>Cuatro cortes de muelle</t>
  </si>
  <si>
    <t>Postura de dos grampas a la hoja</t>
  </si>
  <si>
    <t>Desvare en el parqueadero de la españolita</t>
  </si>
  <si>
    <t>Arreglo de instalación de exploradoras e instalación de exploradoras en la tolva</t>
  </si>
  <si>
    <t>Arreglo y revisión de luz de media en la instalación</t>
  </si>
  <si>
    <t>Arreglo de masas del motor y chasis</t>
  </si>
  <si>
    <t>Destrabada de tomafuerza y servicio nocturno</t>
  </si>
  <si>
    <t>Bajada y subida de caja para cambia volante. Cuadrada de bomba del clutch</t>
  </si>
  <si>
    <t>Destrabada del tomafuerza. Servicio nocturno</t>
  </si>
  <si>
    <t>Servicio de desvarada y destrabada de la caja de cambios</t>
  </si>
  <si>
    <t>Arreglo sistema embrague (bomba inferior)</t>
  </si>
  <si>
    <t>RA742</t>
  </si>
  <si>
    <t>ACOPLE HEMBRA R12 JIS 1/2-22 MAQUINARIA KOMATSU</t>
  </si>
  <si>
    <t>HOJA TERCERA TRASERA 56135-3AUX HERCULES CHEVROLET FVR-W7T</t>
  </si>
  <si>
    <t>RCH-2470</t>
  </si>
  <si>
    <t>TORNILLO CENTRO 9/16 X 6 CHEVROLET FVR-FSR</t>
  </si>
  <si>
    <t>TOR742</t>
  </si>
  <si>
    <t>ARANDELA SILLIN 9/16</t>
  </si>
  <si>
    <t>KW-1575</t>
  </si>
  <si>
    <t>TORNILLO CENTRO GRADO 5 5/8 X 8 CHEVROLET FVR</t>
  </si>
  <si>
    <t>HOJ-10023</t>
  </si>
  <si>
    <t>HOJA PRINCIPAL TRASERA 56135-1AUX HERCULES CHEVROLET FVR</t>
  </si>
  <si>
    <t>PIÑON REVERSA</t>
  </si>
  <si>
    <t>KW-436</t>
  </si>
  <si>
    <t>PASADOR TENSOR PAS0107 TRAILER INCA</t>
  </si>
  <si>
    <t>HOJ157</t>
  </si>
  <si>
    <t>HOJA CUARTA DELANTERA 56020-4 RH HERCULES CHEVROLET FVR 2013</t>
  </si>
  <si>
    <t>RCH-3780</t>
  </si>
  <si>
    <t>ROTULA GUAYA 8X8MM</t>
  </si>
  <si>
    <t>TOR611</t>
  </si>
  <si>
    <t>TORNILLO HEXAGONAL MILIMETRICO 8.8 1.25 X 12 X 80</t>
  </si>
  <si>
    <t>TOR371</t>
  </si>
  <si>
    <t>TUERCA SEGURIDAD MILIMETRICA 12X1.25</t>
  </si>
  <si>
    <t>TOR114</t>
  </si>
  <si>
    <t>ARANDELA PLANA ZINCADA 9/16</t>
  </si>
  <si>
    <t>REP-10126</t>
  </si>
  <si>
    <t>CRUCETA CARDAN JSR JSRSPL90 CHEVROLET FRR-MERCEDES BENZ ATEGO</t>
  </si>
  <si>
    <t>RCH-3448</t>
  </si>
  <si>
    <t>SOPORTE CARDAN ISUZU BL5039020 CHEVROLET FRR (ISUZU 4HK1)/FTR REWARD (ISUZU 6HK1)</t>
  </si>
  <si>
    <t>FRG-274</t>
  </si>
  <si>
    <t>TERMINAL SOLDAR</t>
  </si>
  <si>
    <t>RCH-3189</t>
  </si>
  <si>
    <t>VOLANTE 6HK</t>
  </si>
  <si>
    <t>FRG-225</t>
  </si>
  <si>
    <t>EMBRAGUE PARA FVR</t>
  </si>
  <si>
    <t>LUB-10019</t>
  </si>
  <si>
    <t>MOTOLINE ISO 68  TAMBOR HIDRAULICO</t>
  </si>
  <si>
    <t>RCH-2151</t>
  </si>
  <si>
    <t>RESORTE PEDAL CLUTCH CORTO NPR</t>
  </si>
  <si>
    <t>Cambio del pasador y una soldadura a la tolva</t>
  </si>
  <si>
    <t>Hechura del pasador del gato</t>
  </si>
  <si>
    <t>Cambio de mangueras del mono</t>
  </si>
  <si>
    <t>Arreglo de instalación de luces de freno y arreglo de instalación de semáforo izquierdo y cambio de fusibles de luces de media parte trasera</t>
  </si>
  <si>
    <t>Apretar los soportes de la tolva</t>
  </si>
  <si>
    <t>Soldadura a un paral de la tolva</t>
  </si>
  <si>
    <t>Servicio de reparación de gato hidráulico de compactación izquierdo</t>
  </si>
  <si>
    <t>Servicio de desmonte y monte de gato hidráulico de compactación</t>
  </si>
  <si>
    <t>Servicio de reparaciones metalmecánicas. Sustitución de pasadores inferiores de los gatoshidráulicos de barriod</t>
  </si>
  <si>
    <t>Repraciones metalmecanicas. Servicio de fabricación de bolsillo lado Lh y RH (incluye todo tipo de diseño, materiales e insumos) caja compactadora bases que soportan la tolva</t>
  </si>
  <si>
    <t>Servicio de reparaciones metalmecanicas. Servicio de desmonte y monte de gatos hidráulicos de levante de tolva lado LH y RH, servicio de desmonte y monte de bolsillos. Servicio de instalación de refuerzos de parales que soportan los bolsillo. Servicio de desmonte y monte de seguros externos de la tolva que acoplan los bolsillos</t>
  </si>
  <si>
    <t>Cambio de empaquetadura valvula escape y servicio nocturno</t>
  </si>
  <si>
    <t>Bajada de motor para arreglo y mantenimiento</t>
  </si>
  <si>
    <t>Desvarada de cruceta de cardan corto. Servicio nocturno</t>
  </si>
  <si>
    <t>Arreglo de luces y pito de reversa</t>
  </si>
  <si>
    <t>Sacada de 3 espárragos</t>
  </si>
  <si>
    <t>Arreglo de cruceta cardan</t>
  </si>
  <si>
    <t>Bajada de volante para alineada de volante</t>
  </si>
  <si>
    <t>Bajada de muelle delanterro para soldar una hoja</t>
  </si>
  <si>
    <t>Arreglar la base donde va el mulle</t>
  </si>
  <si>
    <t>Apretada de 4 ejes</t>
  </si>
  <si>
    <t>Una soldadura a un pasador de un chavetero</t>
  </si>
  <si>
    <t>TOR327</t>
  </si>
  <si>
    <t>TORNILLO HEXAGONAL GRADO 8 RO 1X3</t>
  </si>
  <si>
    <t>FRG-463</t>
  </si>
  <si>
    <t>SELLOS BOMBA</t>
  </si>
  <si>
    <t>TOR23</t>
  </si>
  <si>
    <t>TORNILLO HEXAGONAL GRADO 5 5/16 X 4-1/2 RO</t>
  </si>
  <si>
    <t>KW-473</t>
  </si>
  <si>
    <t>BUJE PUNTA VIGA TANDEM GAFF 13553 KENWORTH T800</t>
  </si>
  <si>
    <t>FL-49</t>
  </si>
  <si>
    <t>P527682/AP3518 FILTRO AIRE EXTERNO DONALDSON NAVISTAR INTERNATIONAL/MERCEDES BENZ</t>
  </si>
  <si>
    <t>B1C</t>
  </si>
  <si>
    <t>BATERIA 31T-1250 MAC SILVER PLUS (31T-1250MC) MANTENIMIENTO</t>
  </si>
  <si>
    <t>FRG-272</t>
  </si>
  <si>
    <t>CANDADO DE LUJO</t>
  </si>
  <si>
    <t>ZA133</t>
  </si>
  <si>
    <t>PLUMILLA 22 PULGADAS METALIZA KTC</t>
  </si>
  <si>
    <t>FRG-152</t>
  </si>
  <si>
    <t>MOTOR LIMPIA PARABRISAS</t>
  </si>
  <si>
    <t>FRG-211</t>
  </si>
  <si>
    <t>BUJES</t>
  </si>
  <si>
    <t>FRG-015</t>
  </si>
  <si>
    <t>EMPAQUETADURA HIDRAULICO</t>
  </si>
  <si>
    <t>KW-500</t>
  </si>
  <si>
    <t>RA1248</t>
  </si>
  <si>
    <t>KW-1014</t>
  </si>
  <si>
    <t>KW-166</t>
  </si>
  <si>
    <t>AMORTIGUADOR DELANTERO 65147 DOBLE TROQUE INTERNATIONAL</t>
  </si>
  <si>
    <t>HOJ-10030</t>
  </si>
  <si>
    <t>HOJA PRINCIPAL DELANTERA 55B1262/1PB INTER 7600</t>
  </si>
  <si>
    <t>HOJ-10031</t>
  </si>
  <si>
    <t>HOJA SEGUNDA DELANTERA 55B1242/2 INTER 4300-4400</t>
  </si>
  <si>
    <t>Hacer rosca nueva para el tornillo del babero del motor</t>
  </si>
  <si>
    <t>Bajada de ruedas para revisar pastillas y discos</t>
  </si>
  <si>
    <t>Bajada de ruedas traseras para revisar bandas y campanas</t>
  </si>
  <si>
    <t xml:space="preserve">Colocada de tornillos del babero </t>
  </si>
  <si>
    <t>FL-95</t>
  </si>
  <si>
    <t>FLP355/PP7355/TFF355 FILTRO COMBUSTIBLE PREMIUM FILTERS FORD RANGER/MAZDA BT50/TOYOTA FORTUNER-HILUX-VIGO</t>
  </si>
  <si>
    <t>Desbare de encendido en el parqueadero de la piedecuestana</t>
  </si>
  <si>
    <t>Mantenimiento de baterías</t>
  </si>
  <si>
    <t>Arreglo de licuadora y arreglo de instalación de exploradoras y arreglo de direccionales traseras</t>
  </si>
  <si>
    <t>Mantenimiento y carga de batería</t>
  </si>
  <si>
    <t>Desvarada arreglo valvula del freno de seguridad y cheque doble</t>
  </si>
  <si>
    <t>FRG-438</t>
  </si>
  <si>
    <t>CORNETAS</t>
  </si>
  <si>
    <t>FRG-247</t>
  </si>
  <si>
    <t>FRG-027</t>
  </si>
  <si>
    <t>PORTA FOSIBLERA</t>
  </si>
  <si>
    <t>TOR256</t>
  </si>
  <si>
    <t>TORNILLO HEXAGONAL GRADO 8 1/2 X 5 RF</t>
  </si>
  <si>
    <t>FL-758</t>
  </si>
  <si>
    <t>OLP037/PP9452 FILTRO ACEITE PREMIUM FILTERS FREIGHTLINER/MERCEDES BENZ ATEGO</t>
  </si>
  <si>
    <t>FL-915A</t>
  </si>
  <si>
    <t>RE160J10MAQII FILTRO COMBUSTIBLE PARKER RACOR MERCEDES BENZ ATEGO 500 2016</t>
  </si>
  <si>
    <t>FL-90</t>
  </si>
  <si>
    <t>P550632 FILTRO COMBUSTIBLE DONALDSON FREIGHTLINER/MERCEDES BENZ</t>
  </si>
  <si>
    <t>M-61</t>
  </si>
  <si>
    <t>ELF EVOLUTION 20W50 1/6 API SL/CF 500 TS MULTIGRADO</t>
  </si>
  <si>
    <t>FL-606</t>
  </si>
  <si>
    <t>DA8010/AP25653/C29010 FILTRO AIRE EXTERNO DONSSON MERCEDES BENZ ATEGO 2 1017</t>
  </si>
  <si>
    <t>FRG-297</t>
  </si>
  <si>
    <t>ELEVADOR RELAY</t>
  </si>
  <si>
    <t>RCH-2662</t>
  </si>
  <si>
    <t>MANOMETRO AIRE</t>
  </si>
  <si>
    <t>Arreglo de corto de la instalación de la luz de media parte izquierda</t>
  </si>
  <si>
    <t>Cambio de bombillos de direccional luz media en las unidades</t>
  </si>
  <si>
    <t>Cabio de luz de techo en cabina del conductor</t>
  </si>
  <si>
    <t>RCH-3100</t>
  </si>
  <si>
    <t>BOMBILLOS MODULOS</t>
  </si>
  <si>
    <t>FL-59</t>
  </si>
  <si>
    <t>P552010 FILTRO SEPARADOR AGUA COMBUSTIBLE DONALDSON VOLVO PENTA TMD</t>
  </si>
  <si>
    <t>MINICARGADOR</t>
  </si>
  <si>
    <t>FL-258</t>
  </si>
  <si>
    <t>P550588 FILTRO SEPARADOR AGUA COMBUSTIBLE DONALDSON VOLVO/AGRALE 1800 1988-1993/FORD</t>
  </si>
  <si>
    <t>F41</t>
  </si>
  <si>
    <t>A223 FILTRO ACEITE PARTMO TOYOTA/CHEVROLET VITARA</t>
  </si>
  <si>
    <t>PICAPASTO</t>
  </si>
  <si>
    <t>FL-664</t>
  </si>
  <si>
    <t>P551551 FILTRO HIDRAULICO DONALDSON CUMMINS/DEUTZ/ALLIS CHALMERS/KOHLER</t>
  </si>
  <si>
    <t>FL-136</t>
  </si>
  <si>
    <t>P550335/A14302PLUS FILTRO ACEITE DONALDSON CATERPILLAR/DAIHATSU/INTERNATIONAL/JOHN DEERE/MAZDA/RENAUKT VI</t>
  </si>
  <si>
    <t>FL-566</t>
  </si>
  <si>
    <t>P827653 FILTRO AIRE EXTERNO DONALDSON JOHN DEERE</t>
  </si>
  <si>
    <t>F-54</t>
  </si>
  <si>
    <t>P822769 FILTRO AIRE INTERNO DONALDSON CATERPILLAR/INTERNATIONAL</t>
  </si>
  <si>
    <t>F17-1</t>
  </si>
  <si>
    <t>A7602 FILTRO COMBUSTIBLE PARTMO CHEVROLET FTR</t>
  </si>
  <si>
    <t>FL-376</t>
  </si>
  <si>
    <t>P551424 FILTRO SEPARADOR AGUA COMBUSTIBLE DONALDSON CATERPILLAR 3054T/JOHN DEERE 4045D</t>
  </si>
  <si>
    <t>FL-23</t>
  </si>
  <si>
    <t>P551427 FILTRO SEPARADOR AGUA COMBUSTIBLE DONALDSON CATERPILLAR 3034-3044T-216-226/JOHN DEERE</t>
  </si>
  <si>
    <t>FIL-10066</t>
  </si>
  <si>
    <t>P777638FILTRO AIRE EXTERNO DONALDSON CASE/JOHN DEERE 770D</t>
  </si>
  <si>
    <t>FL-795</t>
  </si>
  <si>
    <t>P552006 FILTRO SEPARADOR AGUA COMBUSTIBLE DONALDSON KOMATSU/CUMMINS KTA38</t>
  </si>
  <si>
    <t>FL-73</t>
  </si>
  <si>
    <t>P551670/A3612ASP/A116SP FILTRO ACEITE DONALDSON CUMMINS/DETROIT DIESEL</t>
  </si>
  <si>
    <t>M1J</t>
  </si>
  <si>
    <t>ENI (AGIP) i-SIGMA 15W40 GRANEL API CI-4/SL PERFORMANCE E7 MULTIGRADO</t>
  </si>
  <si>
    <t>FIL-10084</t>
  </si>
  <si>
    <t>AF872M FILTRO AIRE EXTERNO FLEETGUARD CUMMIS KTA38-G2</t>
  </si>
  <si>
    <t>FL-571</t>
  </si>
  <si>
    <t>P346P FILTRO SEPARADOR AGUA COMBUSTIBLE PARTMO MAZDA T45</t>
  </si>
  <si>
    <t>TRACTOR LAMBORGHINI</t>
  </si>
  <si>
    <t>Arreglo transmision</t>
  </si>
  <si>
    <t>FRG-233</t>
  </si>
  <si>
    <t>CUCHARA CAMBIOS</t>
  </si>
  <si>
    <t>RCH-2521</t>
  </si>
  <si>
    <t>RCH-3366</t>
  </si>
  <si>
    <t>REF-002</t>
  </si>
  <si>
    <t>REFRIGERANTE  1LT VERDE SIM-5325 SIMONIZ</t>
  </si>
  <si>
    <t>FRG-210</t>
  </si>
  <si>
    <t>FRG-162</t>
  </si>
  <si>
    <t>CANASTILLA</t>
  </si>
  <si>
    <t>FRG-179</t>
  </si>
  <si>
    <t>ARANDELA/TUERCA</t>
  </si>
  <si>
    <t>Bajada de araña para arreglarla</t>
  </si>
  <si>
    <t>Sacada de cinco espárragos y desmontar los dos rines para arreglarlos</t>
  </si>
  <si>
    <t>Apretada de tornillos de la parte de abajo</t>
  </si>
  <si>
    <t>TOR125</t>
  </si>
  <si>
    <t>TUERCA HEXAGONAL 3/4-10 RO</t>
  </si>
  <si>
    <t>Arreglo de válvula de escape</t>
  </si>
  <si>
    <t>OSU0018</t>
  </si>
  <si>
    <t>Cambio de bombona</t>
  </si>
  <si>
    <t>Cambio de dos diafragmas</t>
  </si>
  <si>
    <t>Instalada de cigarrillera e instalación</t>
  </si>
  <si>
    <t>Cambio de stop trasero</t>
  </si>
  <si>
    <t>Cambio de bombillos de reloj de temperatura y aire y ajustada</t>
  </si>
  <si>
    <t>Cambio de un soporte al motor</t>
  </si>
  <si>
    <t>Apretar 3</t>
  </si>
  <si>
    <t>Apretar el puente que va abajo del motor</t>
  </si>
  <si>
    <t>Desvarar en la ruta. Destrabar caja</t>
  </si>
  <si>
    <t>Desvarada en la españolita</t>
  </si>
  <si>
    <t>Quitada de la barra estabilizadorara del carro que está en el parqueadero de la españolita para colocárselo al carro</t>
  </si>
  <si>
    <t>Postura soporte motor</t>
  </si>
  <si>
    <t>Desvarada. Arreglo de bombonas y válvula de seguridad</t>
  </si>
  <si>
    <t>Apretar los tornillos del compartidor</t>
  </si>
  <si>
    <t>Postura de tornillos de la caracasa de la caja. Corregir fuga de ACPM. Hechar valvulina</t>
  </si>
  <si>
    <t>Arreglo de fugas de aire, mangueras y cornetas, maguera compresor y arreglos</t>
  </si>
  <si>
    <t>Quitada de valvula PYR para desbloquear. Servicio nocturno</t>
  </si>
  <si>
    <t>Revisión de instalación y cambio de válvula por nueva</t>
  </si>
  <si>
    <t>Revisión de luces de tolva y arreglo</t>
  </si>
  <si>
    <t>Bajada de muelle delantero para cambiar tornillos de centro</t>
  </si>
  <si>
    <t>Cambio de 2 soportes al motor y compra de soporte</t>
  </si>
  <si>
    <t>Apretar la bomba del compartidor del volteo</t>
  </si>
  <si>
    <t>Arreglo de la base del muelle</t>
  </si>
  <si>
    <t>Desmontar tuberia de alta de combustible para cambiar oring y quitar tubería de presión de aceite mpara corregir fugas de aceite y combustible</t>
  </si>
  <si>
    <t>Servicio de desvarada nocturno al carrasco. Destrabar caja de cambios</t>
  </si>
  <si>
    <t>Servicio nocturno para soltar tomafuerza para limpiar residuos y destrabar</t>
  </si>
  <si>
    <t>Apretada los tornillos a la caja</t>
  </si>
  <si>
    <t>Cambio de un rache</t>
  </si>
  <si>
    <t>Desbare por frenos. Ruta San Telmo</t>
  </si>
  <si>
    <t>Bajada de dos muelles traseros para cambiar tornillo central</t>
  </si>
  <si>
    <t>Bajada de un soporte del muelle delantero para soldar y reforzarlo</t>
  </si>
  <si>
    <t>Arreglo de un puente delantero del chasis para soldar y reforzar</t>
  </si>
  <si>
    <t>Compra de 2 bujes para la principla. 4 cortes</t>
  </si>
  <si>
    <t>Cambio de 2 raches</t>
  </si>
  <si>
    <t>apretada de la caja</t>
  </si>
  <si>
    <t>Bajada de un muelle delantero</t>
  </si>
  <si>
    <t>Sacada de seis tornillo de la caja y carcasa y soldadura</t>
  </si>
  <si>
    <t>Desmontar una llanata soldar un rin</t>
  </si>
  <si>
    <t>Bajar un muelle delantero para soldar una hoja</t>
  </si>
  <si>
    <t>Arreglar unos sunchos que se torcieron</t>
  </si>
  <si>
    <t>Sacar cinco espárragos</t>
  </si>
  <si>
    <t>Arreglo base bombona y valvula de freno. Arreglo manguera triple</t>
  </si>
  <si>
    <t>Bajada de caja para reparación. Bajada de cloutch. Desbarada en cabecera</t>
  </si>
  <si>
    <t>TOR252</t>
  </si>
  <si>
    <t>TORNILLO HEXAGONAL GRADO 8 1/2 X 2-1/2 RF</t>
  </si>
  <si>
    <t>TOR485</t>
  </si>
  <si>
    <t>TORNILLO HEXAGONAL MILIMETRICO 8.8 150 X 10 X 80</t>
  </si>
  <si>
    <t>HOJ141</t>
  </si>
  <si>
    <t>HOJA SEGUNDA TRASERA 22B705-2 IMAL CHEVROLET SUPERBRIGADIER 2091375 /2</t>
  </si>
  <si>
    <t>FRG-192</t>
  </si>
  <si>
    <t>MADULOS BOMBILLOS LED</t>
  </si>
  <si>
    <t>RCH-24139</t>
  </si>
  <si>
    <t>FLASHER ELECTRICO</t>
  </si>
  <si>
    <t>FRG-455</t>
  </si>
  <si>
    <t>STOP</t>
  </si>
  <si>
    <t>KW-803</t>
  </si>
  <si>
    <t>FRG-355</t>
  </si>
  <si>
    <t>BARRA CROMADA</t>
  </si>
  <si>
    <t>KW-58</t>
  </si>
  <si>
    <t>KIT CENTRAL BUJES VIGA MANSON 30437000L</t>
  </si>
  <si>
    <t>RCH-847A</t>
  </si>
  <si>
    <t>VALVULA FRENO MANO SAP USA 61260</t>
  </si>
  <si>
    <t>ADI-10000</t>
  </si>
  <si>
    <t>LIQUIDO REFRIGERANTE ROJO STAR FREE 1 GAL</t>
  </si>
  <si>
    <t>FL-568</t>
  </si>
  <si>
    <t>PMX750R/P550750 FILTRO ACEITE PARTMO KODIAK/CHEVROLET BRIGADIER/CASE IH/HITACHI/KOMATSU/VOLVO</t>
  </si>
  <si>
    <t>FL-557</t>
  </si>
  <si>
    <t>DA4547/AP3501/P527680 FILTRO AIRE INTERNO DONSSON FORD/CHEVROLET KODIAK/ICH</t>
  </si>
  <si>
    <t>F-15I</t>
  </si>
  <si>
    <t>AP2863 FILTRO AIRE EXTERNO PARTMO FORD 7000/CHEVROLET KODIAK</t>
  </si>
  <si>
    <t>F8D</t>
  </si>
  <si>
    <t>A67SP FILTRO ACEITE PARTMO CHEVROLET KODIAK DIESEL</t>
  </si>
  <si>
    <t>RA911</t>
  </si>
  <si>
    <t>TUBERIA ACERO AL CARBON 22 MM</t>
  </si>
  <si>
    <t>TOR220</t>
  </si>
  <si>
    <t>TORNILLO HEXAGONAL GRADO 5 1/2 X 3 RO</t>
  </si>
  <si>
    <t>RA506</t>
  </si>
  <si>
    <t>ACOPLE MACHO R12 3/4-1/2 NPT</t>
  </si>
  <si>
    <t>TOR45</t>
  </si>
  <si>
    <t>TORNILLO HEXAGONAL GRADO 5 1/2 X 2 RO</t>
  </si>
  <si>
    <t>BAN-20</t>
  </si>
  <si>
    <t>BANDA FRENO PESADA 4709X MC BLOCK INCOLBEST</t>
  </si>
  <si>
    <t>KW-501</t>
  </si>
  <si>
    <t>TORNILLO SILLIN 1 X 10-1/2</t>
  </si>
  <si>
    <t>REP-10081</t>
  </si>
  <si>
    <t>BUJE HOJA TANDEM BIMETALICO TPK 300577-8</t>
  </si>
  <si>
    <t>B13</t>
  </si>
  <si>
    <t>BATERIA 4D-1400 MAC SILVER PLUS (4D1500MC) DERECHA MANTENIMIENTO</t>
  </si>
  <si>
    <t xml:space="preserve">PLATO SINCRONIZADOR </t>
  </si>
  <si>
    <t xml:space="preserve">ARANDELA </t>
  </si>
  <si>
    <t>FRG-398</t>
  </si>
  <si>
    <t>AISLANTES</t>
  </si>
  <si>
    <t>RCH-531</t>
  </si>
  <si>
    <t>AMORTIGUADOR DELANTERO MONROE 34788 CHEVROLET NPR</t>
  </si>
  <si>
    <t>Desvarada de rurta. Destrabada de caja</t>
  </si>
  <si>
    <t>Mantenimiento cajita de las válvulas mono</t>
  </si>
  <si>
    <t>Arreglo manguera mono y triple y mantenimiento válvula del freno delantero</t>
  </si>
  <si>
    <t>FE1269</t>
  </si>
  <si>
    <t>Mano de obra</t>
  </si>
  <si>
    <t>RCH-1984</t>
  </si>
  <si>
    <t>RODAMIENTO TNK CB65TNK20-NSK</t>
  </si>
  <si>
    <t>KW-1609</t>
  </si>
  <si>
    <t>BALINERA EJE TOMA 16915-1212SLV</t>
  </si>
  <si>
    <t>TOMA FUERZA FULLER</t>
  </si>
  <si>
    <t>FRG-473</t>
  </si>
  <si>
    <t>VARILLA</t>
  </si>
  <si>
    <t>FRG-452</t>
  </si>
  <si>
    <t>VARILLA PASADOR</t>
  </si>
  <si>
    <t>FRG-360</t>
  </si>
  <si>
    <t>HORQUILLA 4TA Y 5TA 11210C</t>
  </si>
  <si>
    <t>FRG-365</t>
  </si>
  <si>
    <t>PLUNGER CAJA 11210</t>
  </si>
  <si>
    <t>RCH-3769</t>
  </si>
  <si>
    <t>GUAYA CONTROL CAMBIOS TSK CHEVROLET FRR</t>
  </si>
  <si>
    <t>RA856</t>
  </si>
  <si>
    <t>MANGUERA HIDRAULICA R13 3/4</t>
  </si>
  <si>
    <t>RA563</t>
  </si>
  <si>
    <t>ACOPLE HEMBRA R12 JIC 1/2-3/4</t>
  </si>
  <si>
    <t>LUB-10008</t>
  </si>
  <si>
    <t>SHELL RIMULA 10W40 GRANEL API CK-4/SN R5 LE MULTIGRADO</t>
  </si>
  <si>
    <t>RCH-1921</t>
  </si>
  <si>
    <t>CHAVETA GUAYA CONTROL DE CAMBIOS NPR-1999-2011-8972110110</t>
  </si>
  <si>
    <t>FRG-188</t>
  </si>
  <si>
    <t>PIÑON MONO</t>
  </si>
  <si>
    <t>Servicio de reparación de palca eyectora (incluye materiales e insumos) tiempo de entrega 3 días</t>
  </si>
  <si>
    <t>Desmonte y monte de placa eyectora</t>
  </si>
  <si>
    <t>Desmnote y monte de bomba hidráulica</t>
  </si>
  <si>
    <t>Servicio de reconstrucción del riel al 50% lado RH y LH</t>
  </si>
  <si>
    <t>Arreglo de corto de las direccionales y cambio de fusibles</t>
  </si>
  <si>
    <t>Arreglo de la base de la palanca</t>
  </si>
  <si>
    <t>Cambio de diafragamas bombona trasera del freno de pie</t>
  </si>
  <si>
    <t>Destrabar tomafuerza en la ruta. Trabajo nocturno</t>
  </si>
  <si>
    <t>Destravar la caja en el carrasco. Servicio nocturno</t>
  </si>
  <si>
    <t>Desvarada en el carrasco. Servicio nocturno para poner el cardan corto del tandem trasero</t>
  </si>
  <si>
    <t>Servicio de desmonte de tubería hidráulica que conecta el mando hidráulico para limpieza</t>
  </si>
  <si>
    <t>Desarmar parte frontal para corregir fuga de agua y aceite</t>
  </si>
  <si>
    <t>Calibración de válvulas y corregir fuga</t>
  </si>
  <si>
    <t>Desvarar en la ruta. Cambio de manguera trasera. Servicio nocturno</t>
  </si>
  <si>
    <t>Cambio de mangueras de los gatos trasero</t>
  </si>
  <si>
    <t>Destrabada de caja</t>
  </si>
  <si>
    <t>Bajada de 2 ruedas traseras para embandar</t>
  </si>
  <si>
    <t>Arreglo de grabaciones</t>
  </si>
  <si>
    <t>Bajada del horillo de 2 campanas</t>
  </si>
  <si>
    <t>Cepillada del horillo de las campanas</t>
  </si>
  <si>
    <t>Cambio de una manguera del comprar</t>
  </si>
  <si>
    <t>Arreglo de 4 bases de los zunchos</t>
  </si>
  <si>
    <t>Bajada de 2 ruedas delanteras para cambiar bandas</t>
  </si>
  <si>
    <t>Hechura de las bases de las unidades. 2 cortes de laminada y soldada de bases y pintada</t>
  </si>
  <si>
    <t>Arreglo de instalación de las luces de altas y bajas y luz de media en corto y cambio de pachas</t>
  </si>
  <si>
    <t>Bajada de comando para arreglo de mantenimiento de luces altas, bajas y de media</t>
  </si>
  <si>
    <t>Pegada con sika</t>
  </si>
  <si>
    <t>Servicio de desmonte de tubería hidráulica que conecta el mando hidráulico para limpiez</t>
  </si>
  <si>
    <t>Desbrada nocturna de la caja</t>
  </si>
  <si>
    <t>Hacer los dos separadores para el auxiliar</t>
  </si>
  <si>
    <t>Sacada de ruedas para cinco espárragos</t>
  </si>
  <si>
    <t>Reforzar los soportes del auxiliar</t>
  </si>
  <si>
    <t>Arreglo de la tapa de los cambios y la palanca</t>
  </si>
  <si>
    <t>Mantenimiento valvulas del freno y arreglo de manguera</t>
  </si>
  <si>
    <t>FRG-209</t>
  </si>
  <si>
    <t>FRG-154</t>
  </si>
  <si>
    <t>BOMBA HIDRAULICA COMPACTADOR</t>
  </si>
  <si>
    <t>FRG-130</t>
  </si>
  <si>
    <t>BAN-149</t>
  </si>
  <si>
    <t>BANDA FRENO PESADA 9006 FX BEST INCOLBEST</t>
  </si>
  <si>
    <t>RCH-3356</t>
  </si>
  <si>
    <t>PACHA</t>
  </si>
  <si>
    <t>FRG-204</t>
  </si>
  <si>
    <t>PACHA DE ELEVADOR.</t>
  </si>
  <si>
    <t>FRG-466</t>
  </si>
  <si>
    <t>LAMPARAS</t>
  </si>
  <si>
    <t>FRG-208</t>
  </si>
  <si>
    <t>LATERALES</t>
  </si>
  <si>
    <t>RCH-2059</t>
  </si>
  <si>
    <t>FRG-041</t>
  </si>
  <si>
    <t>OSU027 - RECOGE MEJIA</t>
  </si>
  <si>
    <t>Bajada de caja para arreglo y reparación</t>
  </si>
  <si>
    <t>Servicio de desavarada Florida. Ajustada de trapecio de caja de cambios. Servicio nocturno</t>
  </si>
  <si>
    <t>Soldada de catalizador de escape</t>
  </si>
  <si>
    <t>soldadura a los estribos</t>
  </si>
  <si>
    <t>Una soldadura al soporte del muelle</t>
  </si>
  <si>
    <t>Destrvada de tomafuerza. Servicio nocturno</t>
  </si>
  <si>
    <t>Bajada y arreglo  del tomaguerza</t>
  </si>
  <si>
    <t>Graduar frenos. Hechar valvulina. Postura tornuillos al cardan</t>
  </si>
  <si>
    <t>Desmontar tarros catalizadores para mantenimiento y hacer limpieza</t>
  </si>
  <si>
    <t>Calibrar válvulas para dar ajuste de las mismas</t>
  </si>
  <si>
    <t>Corregir fuga de combustible por tubos de alta</t>
  </si>
  <si>
    <t>Servicio de escáner para revisión y borrar fallas</t>
  </si>
  <si>
    <t>Desvare en la españolita parqueadero. Traslado 2 veces apra recoger repuestos</t>
  </si>
  <si>
    <t>Cambio del sensor del cigüeñal y cambio del elevador de encendido</t>
  </si>
  <si>
    <t>Arreglo de instalación de luz del conductor y cambio de bombillo</t>
  </si>
  <si>
    <t>Cambio de módulos en la tolva</t>
  </si>
  <si>
    <t>Desvarar en la españolita. Cambio de guaya de cabios</t>
  </si>
  <si>
    <t>Servicio de desvarada y destrabada de caja de cambios</t>
  </si>
  <si>
    <t>Desvarar y cambio de bombona</t>
  </si>
  <si>
    <t>Desvarada de bomba auciliar de cloutch. Purgada de bomba cloutch. Servicio nocturno</t>
  </si>
  <si>
    <t>Servicio de desvarada sector plaza de mercado. Destrabada caja de cambios</t>
  </si>
  <si>
    <t>Soldadura a los estribos traseros</t>
  </si>
  <si>
    <t>Asistencia diurna. Servicio de desenterrar vehículo en el carrasco, desmonte y monte de control de selectro de cambio para destrabar la caja de velocidades</t>
  </si>
  <si>
    <t>Desmonte y monte de guaya selectora de cambios</t>
  </si>
  <si>
    <t>Bajda de caja para cambiar cloutch. Arreglo de mangueras. Destrabar caja</t>
  </si>
  <si>
    <t>Desbarar en la españolita. Bajada de bomba y subida de tomafuerza</t>
  </si>
  <si>
    <t>FEV 792</t>
  </si>
  <si>
    <t>Reparación guaya de control de cambios chevrolet ftr</t>
  </si>
  <si>
    <t>Sevicio de desvarada. Cambio de guayas de los cambios. Destrabada de caja de cambios. Quitada de tapa de los cambios de la caja</t>
  </si>
  <si>
    <t>Destrabada de caja del tomafuerza. Carrasco</t>
  </si>
  <si>
    <t>Cambio de manguera y tubo de hidráulico en parte de la tolva. Carrasco</t>
  </si>
  <si>
    <t>Desabarar en el mercado en la ruta. Graduar cloutch. Destrabar caja</t>
  </si>
  <si>
    <t>Desbarar en la españolita para destrabar caja</t>
  </si>
  <si>
    <t>Desvarada y arreglo de bombona</t>
  </si>
  <si>
    <t>Quitada del cardan para caucho central y una cruceta</t>
  </si>
  <si>
    <t>Una soldadura a la base central</t>
  </si>
  <si>
    <t>Servicio de desvarada, quitar bomba para purgar y graduada de cloutch</t>
  </si>
  <si>
    <t>Desvarar en la temprana. Servicio nocturno</t>
  </si>
  <si>
    <t>Servicio de desvarada nocturno. Detrabada de caja de cambios y cuadrada de guayas</t>
  </si>
  <si>
    <t>Bajada de muelle delantero para soldar dos hojas y cambiar una nueva</t>
  </si>
  <si>
    <t>Soldada de dos hojas</t>
  </si>
  <si>
    <t>Hechura del separador del auxiliar</t>
  </si>
  <si>
    <t>RCH-1655</t>
  </si>
  <si>
    <t>RELAY FUSIBLE BUJIA 24V VERDE ISUZU 8971739470 CHEVROLET NPR-NQR-NKR-NHR-FTR-FVR-FVZ REWARD 2012</t>
  </si>
  <si>
    <t>FRG-337</t>
  </si>
  <si>
    <t>PALANCA CAMBIOS</t>
  </si>
  <si>
    <t>RCH-2955</t>
  </si>
  <si>
    <t>GUAYA NEUTRO 1336715961 4CT1826 TSK HILEX CHEVROLET FTR 2007-2001</t>
  </si>
  <si>
    <t>TOR36</t>
  </si>
  <si>
    <t>TORNILLO HEXAGONAL GRADO 5 7/16 X 1 RO</t>
  </si>
  <si>
    <t>TOR148</t>
  </si>
  <si>
    <t>TUERCA SEGURIDAD 7/16 RO</t>
  </si>
  <si>
    <t>TOR172</t>
  </si>
  <si>
    <t>ARANDELA PRESION (WASA) 7/16</t>
  </si>
  <si>
    <t>LU-46</t>
  </si>
  <si>
    <t>BR PETROBRAS TOP TURBO 15W40 GRANEL API CI-4/SL MULTIGRADO</t>
  </si>
  <si>
    <t>RCH-3977</t>
  </si>
  <si>
    <t>SOPORTE CENTRAL CARDAN KTC 112-1-37510-0943 CHEVROLET FVZ-CYZ</t>
  </si>
  <si>
    <t>KW-1127</t>
  </si>
  <si>
    <t>CRUCETA 334 PAREJA 15-1/2 CHR-580/660/KODIAK/BRIDGADIER-BL334</t>
  </si>
  <si>
    <t>TOR88</t>
  </si>
  <si>
    <t>TORNILLO HEXAGONAL MILIMETRICO 8.8 1.25 X 8 X 50</t>
  </si>
  <si>
    <t>TOR369</t>
  </si>
  <si>
    <t>TUERCA SEGURIDAD MILIMETRICA 8X1.25</t>
  </si>
  <si>
    <t>TOR215</t>
  </si>
  <si>
    <t>TORNILLO ZAPATA GRADO 9 5/8 X 2 RF</t>
  </si>
  <si>
    <t>RCH-3670</t>
  </si>
  <si>
    <t>SOPORTE CARDAN</t>
  </si>
  <si>
    <t>RCH-2477</t>
  </si>
  <si>
    <t>GUAYA CONTROL CAMBIOS 8981783433 ISUZU GENUINE PARTS CHEVROLET FVR-FVZ E4 700P</t>
  </si>
  <si>
    <t>KW-536</t>
  </si>
  <si>
    <t>RESORTE CORTO LATERAL BRIGADIER MD3 1024</t>
  </si>
  <si>
    <t>REP-10016</t>
  </si>
  <si>
    <t>VALVULA CONTROL VOLTEO CON SOPORTE GPM 137AV95</t>
  </si>
  <si>
    <t>Cambio de un tubo del compartidor</t>
  </si>
  <si>
    <t>Sacada de conco espárragos</t>
  </si>
  <si>
    <t>Bajada del cardan cortico para cambiar cruceta y arrreglar el macho</t>
  </si>
  <si>
    <t>Bajada de estribos y tapa de la caja</t>
  </si>
  <si>
    <t>Soldada del tanque del agua picha</t>
  </si>
  <si>
    <t>Apretada de manguera del compartidor</t>
  </si>
  <si>
    <t>Bajada del muelle trasero para cambiar principal y segunda</t>
  </si>
  <si>
    <t>Arreglar base donde va el tornillo central</t>
  </si>
  <si>
    <t>Quitada de un tubo del compartidor</t>
  </si>
  <si>
    <t>Bajada del muelle delantero derecho para soldar dos hojas (principal y secundaria)</t>
  </si>
  <si>
    <t>Bajada de muelle delantero izquierdo para soldar una hoja principal</t>
  </si>
  <si>
    <t>Soldada de la base del amortiguador</t>
  </si>
  <si>
    <t>Soldada de un puente</t>
  </si>
  <si>
    <t>Cambio de valvula relay y reparada del secador</t>
  </si>
  <si>
    <t>Bajada y subida de bomba. Camboio de bomba. Arreglo del tomafuerza</t>
  </si>
  <si>
    <t>Arreglo de fugas de caja</t>
  </si>
  <si>
    <t>Cambio de racores del tomafuerza de la tapa y arreglo valvula del freno</t>
  </si>
  <si>
    <t>Desvara nocturna. Cambio manguera de presión del cloutch</t>
  </si>
  <si>
    <t>Arreglo bombona</t>
  </si>
  <si>
    <t>Cambio de racor de electroválvula del vancloutch y graduada de pedal del freno</t>
  </si>
  <si>
    <t>Bajada de dos ruedas traseras para cambiar retenedores</t>
  </si>
  <si>
    <t>RA1421</t>
  </si>
  <si>
    <t>ACOPLE HEMBRA UNA PIEZA R2 1/2 X 3/4 JIC</t>
  </si>
  <si>
    <t>RA551</t>
  </si>
  <si>
    <t>ACOPLE MACHO R12 JIC 1/2-3/4</t>
  </si>
  <si>
    <t>RA389</t>
  </si>
  <si>
    <t>ADAPTADOR 202702 MM JIC ORING 3/4X3/4</t>
  </si>
  <si>
    <t>RA1241</t>
  </si>
  <si>
    <t>ACOPLE TIPO CAMISA 1/2</t>
  </si>
  <si>
    <t>RA913</t>
  </si>
  <si>
    <t>RACOR TUERCA ACERO 1/2</t>
  </si>
  <si>
    <t>TOR155</t>
  </si>
  <si>
    <t>TORNILLO HEXAGONAL MILIMETRICO 8.8 1.50 X 10 X 35</t>
  </si>
  <si>
    <t>FRG-470</t>
  </si>
  <si>
    <t>BASE ESPEJO INTER DER - IZQ</t>
  </si>
  <si>
    <t>HOJ235</t>
  </si>
  <si>
    <t>HOJA SEGUNDA TRASERA 59009-2 HERCULES KENWORTH W900 T800 /2 TRA</t>
  </si>
  <si>
    <t>HOJ236</t>
  </si>
  <si>
    <t>HOJA PRINCIPAL TRASERA 59007-1 RH HERCULES KENWORTH T-800/1</t>
  </si>
  <si>
    <t>KW-551</t>
  </si>
  <si>
    <t>BUJE 70 MM (ZANAHORIA) PARA BARRA TORSION GAFF 13518 KENWORTH/INTERNATIONAL</t>
  </si>
  <si>
    <t>KW-67</t>
  </si>
  <si>
    <t>VALVULA RELAY R-12 3/4 HORIZONTAL BENDIX 103009N</t>
  </si>
  <si>
    <t>TOR755</t>
  </si>
  <si>
    <t>TORNILLO HEXAGONAL MILIMETRICO 8.8 2.50 X 18 X 200</t>
  </si>
  <si>
    <t>TOR756</t>
  </si>
  <si>
    <t>TUERCA SEGURIDAD MILIMETRICA 18X2.50</t>
  </si>
  <si>
    <t>TOR325</t>
  </si>
  <si>
    <t>TUERCA HEXAGONAL 7/8 RF</t>
  </si>
  <si>
    <t>KW-127A</t>
  </si>
  <si>
    <t>EMPAQUETADURA SECADOR 5005037</t>
  </si>
  <si>
    <t>RA1294</t>
  </si>
  <si>
    <t>RACOR B69 5/32X1/16</t>
  </si>
  <si>
    <t>TOR265</t>
  </si>
  <si>
    <t>TORNILLO HEXAGONAL GRADO 8 5/8 X 6 RF</t>
  </si>
  <si>
    <t>TOR115</t>
  </si>
  <si>
    <t>ARANDELA PLANA ZINCADA 5/8</t>
  </si>
  <si>
    <t>RA105</t>
  </si>
  <si>
    <t>RACOR B69 3/8X3/8</t>
  </si>
  <si>
    <t>F-63</t>
  </si>
  <si>
    <t>P613336/AP4862 FILTRO AIRE EXTERNO DONALDSON CATERPILLAR/CUMMINS/INTERNATIONAL 7600 2004-2011</t>
  </si>
  <si>
    <t>TOR721</t>
  </si>
  <si>
    <t>TUERCA FLANGE MILIMETRICA 14X1.50</t>
  </si>
  <si>
    <t>REP-10207</t>
  </si>
  <si>
    <t>COMPRESOR AIRE ACONDICIONADO FLEETRITE FLT4815Q INTERNATIONAL 4300-9400</t>
  </si>
  <si>
    <t>FRG-389</t>
  </si>
  <si>
    <t>BUJE BARRA ESTABILIZADORA</t>
  </si>
  <si>
    <t>RA237</t>
  </si>
  <si>
    <t>MANGUERA PARKER 5/8 200 PSI</t>
  </si>
  <si>
    <t>Apretada de las grampas del muelle delantero</t>
  </si>
  <si>
    <t>Quitada de la barra corta de la dirección para arreglar</t>
  </si>
  <si>
    <t>arreglo de un tubo del que chupa barro de acero</t>
  </si>
  <si>
    <t>Una soldadura a la defensa</t>
  </si>
  <si>
    <t>TOR718</t>
  </si>
  <si>
    <t>TORNILLO FLANGE MILIMETRICO 1.50 X 10 X 30</t>
  </si>
  <si>
    <t>TOR532</t>
  </si>
  <si>
    <t>ARANDELA ALUMINIO 14 MM</t>
  </si>
  <si>
    <t>TOR530</t>
  </si>
  <si>
    <t>ARANDELA ALUMINIO 10 MM</t>
  </si>
  <si>
    <t>FRG-444</t>
  </si>
  <si>
    <t>TAPA 6¨ALUMINIO DC CAMLOCK NAL</t>
  </si>
  <si>
    <t>MT16-a</t>
  </si>
  <si>
    <t>PARCHE # 14 LLANTA RADIAL 130X85 MM VIPAL RAC14/903003</t>
  </si>
  <si>
    <t>Bajada de barra larga para cambiar terminales</t>
  </si>
  <si>
    <t>Servicio de prensa hidráulica para enderezar barra horizontal de la dirección. Cambio de terminales</t>
  </si>
  <si>
    <t>KW-1462</t>
  </si>
  <si>
    <t>JUEGO TERMINALES DIRECCION BUFFALO ES2090-91LR INTERNATIONAL/SUPER BRIGADIER</t>
  </si>
  <si>
    <t>PLANTA ACUEDUCTO LA COLINA</t>
  </si>
  <si>
    <t xml:space="preserve">PLANTA DE COLINA </t>
  </si>
  <si>
    <t>RMT-10012</t>
  </si>
  <si>
    <t>ACOPLE RAPIDO AIRE TIPO ARO 1/4</t>
  </si>
  <si>
    <t>PLANTA SANTUARIO</t>
  </si>
  <si>
    <t>FL-203</t>
  </si>
  <si>
    <t>P829333/AP3545 FILTRO AIRE INTERNO DONALDSON DEUTZ</t>
  </si>
  <si>
    <t>PARQUEADERO</t>
  </si>
  <si>
    <t>Mano de obra brendix y empaque</t>
  </si>
  <si>
    <t>FRG-253</t>
  </si>
  <si>
    <t>BENDIX</t>
  </si>
  <si>
    <t>Arreglo de instalación del encendido</t>
  </si>
  <si>
    <t>Bajada del arranque para arreglo del automático</t>
  </si>
  <si>
    <t>Embujar pedal</t>
  </si>
  <si>
    <t>Bajada de pedalera del cloutch para mandar arreglar</t>
  </si>
  <si>
    <t>Revisada de suspensión delantera para cambio de bujes y amortiguadores delanteros. Revisada de soportes del motor. Bajada de ruedas traseras para cambiar bandas un cilindro y liquido</t>
  </si>
  <si>
    <t>Desvare a la piedecuestana</t>
  </si>
  <si>
    <t xml:space="preserve">Mantenimiento de baterias cambio de bornes </t>
  </si>
  <si>
    <t xml:space="preserve">Bajada de faldon para instalada de la antena </t>
  </si>
  <si>
    <t xml:space="preserve">arreglo de direccionales y luz media </t>
  </si>
  <si>
    <t>Hechura completa del motor del limpiaparabrisas</t>
  </si>
  <si>
    <t>Arreglo de pachas de temperatura y presion de aceite y terminal del arranque</t>
  </si>
  <si>
    <t>DESVARE PIEDECUESTANA, MANT BATERIAS, BAJAR FALDON</t>
  </si>
  <si>
    <t>M7B</t>
  </si>
  <si>
    <t>TERPEL ULTREK (AVANZADO) 15W40 GRANEL API CK-4 MULTIGRADO</t>
  </si>
  <si>
    <t>F60</t>
  </si>
  <si>
    <t>AIP651/APC010 FILTRO AIRE EXTERNO PREMIUM FILTERS FORD RANGER/MAZDA BT50/TOYOTA VIGO</t>
  </si>
  <si>
    <t>FL-352</t>
  </si>
  <si>
    <t>FLP300 FILTRO SEPARADOR AGUA COMBUSTIBLE PREMIUM FILTERS NISSAN URVAN 2008/FORD/MAZDA</t>
  </si>
  <si>
    <t>FL-351</t>
  </si>
  <si>
    <t>FLP412 FILTRO SEPARADOR AGUA COMBUSTIBLE PREMIUM FILTERS NISSASN URVAN 2008</t>
  </si>
  <si>
    <t>BAN-91</t>
  </si>
  <si>
    <t>BANDA FRENO LIVIANA 2045 PREMIER 94 INCOLBEST</t>
  </si>
  <si>
    <t>BAN-72</t>
  </si>
  <si>
    <t>BANDA FRENO LIVIANA 2045X PREMIER 94 INCOLBEST</t>
  </si>
  <si>
    <t>RCH-2541</t>
  </si>
  <si>
    <t>CILINDRO 1-5/16 FRENO 702439-C CHEVROLET LUV DMAX 3.0 4X4</t>
  </si>
  <si>
    <t>MT34</t>
  </si>
  <si>
    <t>LIMPIADOR FRENOS APLICACION EN SPRAY QUALITY E 450 ML</t>
  </si>
  <si>
    <t>M1B</t>
  </si>
  <si>
    <t>TERPEL ULTREK 50 GRANEL API CF/SF MONOGRADO</t>
  </si>
  <si>
    <t>FL-773</t>
  </si>
  <si>
    <t>A323PLUS FILTRO ACEITE PARTMO CHEVROLET LUV 2300-TROOPER/MAZDA 323</t>
  </si>
  <si>
    <t>FL-212</t>
  </si>
  <si>
    <t>AP3600/IF2873K/MGA2873K FILTRO AIRE EXTERNO PARTMO KIA</t>
  </si>
  <si>
    <t>FRG-440</t>
  </si>
  <si>
    <t>SOPORTE</t>
  </si>
  <si>
    <t>FRG-286</t>
  </si>
  <si>
    <t>EMPAQUE TAPA VALVULAS</t>
  </si>
  <si>
    <t>Instalación de exploradoras en el bolco</t>
  </si>
  <si>
    <t xml:space="preserve">arreglo instalación stop tracero </t>
  </si>
  <si>
    <t>Instalación de semaforo en la careta</t>
  </si>
  <si>
    <t>TERPEL ULTREK PROGRESA 15W40 1/6 API CI-4 PLUS/SL PLUS MULTIGRADO</t>
  </si>
  <si>
    <t>TOR731</t>
  </si>
  <si>
    <t>PASADOR CON CABEZA LUBRICADA MUELLE F900/DODGE P900</t>
  </si>
  <si>
    <t>TOR627</t>
  </si>
  <si>
    <t>TORNILLO HEXAGONAL MILIMETRICO 8.8 1.50 X 10 X 120</t>
  </si>
  <si>
    <t>TOR676</t>
  </si>
  <si>
    <t>ARANDELA TIPO MOGOLLA 1/2 X 2</t>
  </si>
  <si>
    <t>TOR18</t>
  </si>
  <si>
    <t>TORNILLO HEXAGONAL GRADO 5 5/16 X 2 RO</t>
  </si>
  <si>
    <t>Arreglo de luces y direccionales</t>
  </si>
  <si>
    <t>Arreglo de terminales y tuerca de seguridad del solenoide de la bomba de combustible</t>
  </si>
  <si>
    <t>Cambio bombona trasera diafragma y arreglo base de valvula seguridad</t>
  </si>
  <si>
    <t>Traslado de compactador kodiak boble troque de cabecera del llano a transpiesecuesta</t>
  </si>
  <si>
    <t>Hechura de un pasador para cuña</t>
  </si>
  <si>
    <t>Arreglo y soldadura del cajón</t>
  </si>
  <si>
    <t>Bajada de sensor de velocidad para revisión</t>
  </si>
  <si>
    <t>Hechura de la instalación completa del senosr de velocidad y cambio de la pacha</t>
  </si>
  <si>
    <t>Arreglo de instalación de encendido</t>
  </si>
  <si>
    <t>Arreglo de instalación del motor en corto y cambio de fusible</t>
  </si>
  <si>
    <t>Hechura de cauchos para la barra estabilizadora</t>
  </si>
  <si>
    <t>Hechura de grampas y obra de mano</t>
  </si>
  <si>
    <t>Asistencia diurna. Vehículo queda varado en la vía bloqueada las ruedas traseras</t>
  </si>
  <si>
    <t>Suspender bombona servicio nocturno</t>
  </si>
  <si>
    <t>FESD-1346</t>
  </si>
  <si>
    <t>Servicio de escaner para revisar parametros</t>
  </si>
  <si>
    <t>Apretar los mulles delanteros</t>
  </si>
  <si>
    <t>Soltar tubo de agua esquina de culata a tarro auxiliar de agua para reemplazar</t>
  </si>
  <si>
    <t>Servicio de desvarada por fuga de aire a la caja</t>
  </si>
  <si>
    <t xml:space="preserve">Destrabada de caja en el carrasco </t>
  </si>
  <si>
    <t>Transportede compactador Kodiak doble troque osu018 del parque tematico al parqueadero la playa</t>
  </si>
  <si>
    <t xml:space="preserve">Desarme de 3 flechas y armada de prensa </t>
  </si>
  <si>
    <t>Cambiar un soporte del motor y apretar 3 soportes</t>
  </si>
  <si>
    <t>Apretar 3 soportes</t>
  </si>
  <si>
    <t>Echura de una abrasadera al exosto y cuadrar el exosto</t>
  </si>
  <si>
    <t xml:space="preserve">Ponerle tornillo a la defensa </t>
  </si>
  <si>
    <t>bajada de una rueda para bajar defensa</t>
  </si>
  <si>
    <t>Apretar tornillos de la trasmicion delantera</t>
  </si>
  <si>
    <t>Bajar el cardan cortico para cortar la cruzeta y cambiar</t>
  </si>
  <si>
    <t>Soldadura al exosto</t>
  </si>
  <si>
    <t xml:space="preserve">Soldadura al compartidor </t>
  </si>
  <si>
    <t>Instalar porta cigarrera por deterioro y cambiar por una nueva</t>
  </si>
  <si>
    <t>arreglo instalacion de luz de conductor</t>
  </si>
  <si>
    <t>Arreglo de instalación del volco por daño en el exosto</t>
  </si>
  <si>
    <t>Arreglo de instalación de cables de sensor de velocidad</t>
  </si>
  <si>
    <t>bajada del motor de arranque para cambio de bendix</t>
  </si>
  <si>
    <t xml:space="preserve">ajustada de cables de corriente de la plancha, Cambio de bateria por una nueva. </t>
  </si>
  <si>
    <t>SER. QUITAR VALVULA PYR PARA LIMPIAR</t>
  </si>
  <si>
    <t>SER. EXTERNO SERVICIO DESVARE DESTRABAR CAJA</t>
  </si>
  <si>
    <t>INST. CIGARRERA, LUZ CONDUCTOR, DAÑO DEL VOLCO EN EL EXOSTO</t>
  </si>
  <si>
    <t>DESARME 3 FLECHAS Y ARMAR PRENSA</t>
  </si>
  <si>
    <t>CAMBIAR SOPORTE MOTOR, ABRAZADERA DEL EXOSTO, TORNILLO DEFENSA</t>
  </si>
  <si>
    <t>BAJAR EL CARDAN CORTICO PARA CORTAR LA CRUZETA Y CAMBIAR</t>
  </si>
  <si>
    <t>SER. EXTERNO SERVICIO DE SOLDADURA AL EXOSTO</t>
  </si>
  <si>
    <t>SER. EXTERNO BAJAR CAJA PARA REPARAR</t>
  </si>
  <si>
    <t>SER. EXTERNO SERVICIO DESVARE CAMBIO DE MEDIA CAJA</t>
  </si>
  <si>
    <t>SER. EXTERNO CAMBIO DE CAJAS Y DESMONTE DE MEDIA CAJA</t>
  </si>
  <si>
    <t>SER. EXTERNO SERVICIO DESVARE POR TOMA FUERZA Y REPARAR</t>
  </si>
  <si>
    <t>TOR74</t>
  </si>
  <si>
    <t>TORNILLO HEXAGONAL MILIMETRICO 8.8 1.0 X 6 X 25</t>
  </si>
  <si>
    <t>TOR128</t>
  </si>
  <si>
    <t>TUERCA HEXAGONAL MILIMETRICA BRICROMATADA 6X1.0</t>
  </si>
  <si>
    <t>FRG-37</t>
  </si>
  <si>
    <t>ARANDELA MONO</t>
  </si>
  <si>
    <t>FRG-362</t>
  </si>
  <si>
    <t>ARANDELA ESTRIADA</t>
  </si>
  <si>
    <t>KW-1608</t>
  </si>
  <si>
    <t>PIÑON 5TA EJE DESLIZANTE 16915-4305904</t>
  </si>
  <si>
    <t>KW-1672</t>
  </si>
  <si>
    <t>ARANDELA EXTRIADA MONO EATON 21350</t>
  </si>
  <si>
    <t>KW-1616</t>
  </si>
  <si>
    <t>PIN EJE TOMA 11615-14615/16980</t>
  </si>
  <si>
    <t>KW-1422</t>
  </si>
  <si>
    <t>ARANDELA TORRE MONO 4303124</t>
  </si>
  <si>
    <t>RCH-3939</t>
  </si>
  <si>
    <t>RETENEDOR CAJA R45X72X10</t>
  </si>
  <si>
    <t>FRG-424</t>
  </si>
  <si>
    <t>FRG-276</t>
  </si>
  <si>
    <t>TAPA DEL EJE</t>
  </si>
  <si>
    <t>KW-1423</t>
  </si>
  <si>
    <t>BUJE EJE TOMA EATON FULLER 16566</t>
  </si>
  <si>
    <t>FRG-197</t>
  </si>
  <si>
    <t>GUIAS</t>
  </si>
  <si>
    <t>FRG-026</t>
  </si>
  <si>
    <t>CAUCHOS</t>
  </si>
  <si>
    <t>RCH-2235</t>
  </si>
  <si>
    <t>FRG-450</t>
  </si>
  <si>
    <t>DIAFRACMA</t>
  </si>
  <si>
    <t>RA68</t>
  </si>
  <si>
    <t>RACOR UNION B62 5/8</t>
  </si>
  <si>
    <t>RA241</t>
  </si>
  <si>
    <t>RACOR PRESTOLOK B62 1/2</t>
  </si>
  <si>
    <t>FRG-278</t>
  </si>
  <si>
    <t>VALVULA IPR CHEVROLET KODIAK</t>
  </si>
  <si>
    <t>RCH-945</t>
  </si>
  <si>
    <t>ESPARRAGO CON TUERCA</t>
  </si>
  <si>
    <t>FRG-426</t>
  </si>
  <si>
    <t>VARILLA CUÑA EJE FIJO/4302317</t>
  </si>
  <si>
    <t>PIÑON 3 CORREDIZO SELLADO</t>
  </si>
  <si>
    <t>FRG-321</t>
  </si>
  <si>
    <t>PIÑON TREN FIJO CAJA</t>
  </si>
  <si>
    <t>KW-1077</t>
  </si>
  <si>
    <t>PIÑON 4TA TREN FIJO 20461</t>
  </si>
  <si>
    <t>KW-1641</t>
  </si>
  <si>
    <t>ARANDELA ESTRIADA EJE CORREDIZO 14918 FULLER/4303603</t>
  </si>
  <si>
    <t>KW-1674</t>
  </si>
  <si>
    <t>EJE CORREDIZO CORTO MONO EATON A5156</t>
  </si>
  <si>
    <t>FRG-441</t>
  </si>
  <si>
    <t>HORQUILLA 2 Y3</t>
  </si>
  <si>
    <t>KW-743</t>
  </si>
  <si>
    <t>CHAVETA EJE FIJO</t>
  </si>
  <si>
    <t>KW-991</t>
  </si>
  <si>
    <t>FRG-102</t>
  </si>
  <si>
    <t>CAUCHO RETEN EJE TOMA</t>
  </si>
  <si>
    <t>KW-1617</t>
  </si>
  <si>
    <t>PIN ROSCADO PASADOR DE REVERSA 14915-16915/4303336</t>
  </si>
  <si>
    <t>KW-885</t>
  </si>
  <si>
    <t>EMPAQUETADURA CAJA EATON FULLER 14918-11715-14715/K-2061</t>
  </si>
  <si>
    <t>FRG-300</t>
  </si>
  <si>
    <t>SEPARADOR EJE TOMA</t>
  </si>
  <si>
    <t>KW-1418</t>
  </si>
  <si>
    <t>PIÑON EJE CORREDIZO 16915/16118</t>
  </si>
  <si>
    <t>TERPEL ULTREK VALVULINA 85W140 1/6 API GL-5 DIFERENCIAL MULTIGRADO</t>
  </si>
  <si>
    <t>TOR688</t>
  </si>
  <si>
    <t>TORNILLO HEXAGONAL MILIMETRICO 8.8 200 X 14 X 70</t>
  </si>
  <si>
    <t>ARANDELA PRESION WASA 1/2</t>
  </si>
  <si>
    <t>RA1493</t>
  </si>
  <si>
    <t>MANGUERA SINFLEX 3/4</t>
  </si>
  <si>
    <t>RA53</t>
  </si>
  <si>
    <t>RACOR TIPO GARBANZO B60 3/4</t>
  </si>
  <si>
    <t>RA867</t>
  </si>
  <si>
    <t>MANGUERA HIDRAULICA R2 1</t>
  </si>
  <si>
    <t>RA250</t>
  </si>
  <si>
    <t>ACOPLE CAPSULA R2 1</t>
  </si>
  <si>
    <t>RA1399</t>
  </si>
  <si>
    <t>ADAPTADOR MM 1-5/16X1-5/16 JIC-2027</t>
  </si>
  <si>
    <t>KW-1206</t>
  </si>
  <si>
    <t>GRAPA REDONDA 3/4X4X8.1/2 DEL-KODIAK</t>
  </si>
  <si>
    <t>FRG-249</t>
  </si>
  <si>
    <t>PORTA CIGARRILLERA</t>
  </si>
  <si>
    <t>KW-57</t>
  </si>
  <si>
    <t>RETENEDOR RUEDA 370065 TRAILER INCA</t>
  </si>
  <si>
    <t>LCA-10001</t>
  </si>
  <si>
    <t>GRASA AZUL NLGI-2 NUREX LITHIUM EP 454 GR</t>
  </si>
  <si>
    <t>KW-532</t>
  </si>
  <si>
    <t>RESORTE MD6 1622 KENWORHT KODIAK HI</t>
  </si>
  <si>
    <t>RODAMIENTO INTERNO TANDEM JSR/KTC 594A-592A SET 403 KENWORTH/ITERNATIONAL/FREIGHTLINER/BRIGADIER F9000</t>
  </si>
  <si>
    <t>KW-76A</t>
  </si>
  <si>
    <t>RODAMIENTO EXTERNO RUEDA TANDEM JSR 580-572 KENWORTH</t>
  </si>
  <si>
    <t>Asistencia diurna en el carrasco, sitio de disposición final de residuos sólidos. Desmonte de piezas afectadas del tren de fuerza, intalación de las mismas</t>
  </si>
  <si>
    <t>GA14-A</t>
  </si>
  <si>
    <t>GRASA JABON LITIO ROJA 5 LB</t>
  </si>
  <si>
    <t>FIL-10079</t>
  </si>
  <si>
    <t>MGF3432/PP28970 FILTRO COMBUSTIBLE HIBARI NPR-NKR REWARD</t>
  </si>
  <si>
    <t>FRG-172</t>
  </si>
  <si>
    <t>GRAPA NPR</t>
  </si>
  <si>
    <t>FRG-331</t>
  </si>
  <si>
    <t>SOPORTE CENTRAL NPR</t>
  </si>
  <si>
    <t>BATERIA 31H-1250 MAC SILVER PLUS 31H-1250MC MANTENIMIENTO</t>
  </si>
  <si>
    <t>FL-793</t>
  </si>
  <si>
    <t>95631283/A010/A105SP FILTRO ACEITE ACDELCO CHEVROLET NPR-NQR</t>
  </si>
  <si>
    <t>FL-813</t>
  </si>
  <si>
    <t>19279642 FILTRO COMBUSTIBLE ACDELCO CHEVROLET NPR-NQR-NKR</t>
  </si>
  <si>
    <t>FL-925</t>
  </si>
  <si>
    <t>95631278 FILTRO AIRE ACDELCO CHEVROLET NPR-NQR-NNR</t>
  </si>
  <si>
    <t>RCH-582</t>
  </si>
  <si>
    <t>RODILLO PILOTO NSK P27-6CG40 CHEVROLET NPR 1998</t>
  </si>
  <si>
    <t>D-17B</t>
  </si>
  <si>
    <t>RODILLO RUEDA TRASERA INTERNA  29586/22 KOYO-NPR</t>
  </si>
  <si>
    <t>D-18A</t>
  </si>
  <si>
    <t>RODILLO TRASERO EXTERNO KOYO 28680-22 CHEVROLET NPR 1992-2011</t>
  </si>
  <si>
    <t>Bajada de planta para arreglo y mantenimiento</t>
  </si>
  <si>
    <t>Arreglo de instalación de exploradora del volco trasero</t>
  </si>
  <si>
    <t>Arreglo de la instalación y mantenimiento de pacha más bajado de sensor de la balometrica para mantenimiento</t>
  </si>
  <si>
    <t>Revisión de sensor de flujo de aire de admisión y cambio por nuevo</t>
  </si>
  <si>
    <t>Arreglo de isntalación y cambio de pacha del sensor de velocidad y buscar señales</t>
  </si>
  <si>
    <t>Escaneada para arreglo borrar fallos y arreglo de fallos</t>
  </si>
  <si>
    <t>Reparación de media caja</t>
  </si>
  <si>
    <t>Quitada de gato para pasarlo a la 027</t>
  </si>
  <si>
    <t>Quitar el gato de la 026 para ponerlo en la 027</t>
  </si>
  <si>
    <t>SHV-51</t>
  </si>
  <si>
    <t xml:space="preserve">Servicio unidades de medida </t>
  </si>
  <si>
    <t>SER. EXTERNO REPARACION DE CILINDRO EYECTOR</t>
  </si>
  <si>
    <t>REPARACION GATO HIDRAULICO</t>
  </si>
  <si>
    <t>FRG-363</t>
  </si>
  <si>
    <t>FRG-135</t>
  </si>
  <si>
    <t>COLECTOR</t>
  </si>
  <si>
    <t>FRG-241</t>
  </si>
  <si>
    <t>SINCRONIZADOR</t>
  </si>
  <si>
    <t>FRG-006</t>
  </si>
  <si>
    <t>RETENEDOR VICTOR 47875-F</t>
  </si>
  <si>
    <t>FRG-187</t>
  </si>
  <si>
    <t>HORQUILLA</t>
  </si>
  <si>
    <t>FRG-153</t>
  </si>
  <si>
    <t>TAPA PLANTA</t>
  </si>
  <si>
    <t>FRG-310</t>
  </si>
  <si>
    <t>SENSOR FILTRO AIRE</t>
  </si>
  <si>
    <t>RCH-440</t>
  </si>
  <si>
    <t>PACHA SENSOR VELOCIMETRO</t>
  </si>
  <si>
    <t>FRG-387</t>
  </si>
  <si>
    <t>BALINERA DE CHAVETA</t>
  </si>
  <si>
    <t>RCH-2022</t>
  </si>
  <si>
    <t>RODILLO TOMA FUERZA</t>
  </si>
  <si>
    <t>FRG-439</t>
  </si>
  <si>
    <t>PIVOTE RESORTE CAJA</t>
  </si>
  <si>
    <t>FRG-118</t>
  </si>
  <si>
    <t>PIÑON 22028</t>
  </si>
  <si>
    <t>A-8</t>
  </si>
  <si>
    <t>LIQUIDO FRENO DOT4 ALEMAN ATE SL 1 LT</t>
  </si>
  <si>
    <t>BOMBA AUXILIAR SERVO EMBRAGUE DIAMETRO 90MM TKL 33012/11164203502 CHEVROLET FTR/FOTON/JAC</t>
  </si>
  <si>
    <t>RCH-2180</t>
  </si>
  <si>
    <t>BOMBA PRINCIPAL EMBRAGUE 1475002390 CHEVROLET FTR-FVR-FSR 2007-2011</t>
  </si>
  <si>
    <t>Arreglo de corto de direccional derecha de la instalación de volco</t>
  </si>
  <si>
    <t>Arreglo de instalación de exploradoras</t>
  </si>
  <si>
    <t>Arreglo de instalación de comando de limpiaparabrisa</t>
  </si>
  <si>
    <t>Servicio de desmonte y monte de placa de barrido flotante para reparación de estructura, cambio de capsulas internas y externas (pasadores, bujes)</t>
  </si>
  <si>
    <t>Reforzar los dos soportes de la auxiliar</t>
  </si>
  <si>
    <t>Arreglo de corto de luz de media</t>
  </si>
  <si>
    <t>Arreglo de corto de luz direccional y cambio de flacher quemado</t>
  </si>
  <si>
    <t>Reconstrucción de instalación derecha e izquierda parte trasera de los stop</t>
  </si>
  <si>
    <t>Mantenimiento al sistema hidráulico. Servicio de desmonte de tubería hidráulica que conecta al mando hidráulico para limpieza</t>
  </si>
  <si>
    <t>Cambio de terminal de la guaya selectora de cambios y el terminal</t>
  </si>
  <si>
    <t>Desvare a nueva colombia en la madrugada 2:00 a.m</t>
  </si>
  <si>
    <t>Arreglo de bornes de la batería e iniciada. Arreglo del alaternador para cables paridos</t>
  </si>
  <si>
    <t>Bajada de defensa y enderezada , soldadura de defensa para parte afectada</t>
  </si>
  <si>
    <t>Arreglo de base, enderezada y acomodación</t>
  </si>
  <si>
    <t>Arreglo de cojín</t>
  </si>
  <si>
    <t>Cambio de bandejas de piso y cambio de una bandeja de piso de cojín. Impermeabilizada de piso. Cambiom de parales de piso</t>
  </si>
  <si>
    <t>Sacada de cauchos que corren el gato que corre  la basura del compartidor</t>
  </si>
  <si>
    <t>Bajada de un muelle delantero y soldar una hoja</t>
  </si>
  <si>
    <t>Desmontar ventilador y bomba de agua para revisar impel y corregir fuga de agua</t>
  </si>
  <si>
    <t>Desmontar turbo para corregir escape y tornillo partido y cambiar empaque</t>
  </si>
  <si>
    <t>Servicio nocturno de desvarada. Soltar tapa control cambios para destrabar selector</t>
  </si>
  <si>
    <t xml:space="preserve">Quitar el gato para mandarlo arreglar. </t>
  </si>
  <si>
    <t>Servicio desvarada destrabar toma fuerza</t>
  </si>
  <si>
    <t xml:space="preserve">Quitar el gato a la 027 para mandarlo arreglar. </t>
  </si>
  <si>
    <t>Desvare y reparada valvuna relay</t>
  </si>
  <si>
    <t>SER. EXTERNO SERVICIO DESVARE DESTRABAR TOMA FUERZA</t>
  </si>
  <si>
    <t>DESVARE Y REPARADA VALVULA RELAY</t>
  </si>
  <si>
    <t>SER. EXTERNO CAMBIO DE TOMA FUERZA</t>
  </si>
  <si>
    <t>SER. EXTERNO CAMBIO DE LA BOMBA DE SISTEMA DE GATO</t>
  </si>
  <si>
    <t>FEL-004</t>
  </si>
  <si>
    <t>PORTAFUSILERA</t>
  </si>
  <si>
    <t>FEL-006</t>
  </si>
  <si>
    <t>PACHA DE ELEVADOR - C.F.</t>
  </si>
  <si>
    <t>RCH-3854</t>
  </si>
  <si>
    <t>KIT PASADOR</t>
  </si>
  <si>
    <t>TOR34</t>
  </si>
  <si>
    <t>TORNILLO HEXAGONAL GRADO 5 3/8 X 4-1/2 RO</t>
  </si>
  <si>
    <t>FRG-401</t>
  </si>
  <si>
    <t>MANGUERA 2167953</t>
  </si>
  <si>
    <t>TERPEL ULTREK VALVULINA 80W90 1/6 API GL-5 TRANSMISION MULTIGRADO</t>
  </si>
  <si>
    <t>Servicio desvarada nocturna por motivo de cambiar manguera de presion hidraulica de placa</t>
  </si>
  <si>
    <t>Desvare. Iniciadda en el parqueadero españolita</t>
  </si>
  <si>
    <t>Cambio de terminal de la guaya de los cambios</t>
  </si>
  <si>
    <t>Arreglo de instalación y cambio de pachas del sensor de velocidad y cigüeñal más ajustada de la instalación</t>
  </si>
  <si>
    <t>Escaneada para borrar fallas y arreglo</t>
  </si>
  <si>
    <t xml:space="preserve">Bajada de 2 mulles traseros </t>
  </si>
  <si>
    <t>Hacer un separador de la auxiliar y soldar una hoja</t>
  </si>
  <si>
    <t>Bajar un rueda trasera para cambiar diez espárragos</t>
  </si>
  <si>
    <t>Bajada del colector de cambos y paltina para arreglo</t>
  </si>
  <si>
    <t>Servicio nocturno de desvarada apra destrabar tomafuerza</t>
  </si>
  <si>
    <t>Destrabar caja servicio nocturno</t>
  </si>
  <si>
    <t>Postura de pasador de muelle y soldada día festivo en la tarde</t>
  </si>
  <si>
    <t>Arreglo de pasador de cabina sistema de varillaje</t>
  </si>
  <si>
    <t>FESD-1348</t>
  </si>
  <si>
    <t>Mantenimiento de inyectores</t>
  </si>
  <si>
    <t>Desmontar y montar inyectores</t>
  </si>
  <si>
    <t>Cambiar guaya de controles en neutro en el parqueadero españolita</t>
  </si>
  <si>
    <t>Servicio nocturno de desvarada por cambio de tubo de combustible</t>
  </si>
  <si>
    <t>Corregir fuga de válvula corriendo diferencial y empaquetado</t>
  </si>
  <si>
    <t>Bajada de un brazo del gato del cajón de la basura para soldarlo</t>
  </si>
  <si>
    <t>Arreglar un estribo trasero</t>
  </si>
  <si>
    <t>soldar un buje del pasador del gato</t>
  </si>
  <si>
    <t>Apretada de la bomba del volteo</t>
  </si>
  <si>
    <t>Soldada del canal que va debajo de la tolva</t>
  </si>
  <si>
    <t>Cambio de la manguera del compartidor</t>
  </si>
  <si>
    <t>Hechura de grampas para ponerle al muelle delantero y soldadura</t>
  </si>
  <si>
    <t>arreglo de un buje y un pasador de la tolva</t>
  </si>
  <si>
    <t>Destrabar caja en el carrasco</t>
  </si>
  <si>
    <t>Arreglo de la toma de fuerza bajada y montada</t>
  </si>
  <si>
    <t xml:space="preserve">Bajar muelle delantero </t>
  </si>
  <si>
    <t xml:space="preserve">Soldar una hoja </t>
  </si>
  <si>
    <t>Destrabada caja de cambios.</t>
  </si>
  <si>
    <t xml:space="preserve">Arreglo de instalación para sensor de velocidad y cambio de pacha </t>
  </si>
  <si>
    <t xml:space="preserve">Servicio de escaner para busqueda de fallas y borrar fallas </t>
  </si>
  <si>
    <t>Cambio de sensor nuevo</t>
  </si>
  <si>
    <t xml:space="preserve">desvare en el parqueadero de la españolita,  arreglo del sensor de velocidad </t>
  </si>
  <si>
    <t>SER. EXTERNO SERVICIVIO DESVARE DESTRABAR CAJA</t>
  </si>
  <si>
    <t>DESVARE PARQUEADERO ESPAÑOLITA, ARREGLO SENSOR SIGUEÑAL</t>
  </si>
  <si>
    <t>RCH-2268</t>
  </si>
  <si>
    <t>PERNO RUEDA TRASERA IZQUIERDA CHEVROLET FTR</t>
  </si>
  <si>
    <t>A17</t>
  </si>
  <si>
    <t>PULPO PARA MOTO REDONDO X1.5 M</t>
  </si>
  <si>
    <t>RCH-3305</t>
  </si>
  <si>
    <t>ANILLO PUNTA INYECTOR</t>
  </si>
  <si>
    <t>FRG-058</t>
  </si>
  <si>
    <t>ANILLOS DE RETORNO</t>
  </si>
  <si>
    <t>RCH-1897</t>
  </si>
  <si>
    <t>MICROFILTRO</t>
  </si>
  <si>
    <t>FRG-201</t>
  </si>
  <si>
    <t>MEDIA ESFERA</t>
  </si>
  <si>
    <t>FRG-138</t>
  </si>
  <si>
    <t>TOBERAS</t>
  </si>
  <si>
    <t>RA663</t>
  </si>
  <si>
    <t>ACOPLE HEMBRA R12 JIC 90 3/8-3/4</t>
  </si>
  <si>
    <t>RA891</t>
  </si>
  <si>
    <t>MANGUERA HIDRAULICA R1 1/2</t>
  </si>
  <si>
    <t>TERPEL ULTREK PROGRESA 15W40 1/4 API CI-4 PLUS/SL PLUS MULTIGRADO</t>
  </si>
  <si>
    <t>RA1162</t>
  </si>
  <si>
    <t>MANGUERA SINFLEX 1/8</t>
  </si>
  <si>
    <t>RA327</t>
  </si>
  <si>
    <t>ADAPTADOR 2021 MM NPT JIC 1X1-5/16</t>
  </si>
  <si>
    <t>RA352</t>
  </si>
  <si>
    <t>ADAPTADOR 2024 MM NPT JIC 90 1/2X5/8</t>
  </si>
  <si>
    <t>RA1048</t>
  </si>
  <si>
    <t>MANGUERA CRISTAL 40-5/8</t>
  </si>
  <si>
    <t>TERPEL ULTREK PROGRESA 15W40 1/5 API CI-4 PLUS/SL PLUS MULTIGRADO</t>
  </si>
  <si>
    <t>TERPEL ULTREK VALVULINA 80W90 1/5 API GL-5 TRANSMISION</t>
  </si>
  <si>
    <t>Enderesada de la compuerta, reforzar compuerta, arreglo bisagras compuertas, arreglo de paral de la compuerta</t>
  </si>
  <si>
    <t>ENDERESAR Y REFORZAR COMPUERTA, VISAGRAS, PARAL</t>
  </si>
  <si>
    <t>Arreglo de estribos</t>
  </si>
  <si>
    <t>Revisada del cardan para calzar crucetas</t>
  </si>
  <si>
    <t>SHV-41</t>
  </si>
  <si>
    <t>Cambio piñon de bomba de compactación</t>
  </si>
  <si>
    <t>SHV-40</t>
  </si>
  <si>
    <t>Cambio de sellos del septor</t>
  </si>
  <si>
    <t>Arreglo cajita valvula del mono tipo pistola</t>
  </si>
  <si>
    <t>Postura de bases de espejos. Bajada de espejos para cambios de bases</t>
  </si>
  <si>
    <t>Sacada de una rueda trasera para cambiar 10 esparragos y cortar 5</t>
  </si>
  <si>
    <t xml:space="preserve">Corregir fuga del mono de aire cambio de manguera </t>
  </si>
  <si>
    <t>SHV-46</t>
  </si>
  <si>
    <t>Servicio cambio sellos bomba</t>
  </si>
  <si>
    <t>Bajar dos muelles delanteros para cambiar una principal</t>
  </si>
  <si>
    <t xml:space="preserve">soldar 2 hojas </t>
  </si>
  <si>
    <t>Graduar frenos</t>
  </si>
  <si>
    <t>Bajar alternador, base de alternador y trapecio de patines tensores para cambiar termostato.</t>
  </si>
  <si>
    <t>Reemplazar tubo de agua par suspender calefacción soltando tuberia de interculer y bases.</t>
  </si>
  <si>
    <t xml:space="preserve">Servicio de desvare para corregir fuga de aire. </t>
  </si>
  <si>
    <t xml:space="preserve">Arreglo de mangueras del interculer y del filtro </t>
  </si>
  <si>
    <t>Sacada de una llanta</t>
  </si>
  <si>
    <t>Cambiar esparragos</t>
  </si>
  <si>
    <t xml:space="preserve">Cambiar rodajas </t>
  </si>
  <si>
    <t>sacar un eje para cambiar empaques</t>
  </si>
  <si>
    <t xml:space="preserve">apretada de muelles delanteros </t>
  </si>
  <si>
    <t xml:space="preserve">Sacar una llanta trasera </t>
  </si>
  <si>
    <t xml:space="preserve">Cambiar retenedor, enderesar las porta levas </t>
  </si>
  <si>
    <t>cambio de bujes de levas</t>
  </si>
  <si>
    <t>Revisión y cambio de valvula del banclosh</t>
  </si>
  <si>
    <t>Revisión de instalación y cambio de modulo de la perciana</t>
  </si>
  <si>
    <t>Cambio de exploradora trasera del volco y cambio de exploradora lateral del volco</t>
  </si>
  <si>
    <t>GRADUAR FRENOS, SERV. MONTALLANTAS, EMPAQUES</t>
  </si>
  <si>
    <t>SER. EXTERNO CORREGIR FUGA DE GATO INYECTOR</t>
  </si>
  <si>
    <t>SER. EXTERNOSUSPENDER ELECTRO VALVULA  DEL FANCLUTCH</t>
  </si>
  <si>
    <t>ARREGLO MANGUERAS DEL INTERCULER Y DEL FILTRO</t>
  </si>
  <si>
    <t>REV Y CAMBIO VALVULA BANCLOS, INST CAMBIO PERCIANA,EXPLORADORA</t>
  </si>
  <si>
    <t>SER. EXTERNO BAJAR RUEDA TRASERA Y CAMBIAR RETENEDOR Y BUJES</t>
  </si>
  <si>
    <t xml:space="preserve">REPARACIONES METALMECANICAS FABRICACION DE GUIAS ELIPTICAS </t>
  </si>
  <si>
    <t>FRG-370</t>
  </si>
  <si>
    <t>FL-17</t>
  </si>
  <si>
    <t>P613337 FILTRO AIRE INTERNO DONALDSON INTERNACIONAL 7600 2004-2011</t>
  </si>
  <si>
    <t>EMPAQUETADURA VALVULA</t>
  </si>
  <si>
    <t>KW-1163</t>
  </si>
  <si>
    <t>RETENEDOR INTERNO RUEDA TRASERA SNA 370023 INTERNATIONAL 4700/DODGE 600/FORD 700</t>
  </si>
  <si>
    <t>KW-79</t>
  </si>
  <si>
    <t>CAMPANA FRENO 530/622-0 TRAILER/TANDEN KENWORTH</t>
  </si>
  <si>
    <t>FL-13</t>
  </si>
  <si>
    <t>FS1040 FILTRO COMBUSTIBLE FLEETGUARD KENWORTH T800/INTERNATIONAL 9900/FREIGHTLINER ARGOSY</t>
  </si>
  <si>
    <t>RA1214</t>
  </si>
  <si>
    <t>GRIFO DRENAJE GUAYA 1/4-12105</t>
  </si>
  <si>
    <t>BAN-19</t>
  </si>
  <si>
    <t>BANDA FRENO PESADA 4709 MC BLOCK INCOLBEST</t>
  </si>
  <si>
    <t>RA1307</t>
  </si>
  <si>
    <t>RACOR HEMBRA B101 1/4 NPT</t>
  </si>
  <si>
    <t>RA163</t>
  </si>
  <si>
    <t>RACOR B122 1/4X1/4</t>
  </si>
  <si>
    <t>RA117</t>
  </si>
  <si>
    <t>GRIFO 554 1/4</t>
  </si>
  <si>
    <t>RCH-771</t>
  </si>
  <si>
    <t>VALVULA SOLENOIDE 12V (MARRANITA) FRENO AHOGO SAP USA 68230 CHEVROLET NPR</t>
  </si>
  <si>
    <t>RA130</t>
  </si>
  <si>
    <t>RACOR PRESTOLOK B68 1/4X1/4</t>
  </si>
  <si>
    <t>RA1165</t>
  </si>
  <si>
    <t>RACOR PRESTOLOK B68 1/4X1/8</t>
  </si>
  <si>
    <t>HOJA PRINCIPAL DELANTERA 55B1262-1 PARABOLICA IMAL  INTER 7600</t>
  </si>
  <si>
    <t>KW-1383</t>
  </si>
  <si>
    <t>TERMINAL 70 MM BARRA TENSORA ZANAHORIA HENDRICKSON 44697000L INTERNATIONAL</t>
  </si>
  <si>
    <t>KW-567</t>
  </si>
  <si>
    <t>TORNILLO SILLIN GRADO 8 1 X 11 HENDRICKSON</t>
  </si>
  <si>
    <t>KW-55</t>
  </si>
  <si>
    <t>RETENEDOR RUEDA DELANTERA 370001 KENWORTH</t>
  </si>
  <si>
    <t>KW-1333</t>
  </si>
  <si>
    <t>CRUCETA CARDAN 334 MIXTA T35515X</t>
  </si>
  <si>
    <t>KW-116A</t>
  </si>
  <si>
    <t>CORBATIN BARRA TENSORA DIFERENCIALES GAFF 11511 KENWORTH 2013</t>
  </si>
  <si>
    <t>KW-518</t>
  </si>
  <si>
    <t>BUJE NYLON LARGO-ALTO LEVA BUJ B8QH-2237-A</t>
  </si>
  <si>
    <t>ZA28</t>
  </si>
  <si>
    <t>MOBIL HYDRAULIC AW 68 1/4 HIDRAULICO</t>
  </si>
  <si>
    <t>KW-1524</t>
  </si>
  <si>
    <t>ZAPATA-ZUNCHO FRENO KENWORT-SAP4709</t>
  </si>
  <si>
    <t>FL-16</t>
  </si>
  <si>
    <t>FS19624 FILTRO COMBUSTIBLE FLEETGUARD FREIGHTLINER CASCADIA/KENWORTH T600-T800</t>
  </si>
  <si>
    <t>Cambio de exploradora y arreglo de la instalación en corto</t>
  </si>
  <si>
    <t>Cambio de switch  de luces traseras y arreglo de terminales e instalación</t>
  </si>
  <si>
    <t>Arreglo de fibra de estribo</t>
  </si>
  <si>
    <t>Pintada de estribo</t>
  </si>
  <si>
    <t>Arreglo de pasta negra de estribo</t>
  </si>
  <si>
    <t>REP-10124</t>
  </si>
  <si>
    <t>CRUCETA CARDAN 334 MIXTA JSR JSR476 KODIAK/KENWORTH/FORD/MACK</t>
  </si>
  <si>
    <t>33G</t>
  </si>
  <si>
    <t>LIQUIDO REFRIGERANTE VERDE ACDELCO 1 GAL</t>
  </si>
  <si>
    <t>RMT-10017</t>
  </si>
  <si>
    <t>ACOPLE RAPIDO AIRE-AGUA COMPLETO 3/4 300PSI</t>
  </si>
  <si>
    <t>RA618</t>
  </si>
  <si>
    <t>ACOPLE HIDRAULICO CON AGUJA 1/4</t>
  </si>
  <si>
    <t>RA271</t>
  </si>
  <si>
    <t>ADAPTADOR 2083 NPT NPT 1/4-1/4</t>
  </si>
  <si>
    <t>RA261</t>
  </si>
  <si>
    <t>ACOPLE 5/16</t>
  </si>
  <si>
    <t>RA630</t>
  </si>
  <si>
    <t>ACOPLE UNION R2 5/16</t>
  </si>
  <si>
    <t>RA134</t>
  </si>
  <si>
    <t>RACOR PRESTOLOK B69 1/4X1/4</t>
  </si>
  <si>
    <t>RA158</t>
  </si>
  <si>
    <t>RACOR B120 1/4X1/4</t>
  </si>
  <si>
    <t>ADI-10008</t>
  </si>
  <si>
    <t>LIQUIDO REFRIGERANTE ROJO STAR FREE 5 GAL</t>
  </si>
  <si>
    <t>F-39</t>
  </si>
  <si>
    <t>P607965 FILTRO AIRE EXTERNO DONALDSON FREIGHTLINER M2106 2015-M2112</t>
  </si>
  <si>
    <t>F-38</t>
  </si>
  <si>
    <t>P550769 FILTRO ACEITE DONALDSON MERCEDES BENZ OM 457 LA</t>
  </si>
  <si>
    <t>LM4T</t>
  </si>
  <si>
    <t>MOTUL 7100 4T 20W50 1/4 JASO MA2/API SN 100% SYNTHETIC MULTIGRADO</t>
  </si>
  <si>
    <t>MANTENIMIENTO CHAPAS DE PUERTAS, TORNILLERIA Y CREMALLERA</t>
  </si>
  <si>
    <t>BAJAR EXOSTO PARA SOLDAR BOQUILLA, SOLDADURA SILENCIADOR</t>
  </si>
  <si>
    <t>BAJADA DE PASTA DE UNIDAD PARA CAMBIO DE BOMBILLO Y ASEGURADA CON SIKA</t>
  </si>
  <si>
    <t>B61A</t>
  </si>
  <si>
    <t>BATERIA 27-1100 MAC SILVER PLUS 27R1100MC IZQUIERDA SELLADA SMF</t>
  </si>
  <si>
    <t>BATERIA 34-950 MAC SILVER PLUS 34RST950MC DERECHA SELLADA SMF</t>
  </si>
  <si>
    <t>27A</t>
  </si>
  <si>
    <t>LIQUIDO FRENO DOT3 COFRE 290 CC</t>
  </si>
  <si>
    <t>CF-22</t>
  </si>
  <si>
    <t>FLP302/PFG25121074 FILTRO COMBUSTIBLE PREMIUM FILTERS CHEVROLET AVEO-CORSA-SPARK</t>
  </si>
  <si>
    <t>FL-686</t>
  </si>
  <si>
    <t>A9797PLUS FILTRO ACEITE PARTMO CHEVROLET OPTRA-AVEO 1.6-EMOTION GTI-AVEO FAMILY 1.5</t>
  </si>
  <si>
    <t>SOLDADURA A LA PUERTA TRASERA</t>
  </si>
  <si>
    <t>CAMBIO DE UN TORNILLO DEL SOPORTE DE LA CABINA</t>
  </si>
  <si>
    <t>ARREGLO DE LAS CADENAS COMPUESTA TRASERA</t>
  </si>
  <si>
    <t>ARREGLO DE LAS CADENAS DEL CAPO</t>
  </si>
  <si>
    <t>ARREGLAR PIN DEL CACHO EN EL TORNO</t>
  </si>
  <si>
    <t>BAJADA DE RUEDA DELANTERA</t>
  </si>
  <si>
    <t>CAMBNIO DE TERMINALES DEL CAMBIA LUZ EN MAL ESTADO</t>
  </si>
  <si>
    <t>CAMBIO DE INST. DE LUZ TECHO DE CABLES EN MAL ESTADO</t>
  </si>
  <si>
    <t>ARREGLO DE INST. EN CORTO DE LUZ DE FRENO</t>
  </si>
  <si>
    <t>ARREGLO DE INST. DE LAS UNIDADES Y CAMBIO PACHAS Y AJUSTE INST.</t>
  </si>
  <si>
    <t>HECHURA DE INST. DE SISTEMA DE ELEVADORES PARA LUCES ALTAS Y BAJAS</t>
  </si>
  <si>
    <t>11C</t>
  </si>
  <si>
    <t>TERPEL ULTREK 50 1/6 API CF/SF MONOGRADO</t>
  </si>
  <si>
    <t>REP-10293</t>
  </si>
  <si>
    <t>BOMBA INCORPORADA P50</t>
  </si>
  <si>
    <t>FL-27</t>
  </si>
  <si>
    <t>P550008/A1/A1SP FILTRO ACEITE DONALDSON FIAT MWM</t>
  </si>
  <si>
    <t>GA23</t>
  </si>
  <si>
    <t>GRASA INDUSTRIAL LITIO NLGI-2 VALVOLINE MULTILUBE LITHIUM 16 KG</t>
  </si>
  <si>
    <t>REP-10288</t>
  </si>
  <si>
    <t>CARRACA 3/16</t>
  </si>
  <si>
    <t>LYB-10006</t>
  </si>
  <si>
    <t>PACHA BOMBILLO UNIDAD</t>
  </si>
  <si>
    <t>LYB-10005</t>
  </si>
  <si>
    <t>PORTA FUSIBLERA UNIVERSAL</t>
  </si>
  <si>
    <t>ELEVADOR UNIVERSAL</t>
  </si>
  <si>
    <t>TOR363</t>
  </si>
  <si>
    <t>TUERCA HEXAGONAL ALTA 7/8 RF</t>
  </si>
  <si>
    <t>KW-809</t>
  </si>
  <si>
    <t>CHAPETA RIN ART D500-600-700 TRASERA 1101000624 CHT 1922774</t>
  </si>
  <si>
    <t>TOR5</t>
  </si>
  <si>
    <t>TORNILLO HEXAGONAL GRADO 5 1/4 X 1-1/2 RO</t>
  </si>
  <si>
    <t>CAMBIO DE MANGUERA COMPARTIDOR DEL GATO</t>
  </si>
  <si>
    <t>FRA 555</t>
  </si>
  <si>
    <t>SER. EXTERNO CAMBIO MANGUERA PRINCIPAL ELECTROVALVULA FRENO AHOGO</t>
  </si>
  <si>
    <t>FRA 1008</t>
  </si>
  <si>
    <t>SER. EXTERNO SERVICIO DESVARE CORREGIR FUGA HIDRAULICA SISTEMA COMPACTACION</t>
  </si>
  <si>
    <t>FRA 3366</t>
  </si>
  <si>
    <t>GRABADA DE FRENOS</t>
  </si>
  <si>
    <t>BAJADA DE MUELLE PARA CAMBIARLE EL TORNILLO CENTRAL</t>
  </si>
  <si>
    <t>CAMBIO DE MANGUERA DEL COMPARTIDOR DE LA PARTE DE ARRIBA</t>
  </si>
  <si>
    <t>FRA 3367</t>
  </si>
  <si>
    <t>BAJADA RUEDA TRASERA</t>
  </si>
  <si>
    <t>CAMBIAR SUNCHOS</t>
  </si>
  <si>
    <t>RODAJAS Y RODILLOS</t>
  </si>
  <si>
    <t>GRADUADA DE FRENOS</t>
  </si>
  <si>
    <t>FRA 3371</t>
  </si>
  <si>
    <t>BAJAR DE UN MUELLE DELANTERO PARA CAMBIAR TORNILLO CENTRAL</t>
  </si>
  <si>
    <t>QUITAR EL SOPORTE DELANTERO PARA REFORZARLO</t>
  </si>
  <si>
    <t>CAMBIO DE 2 SOPORTES DELANTEROS DEL MOTOR</t>
  </si>
  <si>
    <t>CAMBIO DE TORNILLOS AUN PUENTE DEL CHASIS</t>
  </si>
  <si>
    <t>FRA 2034</t>
  </si>
  <si>
    <t>SER. EXTERNO SERVICIO DESVARE CAMBIAR CRUCETA</t>
  </si>
  <si>
    <t>FRA 957</t>
  </si>
  <si>
    <t>ASISTENCIA DIURNA EN EL CARRASCO, DISP FINAL, DESMONTE PIEZAS</t>
  </si>
  <si>
    <t>ARREGLO DEL PUENTE  DE LA CAJA</t>
  </si>
  <si>
    <t>POSTURA DE LA CADENA AL CARDAN</t>
  </si>
  <si>
    <t>ARREGLO DEL TANQUE DE AGUA SOLDADA DE LAS ABRAZADERAS</t>
  </si>
  <si>
    <t>APRETAR 2 MUELLES DELANTEROS</t>
  </si>
  <si>
    <t>GRABADA FRENOS</t>
  </si>
  <si>
    <t>DESMONTAR PARTE SUP MOTOR PARA REEMP ARNES Y SER ESCANER</t>
  </si>
  <si>
    <t>FRA 6185</t>
  </si>
  <si>
    <t>SER. EXTERNO SERVICIO DESVARE APRETAR ARRANQUE Y DEL REGULADOR</t>
  </si>
  <si>
    <t>FRA 2036</t>
  </si>
  <si>
    <t>FRA 1020</t>
  </si>
  <si>
    <t>SER. EXTERNO SERVICIO DESVARE SOLTAR TOMAFUERZA PARA QUITAR SEDIMENTO</t>
  </si>
  <si>
    <t>CAMBIAR MANG DE PRESION HIDRAU, CAMB ORIN PARA CORREGIR FUGAS HIDRAUL</t>
  </si>
  <si>
    <t>SOLTAR RACORES PARA CORREGIR FUGA DE COMBUSTIBLE Y AIRE EN EL SIST ACPM</t>
  </si>
  <si>
    <t>MANTENIMIENTO AL BOMBIL DE COMBUSTIBLE</t>
  </si>
  <si>
    <t>APRETAR LOS MUELLES DELANTEROS</t>
  </si>
  <si>
    <t>GRABADORA DE FRENOS</t>
  </si>
  <si>
    <t>CAMBIAR UNA MANGUERA DEL COMPARTIDOR DEL LADO IZQUIERDO</t>
  </si>
  <si>
    <t>DESVARE POR DAÑO RACAR PRINCIPAL DEL COMPRESOR</t>
  </si>
  <si>
    <t>CAMBIO BOMBONA DE ARREGLO FUGA AIRE TUBERIA</t>
  </si>
  <si>
    <t>ARREGLO DE MANGUERA DEL TOMAFUERZA, DEL MONO, DEL TRIPLE E INST AIRE</t>
  </si>
  <si>
    <t>BAJADA DE MUELLE DEL TANDER</t>
  </si>
  <si>
    <t>BAJAR SILLIN PARA SOLDARLO</t>
  </si>
  <si>
    <t>CAMBIAR BARRA ESTABILIZADORA</t>
  </si>
  <si>
    <t>BAJAR UNA RUEDA PARA CAMBIAR Y CORTE DE 5 ESPARRAGOS</t>
  </si>
  <si>
    <t>CAMBIO UNA GRAMPA AL MUELLE DELANTERO</t>
  </si>
  <si>
    <t>DESVARADA Y ARREGLO BOMBONA</t>
  </si>
  <si>
    <t>FRA 6251</t>
  </si>
  <si>
    <t>SER. EXTERNO CAMBIO FUSIBLES CAMBIO DE CABLES DE LUCES POR CORTO</t>
  </si>
  <si>
    <t>FRA 1025</t>
  </si>
  <si>
    <t>SER. EXTERNO SERVICIO DESVARE NOCTURNO DESTRABAR TOMA FUERZA POR SEDIMENTO</t>
  </si>
  <si>
    <t>BAJAR GATO PARA ARREGLAR</t>
  </si>
  <si>
    <t>SACAR BASURA PARA LIMPIAR Y REMENDAR PISO DE LA TOLBA SOLDARLO LO PODRIDO</t>
  </si>
  <si>
    <t>BAJADA DE AUTOMATICO AUXILIAR PARA MANTENIMIENTO</t>
  </si>
  <si>
    <t>ARREGLO DE LA PACHA EL SENSOR DE LA BOMBA DE MOTOR</t>
  </si>
  <si>
    <t>ARREGLO DE REVISION DE LA TOLBA</t>
  </si>
  <si>
    <t>DESVARE EN CHACARITA REVISION Y ARREGLO DE INSTALACION DE PLANTA</t>
  </si>
  <si>
    <t>REVISION DE COMANDO E INSTALACION POR NUEVO</t>
  </si>
  <si>
    <t>HECHURA DE INSTALACION DE EXPLORADORAS</t>
  </si>
  <si>
    <t>APRETAR MUELLE DELANTEROS</t>
  </si>
  <si>
    <t>BAJADA GATO ARREGLAR</t>
  </si>
  <si>
    <t>BAJADA MUELLE TRASERO DEL TANDER</t>
  </si>
  <si>
    <t>SOLDAR LA PRINCIPAL Y LA TERCERA</t>
  </si>
  <si>
    <t>CAMBIAR MANGUERA DE LA TOLBA</t>
  </si>
  <si>
    <t>ARREGLO DE LOS ESTRIBUS TRASEROS PARA REFORZAR Y SOLDAR</t>
  </si>
  <si>
    <t>BAJAR Y DESARMAR CONTROLES DEL TOMA FUERZA</t>
  </si>
  <si>
    <t>BAJADA RUEDA DELANTERA QUITAR Y ARREGLAR CACHO Y BASE,CAMBIO PIN Y</t>
  </si>
  <si>
    <t>CAMBIO BASE DE LA BARRA ESTABILIZADORA</t>
  </si>
  <si>
    <t>ARREGLAR SEPARADOR DEL MUELLE</t>
  </si>
  <si>
    <t>PARA SOLDAR UNA HOJA</t>
  </si>
  <si>
    <t>BAJADA DE MUELLE DELANTERO</t>
  </si>
  <si>
    <t>FRA 752</t>
  </si>
  <si>
    <t>FRA 751</t>
  </si>
  <si>
    <t>SER. EXTERNO CORREGIR FUGA DE HIDRAULICO BOMBA HIDRAULICO Y CAMBIO MANGUERA</t>
  </si>
  <si>
    <t>RA1045</t>
  </si>
  <si>
    <t>MANGUERA CRISTAL 40-5/16</t>
  </si>
  <si>
    <t>TERPEL ULTREK VALVULINA 85W140 GRANEL API GL-5 DIFERENCIAL MULTIGRADO</t>
  </si>
  <si>
    <t>C14B-A</t>
  </si>
  <si>
    <t>CINTA TEFLON 18MM X 15M USO PROFESIONAL INDUSTRIAL CELLUX 1 UN</t>
  </si>
  <si>
    <t>REP-10236</t>
  </si>
  <si>
    <t>DEPOSITO AUXILIAR RADIADOR GM 15012624 CHEVROLET KODIAK</t>
  </si>
  <si>
    <t>RA1199</t>
  </si>
  <si>
    <t>RACOR B68 3/4X1/2</t>
  </si>
  <si>
    <t>RA51</t>
  </si>
  <si>
    <t>RACOR TIPO GARBANZO B60 1/2</t>
  </si>
  <si>
    <t>RA1204</t>
  </si>
  <si>
    <t>RACOR PUNTERA 3/4</t>
  </si>
  <si>
    <t>RA69</t>
  </si>
  <si>
    <t>RACOR UNION B62 3/4</t>
  </si>
  <si>
    <t>BARRA ESTABILIZADORA TRANVERSAL TANDEM-HDK44643-009L KODIAK</t>
  </si>
  <si>
    <t>TOR48</t>
  </si>
  <si>
    <t>TORNILLO HEXAGONAL GRADO 5 1/2 X 4 RO</t>
  </si>
  <si>
    <t>KW-668</t>
  </si>
  <si>
    <t>PERNO 15/16X41/2 RIN DISCO</t>
  </si>
  <si>
    <t>REP-10241</t>
  </si>
  <si>
    <t>ARNES MOTOR CAT3126 CHEVROLET KODIAK</t>
  </si>
  <si>
    <t>GA21</t>
  </si>
  <si>
    <t>GRASA COMPLEJA LITIO EP AZUL NLGI-2 BEG 350 GR</t>
  </si>
  <si>
    <t>RA929</t>
  </si>
  <si>
    <t>ADAPTADOR MM 3/4-3/4 JIC</t>
  </si>
  <si>
    <t>RODAMIENTO INTERNO RUEDA TAMDEN TIMKEN 594A-592A-SET403 KENWORTH/ITERNATIONAL/FREIGHTLINER/BRIGADIER F9000</t>
  </si>
  <si>
    <t>HOJ137</t>
  </si>
  <si>
    <t>HOJA PRINCIPAL DELANTERA 55B024-1 IMAL INTERNATIONAL HI 7400 DOBLE TROQUE/1 DL</t>
  </si>
  <si>
    <t>TOR50</t>
  </si>
  <si>
    <t>TORNILLO HEXAGONAL GRADO 5 1/2 X 5 RO</t>
  </si>
  <si>
    <t>TOR329</t>
  </si>
  <si>
    <t>TUERCA SEGURIDAD 5/8 RO</t>
  </si>
  <si>
    <t>TOR62</t>
  </si>
  <si>
    <t>TORNILLO HEXAGONAL GRADO 5 5/8 X 4-1/2 RO</t>
  </si>
  <si>
    <t>LUB-10024</t>
  </si>
  <si>
    <t>MOTOLINE PREMIUM AW 68 1/5 HIDRAULICO</t>
  </si>
  <si>
    <t>TOR266</t>
  </si>
  <si>
    <t>TORNILLO HEXAGONAL GRADO 8 3/4 X 2 RF</t>
  </si>
  <si>
    <t>GRASA COMPLEJA LITIO AZUL EP-2 LUBRY NANOTEK 2 KG</t>
  </si>
  <si>
    <t>KW-561</t>
  </si>
  <si>
    <t>BOCIN TAMDEN ESPARRAGO DE 3/4 INTER-EAGLE-139-2651</t>
  </si>
  <si>
    <t>LYB-10002</t>
  </si>
  <si>
    <t>EXPLORADORAS LED</t>
  </si>
  <si>
    <t>LYB-10003</t>
  </si>
  <si>
    <t>TERMINAL  TIPO OJO 1/4</t>
  </si>
  <si>
    <t>LYB-10004</t>
  </si>
  <si>
    <t>COMANDO LUCES COMPLETO</t>
  </si>
  <si>
    <t>BATERIA 4D-1400 MAC SILVER PLUS 4D1500MC DERECHA MANTENIMIENTO</t>
  </si>
  <si>
    <t>ARREGLO Y SOLDADURA AL ESTRIBU TRASERO</t>
  </si>
  <si>
    <t>BAJAR TANQUE DE ACPM PARA LAVAR Y SOLDAR</t>
  </si>
  <si>
    <t>INICIADA</t>
  </si>
  <si>
    <t>BAJADA BATERIAS PARA MANTENIMIENTO Y CAMBIO BORNE</t>
  </si>
  <si>
    <t>BAJADA UNIDAD IZQUIERDA PARA LAVADA, ARREGLO E IMPERMEABILIZACION CON SIKA</t>
  </si>
  <si>
    <t>CAMBIO BOMBILLO DE UNIDAD Y DIRECCIONALES</t>
  </si>
  <si>
    <t>CAMBIO LUZ TECHO</t>
  </si>
  <si>
    <t>ARREGLO DE CORRIENTE EN INST DE 12V EN CORTO</t>
  </si>
  <si>
    <t>RCH-1099</t>
  </si>
  <si>
    <t>ALTERNADOR 12V 110A NPR 2000-2011-1J0035-1J0100</t>
  </si>
  <si>
    <t>LYB-10001</t>
  </si>
  <si>
    <t>BOMBILLO NARANJA 1 CONTACTO 24V</t>
  </si>
  <si>
    <t>FRA 1442</t>
  </si>
  <si>
    <t>COLOCAR TAPA DE CAMBIOS</t>
  </si>
  <si>
    <t>HACER PASADOR DE GATO PEQUEÑO</t>
  </si>
  <si>
    <t>POSTURA GATO GRANDE</t>
  </si>
  <si>
    <t>POSTURA GATO PEQUEÑO A LA TOLBA</t>
  </si>
  <si>
    <t>HACER BUJE DE GATO PEQUEÑO</t>
  </si>
  <si>
    <t>HACER EL PASADOR DE GATO GRANDE</t>
  </si>
  <si>
    <t>ARREGLO DE LOS BUJES DE LOS GATOS DE LA TOLBA</t>
  </si>
  <si>
    <t>LAVAR Y ARREGLAR TANQUE, CAMBIAR FILTRO</t>
  </si>
  <si>
    <t>CAMBIO MANGUERA DEL COMPARTIDOR DE LA BOMBA</t>
  </si>
  <si>
    <t>CAMBIO DE LOS CAUCHOS DONDE VA ARRASTRANDO EL COMPARTIDOR</t>
  </si>
  <si>
    <t>BAJADA TAPA E LA CAJA DE CAMBIOS PARA CUADRAR GUALLA</t>
  </si>
  <si>
    <t>CAMBIO DE MANGUERA DEL FRENO DE PIE</t>
  </si>
  <si>
    <t>FE1288</t>
  </si>
  <si>
    <t>ARREGLO HORQUILLA BASE</t>
  </si>
  <si>
    <t>CEPILLADA DEL VOLANTE</t>
  </si>
  <si>
    <t>FE1286</t>
  </si>
  <si>
    <t>SERVICIO TORNO, GASOLINA, SILICONA</t>
  </si>
  <si>
    <t>ARREGLO DE INST. DEL SENSOR DE VELOCIDAD Y CAMBIO DE PACHA</t>
  </si>
  <si>
    <t>SERVICIO DE ESCANER PARA BUSQUEDA Y BORRADA DE FALLAS</t>
  </si>
  <si>
    <t>INICIADA EN LOS TALLERES</t>
  </si>
  <si>
    <t>INST. DE EXPLORADORA EN LA DEFENSA Y HECHURA DE INSTALACION</t>
  </si>
  <si>
    <t>BAJADA 2 BATERIAS PARA RECONSTRUCCION DE POSTES Y ARREG PUENTES</t>
  </si>
  <si>
    <t>DESTAPADA DE DIRECCIONALES PARA LAVADA E INSTALACION DE MODULOSQ</t>
  </si>
  <si>
    <t>INSTALACION DE PARLANTES EN LAS PUERTAS</t>
  </si>
  <si>
    <t>BAJADA DE DEFENSA PARA ARREGLO Y LAVADA DE UNIDADES</t>
  </si>
  <si>
    <t>BAJADA CARTER IZQ PARA BAJAR CREMALLERA ELECTRICA, ARREGLO MOTOR E INST.</t>
  </si>
  <si>
    <t>SER. EXTERNO MANTENIMIENTO ESPECIAL</t>
  </si>
  <si>
    <t>TOR418</t>
  </si>
  <si>
    <t>TUERCA HEXAGONAL INOXIDABLE 304 3/8 UNC</t>
  </si>
  <si>
    <t>RA355</t>
  </si>
  <si>
    <t>ADAPTADOR 2024 MM NPT JIC 90 3/4X1-1/16</t>
  </si>
  <si>
    <t>RA353</t>
  </si>
  <si>
    <t>ADAPTADOR 2024 MM NPT JIC 90 1/2X3/4</t>
  </si>
  <si>
    <t>RA900</t>
  </si>
  <si>
    <t>MANGUERA SINFLEX 6 MM</t>
  </si>
  <si>
    <t>FL-151</t>
  </si>
  <si>
    <t>P550388 FILTRO HIDRAULICO DONALDSON JOHN DEERE/PERKINS/CUMMINS/INTERNATIONAL/VOLVO</t>
  </si>
  <si>
    <t>BATERIA 30H-1200 STAR SILVER 1200-30H-S IZQUIERDA MANTENIMIENTO</t>
  </si>
  <si>
    <t>B71</t>
  </si>
  <si>
    <t>BATERIA 31T-1100 STAR SILVER 1200-30H-T IZQUIERDA MANTENIMIENTO</t>
  </si>
  <si>
    <t>REP-10242</t>
  </si>
  <si>
    <t>BOMBA HIDRAULICA ABER CV19275 P51</t>
  </si>
  <si>
    <t>REP-10256</t>
  </si>
  <si>
    <t>SENSOR VELOCIMETRO CAJA 1832270180 CHEVROLET FVR</t>
  </si>
  <si>
    <t>REP-10264</t>
  </si>
  <si>
    <t>EJE TOMA 1 3/4 EATON FULLER 0215FF CHEVROLET FVR</t>
  </si>
  <si>
    <t>REP-10265</t>
  </si>
  <si>
    <t>BUJE TOMA EATON FULLER 5794S CHEVROLET FVR</t>
  </si>
  <si>
    <t>REP-10266</t>
  </si>
  <si>
    <t>CHOROTE CAJA EATON FULLER 1233DSD CHEVROLET FVR</t>
  </si>
  <si>
    <t>REP-10267</t>
  </si>
  <si>
    <t>CHAVETA CAJA EATON FULLER 551D5DE</t>
  </si>
  <si>
    <t>REP-10268</t>
  </si>
  <si>
    <t>VARILLA CAJA EATON FULLER 10012A</t>
  </si>
  <si>
    <t>REP-10269</t>
  </si>
  <si>
    <t>CANASTILLA CAJA EATON FULLER 331572</t>
  </si>
  <si>
    <t>REP-10270</t>
  </si>
  <si>
    <t>PIÑON CAJA EATON FULLER 4302381/1215XDD</t>
  </si>
  <si>
    <t>REP-10271</t>
  </si>
  <si>
    <t>PIÑA CAJA EATON FULLER 4304317/P43043</t>
  </si>
  <si>
    <t>REP-10263</t>
  </si>
  <si>
    <t>KIT EMBRAGUE 13802/SAP128578D/0215E CHEVROLET FVR 2014</t>
  </si>
  <si>
    <t>REP-10276</t>
  </si>
  <si>
    <t>VELOCIMETRO CAJA EATON FULLER VEL4161</t>
  </si>
  <si>
    <t>REP-10274</t>
  </si>
  <si>
    <t>EJE DESLIZANTE EATON FULLER EHG56</t>
  </si>
  <si>
    <t>REP-10273</t>
  </si>
  <si>
    <t>EMPAQUE MEDIA CAJA EATON FULER</t>
  </si>
  <si>
    <t>REP-10272</t>
  </si>
  <si>
    <t>TUERCA CAJA EATON FULLER 6545S</t>
  </si>
  <si>
    <t>KW-1289</t>
  </si>
  <si>
    <t>RETENEDOR TRASERO PARA CAJA EATON FULLER</t>
  </si>
  <si>
    <t>REP-10275</t>
  </si>
  <si>
    <t>RODAMIENTO CAJA EATON FULLER RO1PAC</t>
  </si>
  <si>
    <t>LYB-10014</t>
  </si>
  <si>
    <t>TERMINAL TIPO OJO 5/16</t>
  </si>
  <si>
    <t>LYB-10013</t>
  </si>
  <si>
    <t>JUEGO PARLANTES</t>
  </si>
  <si>
    <t>LYB-10012</t>
  </si>
  <si>
    <t>MODULO 3 BOMBILLOS LED</t>
  </si>
  <si>
    <t>LYB-10011</t>
  </si>
  <si>
    <t>MODULOS 6 BOMBILLOS LED</t>
  </si>
  <si>
    <t>FEL-011</t>
  </si>
  <si>
    <t>JUEGO EXPLORADORAS</t>
  </si>
  <si>
    <t>KW-174</t>
  </si>
  <si>
    <t>AMORTIGUADOR DELANTERO 66924 CHEVROLET FTR</t>
  </si>
  <si>
    <t>RCH-2480</t>
  </si>
  <si>
    <t>1876100640/A205SP FILTRO ACEITE ISUZU CHEVROLET FVR 2020</t>
  </si>
  <si>
    <t>F68</t>
  </si>
  <si>
    <t>8982035990 FILTRO COMBUSTIBLE ISUZU 4HK1-4JJ1-FSR-FTR-FVM</t>
  </si>
  <si>
    <t>ESCANER PAA BORRAR FALLAS</t>
  </si>
  <si>
    <t>CAMBIO DE SENSOR DE VELOCIDAD ARREGLO</t>
  </si>
  <si>
    <t>BAJAR SWITCH DEL PTO PARA MANTENIMIENTO Y REVISAR</t>
  </si>
  <si>
    <t>ARREGLO DE PARTES LATERALES, FIBRA Y PINTURA, LATONERIA FRONTAL</t>
  </si>
  <si>
    <t>ENDEREZAR DEFENSA, ADAPTACION UNIDADES DELANTERAS, PINTURA Y DEFENSA</t>
  </si>
  <si>
    <t>FRA 1010</t>
  </si>
  <si>
    <t>SER. EXTERNO CAMBIO CRUCETA  CARDAN</t>
  </si>
  <si>
    <t>BAJADA DE UN MUELLE TRASERO PARA CAMBIAR HOJA</t>
  </si>
  <si>
    <t>FRA 1019</t>
  </si>
  <si>
    <t>SER. EXTERNO SERVICIO DESVARE CAMBIO DE DIAFRAGMA IZQUIERDO TRASERO</t>
  </si>
  <si>
    <t>EMPAQUETADURA DEL SECADOR DEL AIRE</t>
  </si>
  <si>
    <t>REPARADA DEL SECADOR DE AIRE</t>
  </si>
  <si>
    <t>FRA 6000</t>
  </si>
  <si>
    <t>SER. EXTERNO SERVICIO NOCTURNO ESCANEADA</t>
  </si>
  <si>
    <t>BAJADA DE PLANTA PARA ARREGLO Y MANTENIMIENTO</t>
  </si>
  <si>
    <t>DESARME DE LA BASE DEL EMBRAGUE DEL TOMA FUERZA</t>
  </si>
  <si>
    <t>FRA 129</t>
  </si>
  <si>
    <t>SER. EXTERNO CUADRAR GUAYAS SELECTORAS DE LOS CAMBIOS</t>
  </si>
  <si>
    <t>FRA 2063</t>
  </si>
  <si>
    <t>SER. EXTERNO SERVICIO DESVARE NOCTURNO DESTRABAR CAJA</t>
  </si>
  <si>
    <t>RCH-2163</t>
  </si>
  <si>
    <t>TERMINAL PARA GUAYA CONTROL CAMBIOS 8941788671 CHEVROLET NKR-NHR</t>
  </si>
  <si>
    <t>RCH-3999</t>
  </si>
  <si>
    <t>SOPORTE TRASERO MOTOR 8980130221 CHEVROLET FVZ-FVR</t>
  </si>
  <si>
    <t>RCH-875A</t>
  </si>
  <si>
    <t>SOPORTE MOTOR ISUZU 1532151840 CHEVROLET FRR 2012</t>
  </si>
  <si>
    <t>FRA 552</t>
  </si>
  <si>
    <t>SER.EXTERNO ARREGLO FUGA DE AIRE PERA FULLER Y AJUSTE</t>
  </si>
  <si>
    <t>FRA 1009</t>
  </si>
  <si>
    <t>SER. EXTERNO CAMBIO DIAFRAGMA BOMBA FRENO Y CORREGIR FUGA HIDRAULICO</t>
  </si>
  <si>
    <t>FRA 3369</t>
  </si>
  <si>
    <t>ARREGLO DE LA PALANCA</t>
  </si>
  <si>
    <t>SOLDADURA DE UN BUJE A UN GATO</t>
  </si>
  <si>
    <t>FE1310.</t>
  </si>
  <si>
    <t>CEPILLADO VOLANTE, ARR HORQUILLA Y BASE, BALINERA CLUCHT, RODILLO</t>
  </si>
  <si>
    <t>ARREGLO PLATINA DE LA BOMBA DEL CLOCHT</t>
  </si>
  <si>
    <t>POSTURA DEL TOMA FUERZA Y BOMBA DE VOLTEO</t>
  </si>
  <si>
    <t>ARREGLO DE LA PLATINA DE LA TAPA DE LA CAJA</t>
  </si>
  <si>
    <t>BAJAS CAÑA PARA CLOCHTS</t>
  </si>
  <si>
    <t>BAJAR LA PEDALERA</t>
  </si>
  <si>
    <t>SUAVIZAR BOMBA PRINCIPAL</t>
  </si>
  <si>
    <t>RESORTE DE PEDAL DE CLOCHT</t>
  </si>
  <si>
    <t>FRA 1021</t>
  </si>
  <si>
    <t>SER. EXTERNO SERVICIO DESVARE DESTRABAR CAJA DE CAMBIOS</t>
  </si>
  <si>
    <t>FRA 559</t>
  </si>
  <si>
    <t>SER. EXTERNO ARREGLO FUGA AIRE POR DAÑO MANGUERAS VALVULAS</t>
  </si>
  <si>
    <t>DESMONTAR Y MONTAR TAPA CONTROL CAMBIOS PARA HORQUILLA</t>
  </si>
  <si>
    <t>DESMONTAR CODO DE BOMBA DE AGUA, HACIA CULATA PARA CAMBIAR ORINS FUGA DE AGUA</t>
  </si>
  <si>
    <t>CORREGIR FUGA DE ACEITE POR DESCARGUE Y ALIMENTACION DEL TURBO</t>
  </si>
  <si>
    <t>BAJADA DEL MUELLE TRASERO IZQUIERDO</t>
  </si>
  <si>
    <t>CAMBIAR 3 HOJAS Y SOLDAR 3 HOJAS</t>
  </si>
  <si>
    <t>4 CORTES</t>
  </si>
  <si>
    <t>BAJADA MUELLE TRASERO DERECHO</t>
  </si>
  <si>
    <t>SOLDAR 2 HOJAS Y CAMBIAR 1</t>
  </si>
  <si>
    <t>2 CORTES</t>
  </si>
  <si>
    <t>ARREGLO Y SOLDADA DE LA BASE DE GUALLAS VIELAS</t>
  </si>
  <si>
    <t>SOLDADURA DONDE VAN GUALLAS DE LA BASE DEL COCHE</t>
  </si>
  <si>
    <t>DESVARE DESNETRALIZADA MEDIA CAJA Y ARREGLO BOMBAS</t>
  </si>
  <si>
    <t>CORREGIR FUGA DE HIDRAULICO Y CAMBIO DE MANGUERA</t>
  </si>
  <si>
    <t>ADAPTADA DE GUALLA DE LOS CAMBIOS</t>
  </si>
  <si>
    <t>BAJAR TANQUE DE COMBUSTIBLE PARA SOLDARLO</t>
  </si>
  <si>
    <t>CAMBIO TORNILLO A LA BASE DEL COMPARTIDOR</t>
  </si>
  <si>
    <t>ARREGLO BASE DEL TANQUE</t>
  </si>
  <si>
    <t>FRA 1026</t>
  </si>
  <si>
    <t>SERVICIO DE SOLDADURA A LA TOBA</t>
  </si>
  <si>
    <t>FRA 850</t>
  </si>
  <si>
    <t>SER. EXTERNO HECHURA DE BASE SUJETADOR DE FILTRO ESPALDAR SOLDADA</t>
  </si>
  <si>
    <t>FRA 563</t>
  </si>
  <si>
    <t>SER. EXTERNO CAMBIO MANGUERA AIRE VALVULA CORNETA</t>
  </si>
  <si>
    <t>ARREGLO DE LUCES DE MEDIA E INST. DE UNIDAD DERECHA</t>
  </si>
  <si>
    <t>ARREGLO DE BOMBAS DEL PRINCIPAL Y AUXILIAR</t>
  </si>
  <si>
    <t>BAJADA DE MUELLE TRASERO</t>
  </si>
  <si>
    <t>SOLDAR UNA HOJA</t>
  </si>
  <si>
    <t>ARREGLAR UNA HOJA DEL HOUSE</t>
  </si>
  <si>
    <t>REFORZAR LOS SOPORTES DEL AUXILIAR</t>
  </si>
  <si>
    <t>FRA 130</t>
  </si>
  <si>
    <t>SER. EXTERNO SERVICIO DESVARE POR CLUTCH</t>
  </si>
  <si>
    <t>FRA 128</t>
  </si>
  <si>
    <t>SER. EXTERNO SERVICIO NOCTURNO  DESVARE DESTRABAR CAJA</t>
  </si>
  <si>
    <t>RA901</t>
  </si>
  <si>
    <t>MANGUERA SINFLEX 12 MM</t>
  </si>
  <si>
    <t>RA1030</t>
  </si>
  <si>
    <t>ADAPTADOR 2021 MM NPT JIC 3/4X7/8</t>
  </si>
  <si>
    <t>RA590</t>
  </si>
  <si>
    <t>ADAPTADOR HH FF 1/2-1/2</t>
  </si>
  <si>
    <t>RA95</t>
  </si>
  <si>
    <t>RACOR B68 1/2X1/2</t>
  </si>
  <si>
    <t>RMT-10058</t>
  </si>
  <si>
    <t>ADAPTADOR NPT JIC HEMBRA MACHO 1/2 X 7/8</t>
  </si>
  <si>
    <t>KW-1409</t>
  </si>
  <si>
    <t>KIT EMBRAGUE ISUZU FTR/FVR 95631351 2006/2012 6HE1</t>
  </si>
  <si>
    <t>REP-10210</t>
  </si>
  <si>
    <t>VALVULA DE BOLA 3/4 FX7</t>
  </si>
  <si>
    <t>TOR37</t>
  </si>
  <si>
    <t>TORNILLO HEXAGONAL GRADO 5 7/16 X 1-1/4 RO</t>
  </si>
  <si>
    <t>TOR336</t>
  </si>
  <si>
    <t>TUERCA FLANGE MILIMETRICA 10X1.50</t>
  </si>
  <si>
    <t>TOR150</t>
  </si>
  <si>
    <t>ARANDELA PRESION WASA 9/16</t>
  </si>
  <si>
    <t>TOR66</t>
  </si>
  <si>
    <t>TORNILLO HEXAGONAL GRADO 5 3/4 X 1-1/2 RO</t>
  </si>
  <si>
    <t>RA62</t>
  </si>
  <si>
    <t>RACOR UNION B62 5/32</t>
  </si>
  <si>
    <t>TOR57</t>
  </si>
  <si>
    <t>TORNILLO HEXAGONAL GRADO 5 5/8 X 1-1/2 RO</t>
  </si>
  <si>
    <t>TOR469</t>
  </si>
  <si>
    <t>TORNILLO HEXAGONAL MILIMETRICO 8.8 1.75 X 12 X 70</t>
  </si>
  <si>
    <t>TOR393</t>
  </si>
  <si>
    <t>TORNILLO HEXAGONAL MILIMETRICO 8.8 1.75 X 12 X 90</t>
  </si>
  <si>
    <t>TOR337</t>
  </si>
  <si>
    <t>TUERCA FLANGE MILIMETRICA 12X1.25</t>
  </si>
  <si>
    <t>TOR108</t>
  </si>
  <si>
    <t>ARANDELA PLANA MILIMETRICA IRIZADA 12</t>
  </si>
  <si>
    <t>TERPEL ULTREK PROGRESA 15W40 GRANEL API CI-4 PLUS/SL PLUS MULTIGRADO</t>
  </si>
  <si>
    <t>TOR231</t>
  </si>
  <si>
    <t>TORNILLO HEXAGONAL GRADO 8 5/16 X 1-1/2 RF</t>
  </si>
  <si>
    <t>TOR229</t>
  </si>
  <si>
    <t>TORNILLO HEXAGONAL GRADO 8 5/16 X 1 RF</t>
  </si>
  <si>
    <t>TOR315</t>
  </si>
  <si>
    <t>TUERCA SEGURIDAD 5/16 RF</t>
  </si>
  <si>
    <t>TOR373</t>
  </si>
  <si>
    <t>TUERCA SEGURIDAD MILIMETRICA 12X1.5</t>
  </si>
  <si>
    <t>TOR468</t>
  </si>
  <si>
    <t>TORNILLO HEXAGONAL MILIMETRICO 8.8 1.75 X 12 X 60</t>
  </si>
  <si>
    <t>RA57</t>
  </si>
  <si>
    <t>RACOR TUERCA B61 5/16</t>
  </si>
  <si>
    <t>RA170</t>
  </si>
  <si>
    <t>RACOR PUNTERA 5/16</t>
  </si>
  <si>
    <t>RA49</t>
  </si>
  <si>
    <t>RACOR TIPO GARBANZO B60 5/16</t>
  </si>
  <si>
    <t>RA120</t>
  </si>
  <si>
    <t>MANGUERA SINFLEX 5/16</t>
  </si>
  <si>
    <t>B89</t>
  </si>
  <si>
    <t>BATERIA 30H-1300 TAB POLAR TR11 30H-1300 DERECHA</t>
  </si>
  <si>
    <t>REP-10253</t>
  </si>
  <si>
    <t>VALVULA CONTROL VOLTEO SIN BASE AMERICAN WORLD WA201X/ 137AV95</t>
  </si>
  <si>
    <t>SHV-56</t>
  </si>
  <si>
    <t>DESARMAR Y ARMAR BOMBAS DE ENGRANAJES PAR CAMBIO DE PIÑON</t>
  </si>
  <si>
    <t>FRA 3370</t>
  </si>
  <si>
    <t>CAMBIO DE PASADOR DE MUELLE</t>
  </si>
  <si>
    <t>SHV-58</t>
  </si>
  <si>
    <t>ARREGLO BOMBA DE DIRECCION</t>
  </si>
  <si>
    <t>CAMBIAR PASADOR A UN MUELLE</t>
  </si>
  <si>
    <t>CAMBIAR PASADOR  A LA TOLBA</t>
  </si>
  <si>
    <t>SER. EXTERNO SERVICIO DE SOLDADURA</t>
  </si>
  <si>
    <t>CAMBIO RACORES Y GARBANZOS DE AIRE</t>
  </si>
  <si>
    <t>CORREGIR FUGA DE COMBUSTIBLE</t>
  </si>
  <si>
    <t>DESMONTAR TARRO AGUA Y SOPLETEAR RADIADORES PROB RECALENTAMIENTO</t>
  </si>
  <si>
    <t>APRETADA DE MUELLE DELANTERO</t>
  </si>
  <si>
    <t>REVISION DE CRUZETAS</t>
  </si>
  <si>
    <t>CAMBIAR 2 DADOS DE LAS CRUZETAS</t>
  </si>
  <si>
    <t>CAMBIO DE BOMBONA TRASERA</t>
  </si>
  <si>
    <t>ARREGLO BARRA DE DIRECCION INS EN LA ESPAÑOLITA</t>
  </si>
  <si>
    <t>ARREGLO DE OTRA BARRA</t>
  </si>
  <si>
    <t>FRA 561</t>
  </si>
  <si>
    <t>SER. EXTERNO CAMBIO RACOR TANQUE AIRE Y AJUSTE INSTALACION AIRE</t>
  </si>
  <si>
    <t>FRA 1024</t>
  </si>
  <si>
    <t>SER. EXTERNO NOCTURNO CAMBIO DE CRUCETA CARDAN</t>
  </si>
  <si>
    <t>REPARACIONES METALMECANICAS, FAB GUIAS ELIPTICAS DE CAJA COMPACTADORA</t>
  </si>
  <si>
    <t>SHV-68</t>
  </si>
  <si>
    <t>CORREGIR FUGA, CAMBIO DE MANGUERA Y BARRA CORTA DE DIRECCION</t>
  </si>
  <si>
    <t>FRA 2053</t>
  </si>
  <si>
    <t>SER. EXTERNO BAJADA DE MUELLE DELANTERO</t>
  </si>
  <si>
    <t>SER. EXTERNO CORTAR HOJA</t>
  </si>
  <si>
    <t>CAMBIO DE SEMAFOROS Y AJUSTADA DE INSTALACION</t>
  </si>
  <si>
    <t>INSTALACION DE RADIO</t>
  </si>
  <si>
    <t>DESVARADA EN PARQUEADERO LA ESPAÑOLITA</t>
  </si>
  <si>
    <t>REVISION FALLA DE CORRIENTE DEL SISTEMA DE ENCENDIDO Y CAMBIO DE MASAS</t>
  </si>
  <si>
    <t>BAJADA PLANTA PARA CAMBIO DE REGULADOR Y PROBAR EL REGULADOR</t>
  </si>
  <si>
    <t>ASISTENCIA DIURNA NO ENCIENDE SISTEMA DE REFRIGERACION DEL VEHICULO</t>
  </si>
  <si>
    <t>GRABADA DE FRENO</t>
  </si>
  <si>
    <t>APRETADA DE GRAMPAS DELANTERAS</t>
  </si>
  <si>
    <t>SOLDADURA A LA BASE DEL COMPARTIDOR QUE VAN AL CHASIS 2</t>
  </si>
  <si>
    <t>BAJADA DE FUNCLAK Y MONTURA</t>
  </si>
  <si>
    <t>FRA 127</t>
  </si>
  <si>
    <t>SER. EXTERNO SERVICIO DESVARE NOCTURNO COLOCAR DADOS DEL CARDAN CORTO</t>
  </si>
  <si>
    <t>MANO DE OBRA CISA Y ALMACEN</t>
  </si>
  <si>
    <t>RA1348</t>
  </si>
  <si>
    <t>INFLALLANTAS LARGO TIPO ESPIGO 1/4</t>
  </si>
  <si>
    <t>TOR168</t>
  </si>
  <si>
    <t>TUERCA SEGURIDAD 1 RO</t>
  </si>
  <si>
    <t>HOJ237</t>
  </si>
  <si>
    <t>HOJA SEGUNDA TRASERA 59007-2SV RH HERCULES KENWORTH T-800/2</t>
  </si>
  <si>
    <t>REP-10227</t>
  </si>
  <si>
    <t>SELLOS BOMBA HIDRAULICO ISM</t>
  </si>
  <si>
    <t>REP-10225</t>
  </si>
  <si>
    <t>DEPOSITO AUXILIAR RADIADOR AUTOMANN 2594380C3 INTERNACIONAL 7600</t>
  </si>
  <si>
    <t>KW-53A</t>
  </si>
  <si>
    <t>AMORTIGUADOR DELANTERO 65159 KENWORTH 2007</t>
  </si>
  <si>
    <t>KW-476</t>
  </si>
  <si>
    <t>BUJE CON PASADOR PUNTA VIGA GAFF 13607 KENWORTH T800</t>
  </si>
  <si>
    <t>BAN-30</t>
  </si>
  <si>
    <t>BANDA FRENO PESADA 4707 MC BLOCK INCOLBEST</t>
  </si>
  <si>
    <t>KW-713</t>
  </si>
  <si>
    <t>RODAJA FORD 1.1/4X1-1/4X1/2X19XLT57</t>
  </si>
  <si>
    <t>KW-717</t>
  </si>
  <si>
    <t>RODAJA FORD 1.3/4X1-1/4X1/2X19XLT57</t>
  </si>
  <si>
    <t>KW-715</t>
  </si>
  <si>
    <t>RODAJA FORD 1.1/2X1-1/4X1/2X19XLT57</t>
  </si>
  <si>
    <t>REP-10252</t>
  </si>
  <si>
    <t>BARRA CORTA DIRECCION INTERNATIONAL 3579861C91 WORKSTAR 7600</t>
  </si>
  <si>
    <t>RA407</t>
  </si>
  <si>
    <t>ADAPTADOR MM 45 3/4 JIC-3/4 PSM</t>
  </si>
  <si>
    <t>RA1173</t>
  </si>
  <si>
    <t>ACOPLE CURVO TIPO OJO FRENO MOTO</t>
  </si>
  <si>
    <t>RA848</t>
  </si>
  <si>
    <t>MANGUERA FRENO LIQUIDO 1/8</t>
  </si>
  <si>
    <t>KW-54</t>
  </si>
  <si>
    <t>BOCIN TANDEM KENWORTH-FTREIGTHLINER 139-CR2643</t>
  </si>
  <si>
    <t>RCH-3523</t>
  </si>
  <si>
    <t>GRAPA REDONDA 3/4X4X11-1/2</t>
  </si>
  <si>
    <t>KW-1110</t>
  </si>
  <si>
    <t>TORNILLO SILLIN GRADO 8 CON TUERCA 1 X 11 30550-010</t>
  </si>
  <si>
    <t>KW-1420</t>
  </si>
  <si>
    <t>RETENEDOR PARA SINFIN CAJA DIRECCION 14040</t>
  </si>
  <si>
    <t>KW-266A</t>
  </si>
  <si>
    <t>RODAMIENTO FAN CLUTCH HORTON W5206SLLD-2AS-30BGS1G2DS KENWORTH T800</t>
  </si>
  <si>
    <t>KW-481</t>
  </si>
  <si>
    <t>BALINERA FAN CLUTCH HORTON 45BVV8539DLK3</t>
  </si>
  <si>
    <t>REP-10231</t>
  </si>
  <si>
    <t>REP-10287</t>
  </si>
  <si>
    <t>CARRACA 1/4</t>
  </si>
  <si>
    <t>LYB-10010</t>
  </si>
  <si>
    <t>REGULADOR UNIVERSAL</t>
  </si>
  <si>
    <t>KW-58A</t>
  </si>
  <si>
    <t>KIT CENTRAL BUJES VIGA HENDRICKSON HDK30437000L</t>
  </si>
  <si>
    <t>REP-10258</t>
  </si>
  <si>
    <t>LUNA RETROVISOR DERECHO TOYOTA 879310KF80 HILUX</t>
  </si>
  <si>
    <t>CORTAR BASE DEL TANQUE</t>
  </si>
  <si>
    <t>GA26</t>
  </si>
  <si>
    <t>GRASA LITIO EP2/NLGI2 ACDELCO SELECT 16 KG</t>
  </si>
  <si>
    <t>DESVARADA EN LA ESPAÑOLITA E INICIADA</t>
  </si>
  <si>
    <t>CAMBIO DE BORNES Y MANTENIMIENTO BATERIAS</t>
  </si>
  <si>
    <t>HOJ-10038</t>
  </si>
  <si>
    <t>HOJA PRINCIPAL TRASERA 59009-1/59B009-1 CR KENWORTH W900 T800 TANDEM</t>
  </si>
  <si>
    <t>HOJ-10039</t>
  </si>
  <si>
    <t>HOJA SEGUNDA VUELTA TRASERA 59009-2SV/59B009-2SV CR KENWORTH W900 T800</t>
  </si>
  <si>
    <t>CTA COBRO 30001412</t>
  </si>
  <si>
    <t>DESMONTAR EL CARDAN Y ENDERESARLO</t>
  </si>
  <si>
    <t>FRA 0346</t>
  </si>
  <si>
    <t>BAJAR RADIADOR DE MOTOR ESTACIONARIO, REV Y LAVAR PANAL</t>
  </si>
  <si>
    <t>SERVICIO DE REVISION DE PLANTA EN PLANTA DE TRATAMIENTO</t>
  </si>
  <si>
    <t>REP-10308</t>
  </si>
  <si>
    <t>PISTON GATO GEMELO CATERPILLAR</t>
  </si>
  <si>
    <t>MINI 320D</t>
  </si>
  <si>
    <t>REP-10309</t>
  </si>
  <si>
    <t>CASQUETE MOTOR TRASLACION CATERPILLAR MINICARGADOR</t>
  </si>
  <si>
    <t>REP-10310</t>
  </si>
  <si>
    <t>CHAVETA SEGURO PISTON</t>
  </si>
  <si>
    <t>MANO DE OBRA MANTENIMIENTO DE MOTO</t>
  </si>
  <si>
    <t>REVISION FUGA DE ACEITE</t>
  </si>
  <si>
    <t>CAMBIO DE BATERIA Y REVISION Y ENCENDIDO</t>
  </si>
  <si>
    <t>MANO DE OBRA</t>
  </si>
  <si>
    <t>INSTALACION MANO DE OBRA</t>
  </si>
  <si>
    <t>BATERIA NS40-560 MAC POWER TAXI NS40HDL560TXP DERECHA MANTENIMIENTO</t>
  </si>
  <si>
    <t>RCH-2225</t>
  </si>
  <si>
    <t>CABLE ELECTRICO</t>
  </si>
  <si>
    <t>LYB-10029</t>
  </si>
  <si>
    <t>COMANDO ELECTRICO DERECHO</t>
  </si>
  <si>
    <t>LYB-10030</t>
  </si>
  <si>
    <t>COMANDO ELECTRICO IZQUIERDO</t>
  </si>
  <si>
    <t>LYB-10031</t>
  </si>
  <si>
    <t>REGULADOR ELECTRICO UNIVERSAL</t>
  </si>
  <si>
    <t>RCH-1565</t>
  </si>
  <si>
    <t>TERMINAL ELECTRICO</t>
  </si>
  <si>
    <t>LYB-10032</t>
  </si>
  <si>
    <t>BOTON ELECTRICO UNIVERSAL</t>
  </si>
  <si>
    <t>REP-10463</t>
  </si>
  <si>
    <t>CAJA REVERSA MOTOCARRO</t>
  </si>
  <si>
    <t>REP-10332</t>
  </si>
  <si>
    <t>BUJES SUSPENSION MOTOCARRO</t>
  </si>
  <si>
    <t>REVISADA DE BOMBAS PPAL Y AUX DEL GLUCHT, GRADUADA DEL GLUCHT</t>
  </si>
  <si>
    <t>CAMBIO DE PACHA DE UNIDAD Y CAMBIO DE LA UNIDAD MAS ARREGLO DE LA BASE</t>
  </si>
  <si>
    <t>ARREGLO DE DIRECCIONALES Y ARREGLO DE LA INSTALACION</t>
  </si>
  <si>
    <t>CAMBIO DE PACHA Y ELEVADA DEL CAMBIO DE LUZ DE LAS UNIDADES</t>
  </si>
  <si>
    <t>ARREGLO DE LA LUZ TRASERA DE LOS STOP</t>
  </si>
  <si>
    <t>LYB-10036</t>
  </si>
  <si>
    <t>UNIDAD LED</t>
  </si>
  <si>
    <t>SACADA DE 1 RUEDA TRASERA  CAMBIO DE RODAJAS</t>
  </si>
  <si>
    <t>CAMBIO DE UN TORNILLO A LA CABINA</t>
  </si>
  <si>
    <t>ARREGLO DE LA ARAÑA</t>
  </si>
  <si>
    <t>SACADA DE 5 ESPARRAGOS</t>
  </si>
  <si>
    <t>DESTRAVAR CAJA DESVARE</t>
  </si>
  <si>
    <t>DESVARE NOCTURNO POR CARDAN</t>
  </si>
  <si>
    <t>M9G</t>
  </si>
  <si>
    <t>CHEVRON DELO VALVULINA 85W140 GRANEL API GL-5/MT-1 GEAR ESI MULTIGRADO</t>
  </si>
  <si>
    <t>REP-10440</t>
  </si>
  <si>
    <t>JUEGO DADOS CRUCETA Y TORNILLOS</t>
  </si>
  <si>
    <t>SERVICIO Y MECANIZADO</t>
  </si>
  <si>
    <t>CAMBIO DE GRAMPA DELANTERA Y APRETADA DE MUELLE</t>
  </si>
  <si>
    <t>CAMBIO DE TORNILLO AL PUENTE DELANTERO</t>
  </si>
  <si>
    <t>HACER PASADOR</t>
  </si>
  <si>
    <t>HACER BUJE</t>
  </si>
  <si>
    <t>BAJADA GATO DEL COMPARTIDOR</t>
  </si>
  <si>
    <t>CAMBIO DE LA MANGUERA DEL GATO</t>
  </si>
  <si>
    <t>ARREGLO DE BASE DEL COMPARTIDOR</t>
  </si>
  <si>
    <t>CAMBIO DE TORNILLO AL MUELLE DELANTERO</t>
  </si>
  <si>
    <t>APRETAR 4 SOPORTES EL MOTOR</t>
  </si>
  <si>
    <t>BAJADA DE 2 MUELLES DELANTEROS PARA CAMBIAR TORNILLO CENTRAL</t>
  </si>
  <si>
    <t>CAMBIAR HOJA</t>
  </si>
  <si>
    <t>ARREGLO DE LAS BASES DEL COMBUSTIBLE DEL ACPM</t>
  </si>
  <si>
    <t>SOLDADA A LA BASE DEL COMPARTIDOR</t>
  </si>
  <si>
    <t>ARREGLO DE MANGUERAS</t>
  </si>
  <si>
    <t>SER. EXTERNO MONTE Y DESMONTE DE TUBO HIDRAULICO DE TOLVA</t>
  </si>
  <si>
    <t>SER. EXTERNO SERVICIO DESVARE QUITAR TAPA Y HORQUILLA DE TOMA FUERZA PARA CAMBIO</t>
  </si>
  <si>
    <t>CAMBIO DE BUJES DE LAS VIGAS Y ARREGLO DE PASADORES EN EL TORNO</t>
  </si>
  <si>
    <t>REFORZADA DE UNA TAPA DEL SILLIN</t>
  </si>
  <si>
    <t>POSTURA DE 3 TOPES A LOS TORNILLOS DEL SILLIN</t>
  </si>
  <si>
    <t>ARREGLO DE 1 SOPORTE DEL MUELLE</t>
  </si>
  <si>
    <t>SOLDADURA DE 1 HOJA</t>
  </si>
  <si>
    <t>BJDA DE 2 MULLES PARA CAMBIAR TORNILLOS CENTRALES</t>
  </si>
  <si>
    <t>BJDA DE 2 VIGAS PARA CAMBIAR CASQUETES, BUJES CNTLS Y DE PUNTAS, Y CAMBIO DE 2 SILLINES</t>
  </si>
  <si>
    <t>CAMBIO DE 1 SOPORTE DEL MOTOR</t>
  </si>
  <si>
    <t>ARREGLO DE 1 CUÑA DE LA TOLVA</t>
  </si>
  <si>
    <t>DESTAPADA DE BOBINAS PARA ARREGLO</t>
  </si>
  <si>
    <t>REVISION PARA ENCENDIDO, BJDA DEL MOTOR DE ARRANQUE PARA ARREGLO Y MNTO</t>
  </si>
  <si>
    <t>INICIADA, TODO EL SERVICIO FUE EN EL PARQUEADERO</t>
  </si>
  <si>
    <t>DESVARE EN PARQUEADERO LA ESPAÑOLITA</t>
  </si>
  <si>
    <t>DESVARE ARREGLO DE CORTO DE ENCENDIDO</t>
  </si>
  <si>
    <t>BAJADA DE BOBINAS-ARREGLO DE AISLANTES POR DETERIORO</t>
  </si>
  <si>
    <t>ARREGLO Y MANTENIMIENTO DEL MOTRO DE ARANQUE</t>
  </si>
  <si>
    <t>CAMBIO DE AUTOMATICO AUXILIAR</t>
  </si>
  <si>
    <t>ARREGLO DE LA LUZ DE LA CABINA Y CAMBIO DE SWICHES</t>
  </si>
  <si>
    <t>REPARACION DE LA INSTALACION DE LA TOLVA Y CAMBIO DE STOPS</t>
  </si>
  <si>
    <t>ARREGLO DE INSTALACION DE LAS UNIDADES EN CORTO</t>
  </si>
  <si>
    <t>MANTENIMIENTO Y REVISION DE BATERIA EN MAL ESTADO</t>
  </si>
  <si>
    <t>INSTALADA DE MODULOS EN LA PERSIANA Y LOS BATES PEGADA CON SIKA</t>
  </si>
  <si>
    <t>AREGLO DE INSTACION DE LUCES BAJAS Y ALTAS</t>
  </si>
  <si>
    <t>DESVARE NOCTURNO DESTRABAR CAJA</t>
  </si>
  <si>
    <t>APRETADA DE 2 MUELLES DELANTEROS</t>
  </si>
  <si>
    <t>SOLDAR UN TOPE A LA TUERCA DEL SILLIN</t>
  </si>
  <si>
    <t>APRETAR MUELLES DEL TANDER</t>
  </si>
  <si>
    <t>BAJADA DE 2 RUEDAS TRASERAS</t>
  </si>
  <si>
    <t>CAMBIO DE TORNILLOS A UN PUENTE</t>
  </si>
  <si>
    <t>SOLDADURA A UN PUENTE DEL CHASIS</t>
  </si>
  <si>
    <t>SUMINISTRO BOMBA HIDRAULICA DE LA DIRECCION</t>
  </si>
  <si>
    <t>ARREGLO DE CORTO DE LA LUZ MEDIA Y DIRECCIONALES</t>
  </si>
  <si>
    <t>ARREGLO DE LUZ DEL TECHO CABINA</t>
  </si>
  <si>
    <t>ARREGLO DE CORTO Y HECHURA DE INSTALACION DE EXPLORADORAS DE LA TOLVA</t>
  </si>
  <si>
    <t>DESVARADA CARRASCO INSTALAR MANGUERA DEL LA BOMBA DEL HIDRAULICO</t>
  </si>
  <si>
    <t>CUADRAR FUGA DE AIRE SUSPENDER BOMBONA TRASERA Y GRADUAR FRENOS</t>
  </si>
  <si>
    <t>DESVARADA CARRAASCO, INSTALAR MANGUERA DE LA BOMBA DEL HIDRAULICO</t>
  </si>
  <si>
    <t>REP-10333</t>
  </si>
  <si>
    <t>SELLO TAPA SUPERIOR COMPACTADOR</t>
  </si>
  <si>
    <t>BATERIA 31T-1250 MAC SILVER PLUS 31T-1250MC MANTENIMIENTO</t>
  </si>
  <si>
    <t>TOR167</t>
  </si>
  <si>
    <t>TUERCA SEGURIDAD 7/8 RO</t>
  </si>
  <si>
    <t>TOR678</t>
  </si>
  <si>
    <t>TORNILLO CARRIAJE ZINCADO GRADO 2 1/4 X 2</t>
  </si>
  <si>
    <t>ORING-4</t>
  </si>
  <si>
    <t>ORING 118-128</t>
  </si>
  <si>
    <t>FL-317</t>
  </si>
  <si>
    <t>P558615/A339SP FILTRO ACEITE DONALDSON CUMMINS</t>
  </si>
  <si>
    <t>KW-63</t>
  </si>
  <si>
    <t>RETENEDOR BUJE CENTRAL VIGA SNA 1002120-30334</t>
  </si>
  <si>
    <t>KW-348</t>
  </si>
  <si>
    <t>BUJES CENTRALES VIGA</t>
  </si>
  <si>
    <t>KW-208</t>
  </si>
  <si>
    <t>SILLIN TANDEM T-800-KODIAK-SUPER BRIGADIER/31017096L HENDRICKSON</t>
  </si>
  <si>
    <t>LYB-10025</t>
  </si>
  <si>
    <t>JUEGO ESCOBILLAS MOTOR ARRANQUE</t>
  </si>
  <si>
    <t>LYB-10026</t>
  </si>
  <si>
    <t>JUEGO AISLANTES</t>
  </si>
  <si>
    <t>LYB-10028</t>
  </si>
  <si>
    <t>JUEGO BUJES MOTOR ARRANQUE</t>
  </si>
  <si>
    <t>LYB-10027</t>
  </si>
  <si>
    <t>ARANDELA ALBESTO GRANDE</t>
  </si>
  <si>
    <t>RCH-3273</t>
  </si>
  <si>
    <t>BENDIX MOTOR ARRANQUE</t>
  </si>
  <si>
    <t>KW-1527</t>
  </si>
  <si>
    <t>AUTOMATICO AUXILIAR ARANQUE 12V KODIAK/10512096</t>
  </si>
  <si>
    <t>RCH-3954</t>
  </si>
  <si>
    <t>PEGADA CON SIKA</t>
  </si>
  <si>
    <t>SOCKET BOMBILLO UNIVERSAL</t>
  </si>
  <si>
    <t>RCH-2185</t>
  </si>
  <si>
    <t>KW-1237</t>
  </si>
  <si>
    <t>MANGUERA PROTECTORA DE CABLE</t>
  </si>
  <si>
    <t>13H</t>
  </si>
  <si>
    <t>SHELL RIMULA 1/6 SAE 15W40 API CI-4 R4 X MINERAL</t>
  </si>
  <si>
    <t>ZA121</t>
  </si>
  <si>
    <t>PLUMILLA 21 PULGADAS TITAN METALICA 108825</t>
  </si>
  <si>
    <t>ZA117</t>
  </si>
  <si>
    <t>PLUMILLA 18 PULGADAS TITAN HD METALICA 206031</t>
  </si>
  <si>
    <t>ABRAZADERA INOXIDABLE 9/16-11/16 20-10</t>
  </si>
  <si>
    <t>AMARRE PLASTICO 540X7M 247-017K</t>
  </si>
  <si>
    <t>RA664</t>
  </si>
  <si>
    <t>ACOPLE HEMBRA R12 JIC 90 1/2-3/4</t>
  </si>
  <si>
    <t>SERVICIO DE INICO ENCENDIDO</t>
  </si>
  <si>
    <t>BAJADA DE 2 RUEDAS DELANTERAS</t>
  </si>
  <si>
    <t>DESVARE EN EL PARQUEADERO DE LA ESPAÑOLITA</t>
  </si>
  <si>
    <t>BAJADA DE ATERIAS PARA MANTENIMIENTO Y CAMBIO DE BORNE</t>
  </si>
  <si>
    <t>RCH-257</t>
  </si>
  <si>
    <t>SENSOR VELOCIMETRO 8972565250 CHEVROLET NPR-NKR 2000/LUV DMAX</t>
  </si>
  <si>
    <t>RCH-241A</t>
  </si>
  <si>
    <t>RETENEDOR RUEDA DELANTERA 69025 CHEVROLET NPR-NKR 2000</t>
  </si>
  <si>
    <t>SERVICIO CORRECCION DE FUGAS DE 3 CILINDROS DOLBA Y PALA</t>
  </si>
  <si>
    <t>BAJAR MEDIA CAJA</t>
  </si>
  <si>
    <t>CAMBIO DE BOMBA AL COMPARTIDOR</t>
  </si>
  <si>
    <t>SOLDADURA AL TANQUE DEL AGUA</t>
  </si>
  <si>
    <t>ARREGLO DEL PASAMANOS DONDE SE SOTIENEN LOS BARRENDEROS</t>
  </si>
  <si>
    <t>DESVARE Y REPARACION DE CULATA Y COMPRESOR</t>
  </si>
  <si>
    <t>DESVARE Y MANT. DE CULATA-COMPRESOR EN CHIMITA Y CAMBIO DE MGRA DE AIRE</t>
  </si>
  <si>
    <t>CAMBIO DE RETENEDOR PARA CORREGIR FUGA EN LA DIFERENCIAL</t>
  </si>
  <si>
    <t>DESMONTE DE TP.VALVULAS Y CULATIN PARA CORREGIR FUGA POR LAS MD.LUNAS, CALIBRAR VALVULAS Y CAMBIAR TORNILLOS DE GRADUAR</t>
  </si>
  <si>
    <t>CORREGIR FUGAS DE COMBUSTIBLE</t>
  </si>
  <si>
    <t>CAMBIO DE UN VACHE</t>
  </si>
  <si>
    <t>SERVICIO DE TRANSPORTE AL CARRASCO CAMBIO DE MANGUERA DE TOLBA Y SUMINISTRO DE RECOR</t>
  </si>
  <si>
    <t>CORREGIR FUGA DE COMBUSTIBLE CAMBIO DE TUBO</t>
  </si>
  <si>
    <t>INICIADA PARQUE DE LA PLAYA  A 24V Y MANTENIMIENTO DE BARNES</t>
  </si>
  <si>
    <t>BJDA DEL SENSOR DE VALUMETRICA PARA MANTENIMIENTO Y SENSOR DE VALBUCIDAD</t>
  </si>
  <si>
    <t>ESCANEADA A LAS 10PM EN LA AUTOPISTA</t>
  </si>
  <si>
    <t>INICIADA Y DESVARE EN EL PARQUEADERO</t>
  </si>
  <si>
    <t>CAMBIO DE SENSOR DE VALUMETRICA</t>
  </si>
  <si>
    <t>ESCANEADA EN CERROS DEL MEDITERRANEO</t>
  </si>
  <si>
    <t>SERVICIO NOCTURNO DE DESVARE DESTRABAR CAJA PARA MOVILIZAR</t>
  </si>
  <si>
    <t>SERVICIO DE TRANSPORTE DESDE EL CARRASCO A PIEDECUESTA PARA INTERVENCION</t>
  </si>
  <si>
    <t>CAMBIAR MANGUERA DE PRESION HIDRAULICA DE KLA CAJA COMPACTADORA</t>
  </si>
  <si>
    <t>SOLDAR 1 HOJA</t>
  </si>
  <si>
    <t>BAJADA DE MUELLE TRASERO PARA  CAMBIAR UNA HOJA</t>
  </si>
  <si>
    <t>APRETAR TORNILLOS DEL COMPARTIDOR</t>
  </si>
  <si>
    <t>DESTAPAR TAPA DEL TOMA FUERZA</t>
  </si>
  <si>
    <t>REP-10313</t>
  </si>
  <si>
    <t>BOMBA HIDRAULICA P51 NEW STAR S-10198</t>
  </si>
  <si>
    <t>REP-10334</t>
  </si>
  <si>
    <t>SELLO CILINDRO 1 Y 2 TOLBA</t>
  </si>
  <si>
    <t>REP-10335</t>
  </si>
  <si>
    <t>SELLO CILINDRO 2 PALA</t>
  </si>
  <si>
    <t>RA467</t>
  </si>
  <si>
    <t>ADAPTADOR  3/4 JIC-3/8 BSP ORING</t>
  </si>
  <si>
    <t>RA387</t>
  </si>
  <si>
    <t>ADAPTADOR 202702 MM JIC ORING 3/4X9/16</t>
  </si>
  <si>
    <t>ORING-2</t>
  </si>
  <si>
    <t>ORING 014-024</t>
  </si>
  <si>
    <t>RA1373</t>
  </si>
  <si>
    <t>TAPON MACHO NPT 1</t>
  </si>
  <si>
    <t>RA898</t>
  </si>
  <si>
    <t>MANGUERA HIDRAULICA R2 5/8</t>
  </si>
  <si>
    <t>RA568</t>
  </si>
  <si>
    <t>ACOPLE HEMBRA R12 JIC 5/8-1.1-16</t>
  </si>
  <si>
    <t>RA1314</t>
  </si>
  <si>
    <t>ACOPLE MACHO R12 JIC 5/8 X 1-1/16</t>
  </si>
  <si>
    <t>RA248</t>
  </si>
  <si>
    <t>ACOPLE CAPSULA R2 5/8</t>
  </si>
  <si>
    <t>RCH-1873</t>
  </si>
  <si>
    <t>EMPAQUETADURA PARA COMPRESOR VADEN 3100050100 FVR-FVZ</t>
  </si>
  <si>
    <t>RA1089</t>
  </si>
  <si>
    <t>RACOR PRESTOLOK B62 12MM</t>
  </si>
  <si>
    <t>REP-10349</t>
  </si>
  <si>
    <t>MANGUERA COMPRESOR CHEVROLET FVR</t>
  </si>
  <si>
    <t>REP-10346</t>
  </si>
  <si>
    <t>SINCRONIZADOR PATA GRUESA CHEVROLET FVR</t>
  </si>
  <si>
    <t>B61</t>
  </si>
  <si>
    <t>BATERIA 27-1100 MAC SILVER PLUS 27R1100MC DERECHA SELLADA SMF</t>
  </si>
  <si>
    <t>RCH-3955</t>
  </si>
  <si>
    <t>SENSOR FLUJO AIRE-MAP NPR REWARD/8980094180</t>
  </si>
  <si>
    <t>ANILLOS DE RETORNO INYECCION</t>
  </si>
  <si>
    <t>RCH-3487</t>
  </si>
  <si>
    <t>RETENEDOR PARA POLEA CIGUEÑAL BETO 90183572-C94645 CHEVROLET LUV DMAX 2.4-OPTRA 1.8</t>
  </si>
  <si>
    <t>KW-341</t>
  </si>
  <si>
    <t>EMPAQUETADURA MONO EJE K-3341</t>
  </si>
  <si>
    <t>RA122</t>
  </si>
  <si>
    <t>RACOR PRESTOLOK B62 3/8</t>
  </si>
  <si>
    <t>DESVARE POR PINES DE GUAYA</t>
  </si>
  <si>
    <t>CAMBIO DE MANGUERA DEL COMPARTIDOR</t>
  </si>
  <si>
    <t>CAMBIO DEL TOMA FUERZA</t>
  </si>
  <si>
    <t>MANO DE OBRA TOMA FUERZA FULLER</t>
  </si>
  <si>
    <t>4 HUECOS</t>
  </si>
  <si>
    <t>GRABADO DE FRENOS</t>
  </si>
  <si>
    <t>SOLDAR 3 HOJAS</t>
  </si>
  <si>
    <t>BAJADA DE MUELLE TRASERO CAMBIAR 2 HOJAS</t>
  </si>
  <si>
    <t>CAMBIO DE RETENEDOR TRASERO DE CIGÛEÑAL PARA CORREGIR FUGA</t>
  </si>
  <si>
    <t>DESARME PRT.SUPERIOR PARA CAMBIAR RETENEDORES DE INYECTOR Y ORIN DE TUBERIAS Y CALIBRAR VALVULAS</t>
  </si>
  <si>
    <t>SERVICIO NOCTURNO CAMBIAR DOS MANGUERAS DE LA TOLBA DEL SIS-HIDRAULICO</t>
  </si>
  <si>
    <t>SER. EXTERNO SERVICIO DESVARE CAMBIO TUBO RETORNO PARTIDO Y CORREGIR FUGA</t>
  </si>
  <si>
    <t>ARREGLO Y CAMBIO DE BOMBONA</t>
  </si>
  <si>
    <t>DESVARE NOCTURNO POR TOMA DE FUERZA</t>
  </si>
  <si>
    <t>INSTALACION DEL RELOJ DE AIRE</t>
  </si>
  <si>
    <t>AREGLO COMANDO DEL ENGRANE DEL TOMA FUERZA</t>
  </si>
  <si>
    <t>SOLDADA Y REFORZADA DE LA PARRILLA TRASERA Y EL PASAMANOS</t>
  </si>
  <si>
    <t>REPARACION DE TOMA FUERZA</t>
  </si>
  <si>
    <t>CAMBIO DEL HIDRAULICO DE LOS GATOS</t>
  </si>
  <si>
    <t>DESVARE CONTURNO CAMBIO DE BOMBA</t>
  </si>
  <si>
    <t>CAMBIO DE BOMBA DE PRESION HIDRAULICA Y CAMBIO DE RETENEDOR</t>
  </si>
  <si>
    <t>CAMBIO DE BOMBA DEL COMPARTIDOR</t>
  </si>
  <si>
    <t>SOLDADURA AL ESTRIBO TRASERO</t>
  </si>
  <si>
    <t>MANO DE OBRA CAMBIO DE EMPAQUETADURA BOMBA</t>
  </si>
  <si>
    <t>ARREGLO DE INSTALACION DE EXPLORADORAS DE LA TOLVA</t>
  </si>
  <si>
    <t>ARREGLO DE UNIDADES DE ALTAS</t>
  </si>
  <si>
    <t>ARREGLO DE LA TOLVA POR CABLES PARTIDOS</t>
  </si>
  <si>
    <t>AJUSTAR CARDANERIA</t>
  </si>
  <si>
    <t>RCH-3275</t>
  </si>
  <si>
    <t>REGULADOR ALTERNADOR</t>
  </si>
  <si>
    <t>LYB-10007</t>
  </si>
  <si>
    <t>INDUCIDO ALTERNADOR</t>
  </si>
  <si>
    <t>REP-10282</t>
  </si>
  <si>
    <t>JUEGO ESCOBILLAS ALTERNADOR CHEVROLET</t>
  </si>
  <si>
    <t>REP-10305</t>
  </si>
  <si>
    <t>RETENEDOR ALTERNADOR</t>
  </si>
  <si>
    <t>RA1183</t>
  </si>
  <si>
    <t>MANGUERA HIDRAULICA R13 1-1/4</t>
  </si>
  <si>
    <t>RA583</t>
  </si>
  <si>
    <t>ACOPLE HEMBRA R12 JIC 45 1.1/4-1.5/8</t>
  </si>
  <si>
    <t>RA655</t>
  </si>
  <si>
    <t>REDUCCION BUSHING NPT 1-1/2X1-1/4</t>
  </si>
  <si>
    <t>RA810</t>
  </si>
  <si>
    <t>TAPON MACHO NPT 3/8</t>
  </si>
  <si>
    <t>RA658</t>
  </si>
  <si>
    <t>REDUCCION BUSHING NPT 2X1-1/2</t>
  </si>
  <si>
    <t>RA1002</t>
  </si>
  <si>
    <t>REDUCCION BUSHING NPT 1-1/4X3/8</t>
  </si>
  <si>
    <t>REP-10339</t>
  </si>
  <si>
    <t>TUBO DEL MOTOR 01251DDS CHEVROLET FTR</t>
  </si>
  <si>
    <t>REP-10347</t>
  </si>
  <si>
    <t>TOMA FUERZA EATON FULLER 21414R</t>
  </si>
  <si>
    <t>RA78</t>
  </si>
  <si>
    <t>RACOR B66 1/4X1/8</t>
  </si>
  <si>
    <t>RCH-4008</t>
  </si>
  <si>
    <t>MARCADOR PRESION AIRE 0-10KG 16160916</t>
  </si>
  <si>
    <t>RA1427</t>
  </si>
  <si>
    <t>ADAPTADOR 202702 MM JIC ORING 1-7/8X1-7/8</t>
  </si>
  <si>
    <t>RA652</t>
  </si>
  <si>
    <t>REDUCCION BUSHING NPT 1-1/4X1</t>
  </si>
  <si>
    <t>REP-10034</t>
  </si>
  <si>
    <t>RETENEDOR RUEDA TRASERA BETO 96316633-D94706 CHEVROLET SPARK CRONOS-MATIZ</t>
  </si>
  <si>
    <t>REP-10436</t>
  </si>
  <si>
    <t>EMPAQUETADURA CILINDRO</t>
  </si>
  <si>
    <t>REP-10437</t>
  </si>
  <si>
    <t>SELLO PISTON CILINDO</t>
  </si>
  <si>
    <t>REP-10453</t>
  </si>
  <si>
    <t>RETENEDOR CAJA EATON FULLER K-2262</t>
  </si>
  <si>
    <t>REP-10445</t>
  </si>
  <si>
    <t>EMPAQUETADURA CAJA EATON FULLER K-2199</t>
  </si>
  <si>
    <t>REP-10446</t>
  </si>
  <si>
    <t>EJE CORRREDIZO CAJA EURORICAMBI 35530150/S-1341/16761/18729</t>
  </si>
  <si>
    <t>REP-10447</t>
  </si>
  <si>
    <t>ARANDELA AXIALES CAJA EURORICAMBI 14714</t>
  </si>
  <si>
    <t>REP-10448</t>
  </si>
  <si>
    <t>ARANDELA CONICAS CAJA EURORICAMBI 14749</t>
  </si>
  <si>
    <t>REP-10449</t>
  </si>
  <si>
    <t>PIÑON CAJA FULLER EURORICAMBI 35530150/19632/20480</t>
  </si>
  <si>
    <t>REP-10450</t>
  </si>
  <si>
    <t>PIÑON CAJA FULLER EURORICAMBI 35530149/20460</t>
  </si>
  <si>
    <t>REP-10451</t>
  </si>
  <si>
    <t>PIÑON CAJA FULLER EURORICAMBI 35530151/20379</t>
  </si>
  <si>
    <t>KW-752</t>
  </si>
  <si>
    <t>SINCRONIZADOR MEDIA CAJA K-3492</t>
  </si>
  <si>
    <t>REP-10452</t>
  </si>
  <si>
    <t>AGUJA EJE CORREDIZO CAJA EATON FULLER 17109</t>
  </si>
  <si>
    <t>REP-10464</t>
  </si>
  <si>
    <t>EMPAQUETADURA BOMBA P50 EE56987/4JG6440</t>
  </si>
  <si>
    <t>ARREGLO DE TORNILLOS DE LA TAPA DE CAJA DE CAMBIOS</t>
  </si>
  <si>
    <t>CAMBIO BOMBA CLOCHS</t>
  </si>
  <si>
    <t>BAJAR TAPA PARA CAMBIO DE ORQUILLA 2 Y 3</t>
  </si>
  <si>
    <t>DESVARE POR ORQUILLA PARTIDA Y DESTRABADA DE CAJA</t>
  </si>
  <si>
    <t>BAJAR TAPA PARA CAMBIO DE ORQUILLA 1 Y R</t>
  </si>
  <si>
    <t>DESMONTE DE TARROS Y VALVULA DE LA FGR PARA LIMPIEZA Y MANTENIMIENTO</t>
  </si>
  <si>
    <t>CALIBRAR VALVULAS Y REVISION DE TORNILLOS DE GRADUAR, MANTE. INYECTORES.</t>
  </si>
  <si>
    <t>SER. EXTERNO SERVICIO DESVARE DESTARABAR CAJA CONTROL CAMBIOS</t>
  </si>
  <si>
    <t>SER. EXTERNO SERVICIO DESVARE CAMBIO MANGUERA DEL HIDRAULICO</t>
  </si>
  <si>
    <t>SER. EXTERNO CAMBIO TERMINAL DE GUALLA CAMBIOS Y</t>
  </si>
  <si>
    <t>DESVARE POR BOMBA DE EMBRAGUE</t>
  </si>
  <si>
    <t>BAJAR Y RELLENAR YUGOS, CAMBIO DE BUJES DEL YUGO Y RELLENADO DE ORQUIDEA</t>
  </si>
  <si>
    <t>CAMBIO Y GRADUACION DE LA BOMBA DE EMBRAGUE</t>
  </si>
  <si>
    <t>EXTRACCION DE TORNILLOS PARTIDOS Y RETIFICACION DE TAPA MOTOR</t>
  </si>
  <si>
    <t>CORRER CAJA PARA EL CLUCHT</t>
  </si>
  <si>
    <t>BAJADA Y MANTENIMIENTO LAS BOMBAS DE CLUCHT</t>
  </si>
  <si>
    <t>CORREGIR FUGAS DE ACEITE DEL MOTOR PARA EL COMPRESOR</t>
  </si>
  <si>
    <t>DESVARE POR TAPA DEL TOMA FUERZA</t>
  </si>
  <si>
    <t>REVISION Y ARREGLO DE INSTALACION DE LA CJA NEGRA EN MAL ESTADO</t>
  </si>
  <si>
    <t>CAMBIO DE 2 STOP DE LA TOLVA Y REMACHADA</t>
  </si>
  <si>
    <t>CAMBIO DE LAS PACHAS DE UNIDAD Y CAMBIO DEL ELEVADOR PARA CAMBIAR LUCES DE ALTA Y BAJA</t>
  </si>
  <si>
    <t>HECHURA DE INSTLACION DE EXPLORADORA EN LA DEFENSA</t>
  </si>
  <si>
    <t>ARREGLO DE INSTALACION DE EXPLORADORA DE LA TOLVA EN CORTO</t>
  </si>
  <si>
    <t>SER. EXTERNO SERVICIO DE ESCANER</t>
  </si>
  <si>
    <t>MANTENIMIENTO DE POACHAS DE LA INSTALACION DEL MOTOR</t>
  </si>
  <si>
    <t>MANTENIMIENTO DE LA FUSILERA DE LA CAJA NEGRA POR FALLA EN ENCENDIDO</t>
  </si>
  <si>
    <t>BAJADA DE FLOCHER PARA ARREGLO</t>
  </si>
  <si>
    <t>CAMBIO DE SWICHE QUEMADO POR CORTO</t>
  </si>
  <si>
    <t>ESCANER Y DESVARE EN LA ENTRADA DE LA ESPAÑOLITA</t>
  </si>
  <si>
    <t>ARREGLO DE INSTALACION DE LAS UNIDADES Y LUZ DE MEDIA</t>
  </si>
  <si>
    <t>HECHURA DE INSTALACION DE CORRIENTE PARA RADIO Y SIGRILLERA</t>
  </si>
  <si>
    <t>ESCANEANA Y COMBO DE PACHA DEL SENSOR DEL RIEL DE COMBUSTIBLE</t>
  </si>
  <si>
    <t>CAMBIO DE 1 LAMPARA SUPERIOR DE LA TOLVA</t>
  </si>
  <si>
    <t>ARREGLO DE INSTALACION DE LUZ DE FRENO EN CORTO</t>
  </si>
  <si>
    <t>ARREGLO DE LA LUZ DE LA TOLVA</t>
  </si>
  <si>
    <t>MANTENIMIENTO DE BATERIAS</t>
  </si>
  <si>
    <t>HECHURA DE 2 PASTAS DE LAS BATERIAS</t>
  </si>
  <si>
    <t>CAMBIAR GUAYAS DE CONTROLES DE CAMBIOS</t>
  </si>
  <si>
    <t>TOR170</t>
  </si>
  <si>
    <t>ARANDELA PRESION WASA 5/16</t>
  </si>
  <si>
    <t>TOR84</t>
  </si>
  <si>
    <t>TORNILLO HEXAGONAL MILIMETRICO 8.8 1.25 X 8 X 25</t>
  </si>
  <si>
    <t>TOR436</t>
  </si>
  <si>
    <t>TORNILLO BRISTOL INOXIDABLE 3/8 X 1</t>
  </si>
  <si>
    <t>RCH-155</t>
  </si>
  <si>
    <t>TAPA RADIADOR 8980962260 CHEVROLET NPR-NKR 2000</t>
  </si>
  <si>
    <t>HOJ279</t>
  </si>
  <si>
    <t>HOJA PRINCIPAL TRASERA 56265-1 HERCULES CHEVROLET FTR</t>
  </si>
  <si>
    <t>REP-10350</t>
  </si>
  <si>
    <t>HORQUILLA CAJA CAMBIOS 1 Y R CHEVROLET FVR</t>
  </si>
  <si>
    <t>REP-10351</t>
  </si>
  <si>
    <t>HORQUILLA CAJA CAMBIOS 2 Y 3 CHEVROLET FVR</t>
  </si>
  <si>
    <t>VOLANTE MOTOR 15 PULGADAS 8976024632 CHEVROLET FTR-FVR FORWARD 6HK1</t>
  </si>
  <si>
    <t>LYB-10034</t>
  </si>
  <si>
    <t>LYB-10035</t>
  </si>
  <si>
    <t>SWICHE  PARQUEO UNIVERSAL</t>
  </si>
  <si>
    <t>C1B-1</t>
  </si>
  <si>
    <t>CINTA TEFLON 12MM X 8 YARD MULTIPROPOSITO AGUA CELLUX 1 UN</t>
  </si>
  <si>
    <t>RA654</t>
  </si>
  <si>
    <t>REDUCCION BUSHING NPT 1-1/2X1</t>
  </si>
  <si>
    <t>CAMBIO DE MANGUERA DE HIDRAULICO DESVARE</t>
  </si>
  <si>
    <t>ZA168</t>
  </si>
  <si>
    <t>SET TAPETES ALFOMBRA NEGRO CM 8001 ABRO-132071</t>
  </si>
  <si>
    <t>CAMBIO DE TAPA DE CAJA</t>
  </si>
  <si>
    <t>CAMBIO DE UN PASADOR DEL MUELLE DELANTERO</t>
  </si>
  <si>
    <t>APRETADA DE LOS 2 MUELLES DELANTEROS</t>
  </si>
  <si>
    <t>SER. EXTERNO CAMBIO EMPAQUETADURA DE TERMICO FAN CLUTCH</t>
  </si>
  <si>
    <t>SER. EXTERNO  AJUSTE BASES BOMBONAS Y CAMBIO DIAFRACMA</t>
  </si>
  <si>
    <t>SER. EXTERNO SERVICIO DESVARE MONTAR CRUCETA DE FLANCHE</t>
  </si>
  <si>
    <t>MANO DE OBRA TAPA CAJA FULLER</t>
  </si>
  <si>
    <t>BAJAR MEDIA CAJA PARA CAMBIO Y SINCRONIZADOR Y EMPAQUETADURA</t>
  </si>
  <si>
    <t>APRETADA  DEL TORNILLO DEL COMPARTIDOR</t>
  </si>
  <si>
    <t>BAJADA DEL CARDAN PARA CAMBIAR CAUCHO CENTRAL</t>
  </si>
  <si>
    <t>ARREGLO DEL CARDAN CORTICO</t>
  </si>
  <si>
    <t>APRETADA DE TUERCAS AL EJE DEL LAPICERO</t>
  </si>
  <si>
    <t>APRETAR GRAMPAS DE LOS 2 MUELLES DELANTEROS</t>
  </si>
  <si>
    <t>ARREGLO DE 2 ROSCAS DEL CARDAN</t>
  </si>
  <si>
    <t>SACADA Y POSTURA DE 4 ESPARRAGOS</t>
  </si>
  <si>
    <t>REEMPLAZAR MANGUERA DE PRESION HIDRAULICA DE LA CAJA COMPACTADORA</t>
  </si>
  <si>
    <t>SER.NOCTURNO DE DESVARE PARA DESARMAR LA PARTE IZQ DE MOTOR  PARA REVISAR SENSORES, CORREGIR FUGA DE COMBUSTIBLE Y REVISAR RELEVADORES</t>
  </si>
  <si>
    <t>APRETAR BOMBA DEL HIDRAULICO Y CORREGIR FUGA</t>
  </si>
  <si>
    <t>SERVICIO DE DESVARE NOCTURNO PARA CAMBIO DE CRUZETA CARDAN CORTO</t>
  </si>
  <si>
    <t>SERVICIO DE ESCANER REVISAR PARAMETROS</t>
  </si>
  <si>
    <t>MNTENIMIENTO DE BATERIA</t>
  </si>
  <si>
    <t>CAMBIO DE TERMINALES DE OJO DE CORRIENTE DE LA FUSILERA</t>
  </si>
  <si>
    <t>CAMBIO DE TERMINALES PARA LA FUSILERIA DE LA TOLVA</t>
  </si>
  <si>
    <t>ARREGLO DE LUZ MEDIA DE LA CARRETA EN CORTO</t>
  </si>
  <si>
    <t>CAMBIO DE EXPLORADORA DE LA TOLVA</t>
  </si>
  <si>
    <t>INSTALADA DE MODULOS EN LA PERSIANA</t>
  </si>
  <si>
    <t>AREGLO INSTALACION DE LUZ MEDIANA Y FRENO DE LOS STOP TRACEROS</t>
  </si>
  <si>
    <t>ARREGLO DE MASAS DEL FRENO</t>
  </si>
  <si>
    <t>DESVARE NOCTURNO CAMBIO DE TOMA FUERZA</t>
  </si>
  <si>
    <t>APRETADA A LA TOLVA</t>
  </si>
  <si>
    <t>GRABADA D EFRENOS</t>
  </si>
  <si>
    <t>REVISAR 4 CRUZETAS</t>
  </si>
  <si>
    <t>CAMBIO DE BOMBA DE GATA HIDRAULICO</t>
  </si>
  <si>
    <t>SERVICIO NOCTURNO DE DESVARE, QUITAR SELENOIDE Y REPARARLO</t>
  </si>
  <si>
    <t>CAMBIAR BOMBA DE PRESION HIDRAULICA</t>
  </si>
  <si>
    <t>ARREGLO DE INSTALACION DE LUCES DIRECCIONALES PARTE TRASERA</t>
  </si>
  <si>
    <t>ARREGLO DE INSTALACION DE LUZ DE TOLVA</t>
  </si>
  <si>
    <t>CAMBIO DE MANGUERA DEL HIDRAULICO</t>
  </si>
  <si>
    <t>GA17-A</t>
  </si>
  <si>
    <t>GRASA JABON LITIO NLGI-2 CHEVRON MULTIFAK EP 2 5 LB</t>
  </si>
  <si>
    <t>REP-10329</t>
  </si>
  <si>
    <t>KIT REPARACION MENOR FAN CLUTCH HOR-994346</t>
  </si>
  <si>
    <t>KW-403</t>
  </si>
  <si>
    <t>DISCO DE ASBESTO FAN CLUCHT DRIVE HORTON-994349</t>
  </si>
  <si>
    <t>REP-10328</t>
  </si>
  <si>
    <t>TAPA CAJA EATON FULLER TCF56</t>
  </si>
  <si>
    <t>REP-10336</t>
  </si>
  <si>
    <t>VALVULA NIVELADORA HADLEY 2507757C1 INTERNATIONAL</t>
  </si>
  <si>
    <t>REP-10338</t>
  </si>
  <si>
    <t>SINCRONIZADOR PATA GRUESA K1946R INTERNATIONAL</t>
  </si>
  <si>
    <t>KW-751</t>
  </si>
  <si>
    <t>SOPORTE CARDAN SPICER 10094142 BRIGADIER/MACK/SUPER BRIGADIER/KENWORTH</t>
  </si>
  <si>
    <t>REP-10317</t>
  </si>
  <si>
    <t>VALVULA CONTROL VOLTEO SIN BASE SAP USA SAP38879X/AV95</t>
  </si>
  <si>
    <t>TOR59</t>
  </si>
  <si>
    <t>TORNILLO HEXAGONAL GRADO 5 5/8 X 3 RO</t>
  </si>
  <si>
    <t>F-74</t>
  </si>
  <si>
    <t>P137640/AP137640 FILTRO AIRE INTERNO DONALDSON CATERPILLAR/DETROIT DIESEL/CASE IH/FORD/INTERNATIONAL</t>
  </si>
  <si>
    <t>F14B</t>
  </si>
  <si>
    <t>AP182028/IF1596/AIP775 FILTRO AIRE EXTERNO PARTMO HINO/DINA 451-552/INTERNATIONAL</t>
  </si>
  <si>
    <t>KW-61</t>
  </si>
  <si>
    <t>BUJE PUNTA VIGA TANDEM HENDRICKSON 45900</t>
  </si>
  <si>
    <t>11L</t>
  </si>
  <si>
    <t>CHEVRON DELO VALVULINA 80W90 GRANEL API GL-5/MT-1 GEAR ESI MULTIGRADO</t>
  </si>
  <si>
    <t>LYB-10038</t>
  </si>
  <si>
    <t>EXPLORADORA REDONDA 9 LED</t>
  </si>
  <si>
    <t>MANTENIMIENTO AL FILTRO DEL AIRE</t>
  </si>
  <si>
    <t>HACER TAPA</t>
  </si>
  <si>
    <t>ARREGLO DE CODO</t>
  </si>
  <si>
    <t>BAJADA DEL TARRO DEL AIRE PARA REFORZAR Y SOLDARLO</t>
  </si>
  <si>
    <t>PINTADA DEL CONO DEL AIRE</t>
  </si>
  <si>
    <t>MANTENIMIENTO COMANDO TRASERO</t>
  </si>
  <si>
    <t>BAJADA DE FLOTADOR DEL TANQUE PARA CAMBIO POR NUEVO E INSTALACION</t>
  </si>
  <si>
    <t>MANTENIMIENTO COMANDO DEL CHASIS</t>
  </si>
  <si>
    <t>REVISION DE INSTLACION Y CAMBIO DE SENSOR DE LA BOMBA DE VACIO DEL TANQUE</t>
  </si>
  <si>
    <t>REP-10383</t>
  </si>
  <si>
    <t>FLOTADOR ELECTRONICO MERCEDES BENZATEGO 1726</t>
  </si>
  <si>
    <t>REP-10439</t>
  </si>
  <si>
    <t>SENSOR DE APAGADO LLANADO  VACTOR</t>
  </si>
  <si>
    <t>DESVARADA AL CARRASCO ARREGLO CARDAN CORTO</t>
  </si>
  <si>
    <t>ARREGLO DE PACHA DE UNIDAD LA PARTE DERECHA</t>
  </si>
  <si>
    <t>ARREGLO DE LOS STOP TRASEROS</t>
  </si>
  <si>
    <t>CORREGIR FUGAS DE ACEITE</t>
  </si>
  <si>
    <t>INSTALADA DE HOROMETRO A MAQUINA ESTACIONARIA</t>
  </si>
  <si>
    <t>FIL-10131</t>
  </si>
  <si>
    <t>J0810FILTRO ACEITE SJ ESTACIONARIA YD380D/YD385D/YND485D/YND490D</t>
  </si>
  <si>
    <t>PLTADIVA</t>
  </si>
  <si>
    <t>FIL-10132</t>
  </si>
  <si>
    <t>K91B10FILTRO AIRE  SJ ESTACIONARIA  YD380D/YD385D/YND485D/YND490D</t>
  </si>
  <si>
    <t>FIL-10133</t>
  </si>
  <si>
    <t>C0506FILTRO COMBUSTIBLE SJ ESTACIONARIA YD380D/YD385D/YND485D/YND490D</t>
  </si>
  <si>
    <t>REP-10384</t>
  </si>
  <si>
    <t>RELOJ HIDROMETRO</t>
  </si>
  <si>
    <t>LYB-10037</t>
  </si>
  <si>
    <t>BORNE BATERIA DE TORNILLO</t>
  </si>
  <si>
    <t>REVISION DE FUGA</t>
  </si>
  <si>
    <t>REVISION TUERCA DE DIRECCION</t>
  </si>
  <si>
    <t>MONTAJE DE LLANTA</t>
  </si>
  <si>
    <t>AJUSTE DE CARETA</t>
  </si>
  <si>
    <t>PSG-10017</t>
  </si>
  <si>
    <t>LLANTA TRASERA MOTOCARRO</t>
  </si>
  <si>
    <t>CDP-10022</t>
  </si>
  <si>
    <t>CAMPANA TRASERA MOTOCARRO</t>
  </si>
  <si>
    <t>FRA 01</t>
  </si>
  <si>
    <t>GRADUADAR FRENOS Y PURGADA DE SISTEMA</t>
  </si>
  <si>
    <t>ARREGLO DE ALTERNADOR</t>
  </si>
  <si>
    <t>AJUSTE VOLANTE Y CAMBIO DE FAROLAS</t>
  </si>
  <si>
    <t>ARREGLO DE LUCES, RAMAL</t>
  </si>
  <si>
    <t>03A</t>
  </si>
  <si>
    <t>TERPEL OILTEC 20W50 1/4 API SN MULTIGRADO</t>
  </si>
  <si>
    <t>RCH-4034</t>
  </si>
  <si>
    <t>CORREA 17350-13A0890 TIPO V DAYCO HEAVY DUTY</t>
  </si>
  <si>
    <t>FRG-446</t>
  </si>
  <si>
    <t>UNIDADES LED</t>
  </si>
  <si>
    <t>CAMBIO DE UN SOPORTE DEL MOTOR</t>
  </si>
  <si>
    <t>REVISAR LAS 3 CRUZETAS DEL CARDAN</t>
  </si>
  <si>
    <t>SOLDADURA A LA BASE DE LA DEFENSA</t>
  </si>
  <si>
    <t>FRA 0221</t>
  </si>
  <si>
    <t>SER. EXTERNO SERVICIO DESVARE CUADRA BARILLAJE DEL CLOCHS</t>
  </si>
  <si>
    <t>SER. EXTERNO SERVICIO DESVARE</t>
  </si>
  <si>
    <t>ARREGLO DE ARRANQUE</t>
  </si>
  <si>
    <t>CAMBIO DE CABLES DE BATERIA Y NEGATIVOS DE CABINA</t>
  </si>
  <si>
    <t>SOLDADURAS A CABLES DE COBRE EN ESTAÑO PARA PUNTERAS DE BARNES</t>
  </si>
  <si>
    <t>RECONSTRUIR PUNTOS INDUCIDO</t>
  </si>
  <si>
    <t>LYB-10045</t>
  </si>
  <si>
    <t>TERMINAL 200 AMP</t>
  </si>
  <si>
    <t>LYB-10044</t>
  </si>
  <si>
    <t>TORRE MOTOR ARRANQUE</t>
  </si>
  <si>
    <t>RCH-3192</t>
  </si>
  <si>
    <t>PORTA ESCOBILLAS</t>
  </si>
  <si>
    <t>LYB-10043</t>
  </si>
  <si>
    <t>BUJE MOTOR DE ARRANQUE</t>
  </si>
  <si>
    <t>KW-933</t>
  </si>
  <si>
    <t>AUTOMATICO ARRANQUE 12V KODIAK/KENWORT/1115702</t>
  </si>
  <si>
    <t>SHV - 82</t>
  </si>
  <si>
    <t>ASISTENCIA Y DESVARE POR FALLAS EN DIRECCION</t>
  </si>
  <si>
    <t>BAJADA DE 2 MUELLES DELANTEROS PARA CAMBIARLES 2 TORNILLOS DEL CENTRO</t>
  </si>
  <si>
    <t>SOLDAR 2 HOJAS</t>
  </si>
  <si>
    <t>SOLDADURA A LA TOLVA</t>
  </si>
  <si>
    <t>ARREGLO DEL PUENTE DE LA CAJA</t>
  </si>
  <si>
    <t>CAMBIO DE GRAMPAS</t>
  </si>
  <si>
    <t>CAMBIO DEL SOPORTE DEL MOTOR</t>
  </si>
  <si>
    <t>ARREGLO DEL TORNILLO AL PUNETE DEL MOTOR</t>
  </si>
  <si>
    <t>BAJADA DE UN MUELLE TRASERO</t>
  </si>
  <si>
    <t>CAMBIO DE 10 ESPARRAGOS</t>
  </si>
  <si>
    <t>BAJADA DE RUEDA DEL TANDER</t>
  </si>
  <si>
    <t>CAMBIO DE MANGUERA DEL CONTROL DEL HIDRAULICO TRASERO</t>
  </si>
  <si>
    <t>ARREGLO DE INSTALACION DE DIRECCIONAL EN CORTO</t>
  </si>
  <si>
    <t>CONECTADA DE EXPLORADORAS DE LA DEFENSA</t>
  </si>
  <si>
    <t>ARREGLO DE BOMBONA TRASERA</t>
  </si>
  <si>
    <t>SOLDADURA ALA BASE ESTABILIZADORA</t>
  </si>
  <si>
    <t>AJUSTE DE GRAMPAS DE LOS 2 MUELLES</t>
  </si>
  <si>
    <t>CAMBIO DE UN SOPORTE AL MOTOR</t>
  </si>
  <si>
    <t>APRETADA DE TRANSMISION</t>
  </si>
  <si>
    <t>CAMBIO DE 2 DIAFRAGMAS Y ARREGLO DE FUGA DE AIRE</t>
  </si>
  <si>
    <t>ARREGLO DE MAGUERAS DE LA CAJA DE VALVULAS</t>
  </si>
  <si>
    <t>FRA 0205</t>
  </si>
  <si>
    <t>SERVICIO NOCTURNO DESTRABAR CAJA</t>
  </si>
  <si>
    <t>CAMBIO DE BRAZO DE LIMPIAPARABRISAS Y CAMBIO DE PLUMILLA</t>
  </si>
  <si>
    <t>DESMONTE DE TABLERO PARA MANTENIMIENTO E INSTALACION DE CINTA LED</t>
  </si>
  <si>
    <t>DESMONTE DE EXPLORADORAS DE LOS LADOS E INSTALAR NUEVAS</t>
  </si>
  <si>
    <t>CAMBION DE MANECILLA DEL ELEVAVIDRIO</t>
  </si>
  <si>
    <t>DESVARE POR DAÑOS EN MANGUERAS DE AIRE Y TANQUES DE ALMACENAMIENTO DE AIRE</t>
  </si>
  <si>
    <t>FRA 0207</t>
  </si>
  <si>
    <t>DESTRABAR CAJA DE CAMBIOS</t>
  </si>
  <si>
    <t>DESMONTE DE TUBO DEL COMPARTIDOR PARA SOLDAR</t>
  </si>
  <si>
    <t>SOLDADURA A LOS ESTRIBOS TRASEROS</t>
  </si>
  <si>
    <t>REVISION DE 2 RUEDAS DELANTERAS</t>
  </si>
  <si>
    <t>DESVARE POR TOMA FUERZA (REPARACION GENERAL)</t>
  </si>
  <si>
    <t>CAMBIO DE MANCEILLA DEL ELEVAVIDRIOS</t>
  </si>
  <si>
    <t>CAMBIO DE BRAZO DE LIMPIAPARABRISAS</t>
  </si>
  <si>
    <t>BAJADA DE EXPLORADORAS DE LOS LADOS E INSTALAR NUEVAS</t>
  </si>
  <si>
    <t>DESVARE POR TOMA FUERZA</t>
  </si>
  <si>
    <t>DESMONTE Y MONTE DE TOMA FUERZA</t>
  </si>
  <si>
    <t>DESMONTE DEL CARDAN PARA CAMBIAR CAUCHO CENTRAL REVISAR CRUCETAS</t>
  </si>
  <si>
    <t>CAMBIAR 3 RACHES</t>
  </si>
  <si>
    <t>DESMONTE DE UN TUBO DEL COMPACTADOR</t>
  </si>
  <si>
    <t>FRA 0217</t>
  </si>
  <si>
    <t>SER. DESVARE NOCTURNO POR CARDAN</t>
  </si>
  <si>
    <t>FRA 0220</t>
  </si>
  <si>
    <t>SER. EXTERNO SERVICIO DESVARE EN EL ANILLO VIAL PARA CAMBIAR UN DIAFRAGMA DE FRENO DE SEGURIDAD</t>
  </si>
  <si>
    <t>HOJA SEGUNDA TRASERA 22B705-2 IMAL CHEVROLET SUPERBRIGADIER-KODIAK 2091375 /2</t>
  </si>
  <si>
    <t>KW-214A</t>
  </si>
  <si>
    <t>SOPORTE MOTOR NACIONAL 0110234/INQ6307 CHEVROLET KODIAK 3176 CATERPILLAR 98/</t>
  </si>
  <si>
    <t>REP-10484</t>
  </si>
  <si>
    <t>RODAMIENTO DIRRECION CHEVROLET KODIAK</t>
  </si>
  <si>
    <t>REP-10485</t>
  </si>
  <si>
    <t>EMPAQUETADURA DIRECCION CHEVROLET KODIAK</t>
  </si>
  <si>
    <t>REP-10496</t>
  </si>
  <si>
    <t>BOMBA HIDRAULICA DIRECCION CHEVROLET KODIAK</t>
  </si>
  <si>
    <t>TERPEL ULTREK VALVULINA 80W90 GRANEL API GL-5 TRANSMISION MULTIGRADO</t>
  </si>
  <si>
    <t>REP-10512</t>
  </si>
  <si>
    <t>EMPAQUETADURA FRENO SEGURIDAD CHEVROLET KODIAK</t>
  </si>
  <si>
    <t>REP-10285</t>
  </si>
  <si>
    <t>MANIJA ELEVAVIDRIOS CHEVROLET DMAX</t>
  </si>
  <si>
    <t>LYB-10061</t>
  </si>
  <si>
    <t>CINTA LED</t>
  </si>
  <si>
    <t>REP-10609</t>
  </si>
  <si>
    <t>EMPAQUETADURA VALVULA FRENO DOBLE CHEVROLET KODIAK</t>
  </si>
  <si>
    <t>RMT-10137</t>
  </si>
  <si>
    <t>MANGUERA FRENO 3/8 X 3/8</t>
  </si>
  <si>
    <t>RMT-10138</t>
  </si>
  <si>
    <t>RACOR 16M 3/8 X 3/8</t>
  </si>
  <si>
    <t>TOR124</t>
  </si>
  <si>
    <t>TUERCA HEXAGONAL 5/8-11 RO</t>
  </si>
  <si>
    <t>RA197</t>
  </si>
  <si>
    <t>ABRAZADERA INOXIDABLE TORNILLO ACERO AL CARBON 7/32-5/16 12-04</t>
  </si>
  <si>
    <t>RA215</t>
  </si>
  <si>
    <t>MANGUERA NEGRA AGUA-AIRE PARKER 3/8 300 PSI</t>
  </si>
  <si>
    <t>RA1080</t>
  </si>
  <si>
    <t>OJAL BANJO SALVAVIDAS SISTEMA INYECCION 3/8-14 MM</t>
  </si>
  <si>
    <t>TOR204</t>
  </si>
  <si>
    <t>ARANDELA COBRE 14 18 1</t>
  </si>
  <si>
    <t>RA811</t>
  </si>
  <si>
    <t>TAPON MACHO NPT 1/2</t>
  </si>
  <si>
    <t>RA1242</t>
  </si>
  <si>
    <t>ACOPLE HEMBRA R12 JIC 3/4 X 1-5/16</t>
  </si>
  <si>
    <t>GRASA COMPLEJO LITIO EP2 ACDELCO GRANEL</t>
  </si>
  <si>
    <t>DESMONTE Y MONTE DE BOMBA DE ALTA DE COMBUS, Y CORREGIR FUGA DE ACEITE POR INYECTORES</t>
  </si>
  <si>
    <t>DESMONTE Y MOTE DE BOMBA DEL HIDRAULICO PARA CORREGIR FUGA</t>
  </si>
  <si>
    <t>CAMBIAR MANGUERA DE AGUA</t>
  </si>
  <si>
    <t>CALIBRACION DE VALVULAS</t>
  </si>
  <si>
    <t>PURGAR SISTEMA DE INYECCION</t>
  </si>
  <si>
    <t>REVISION DE LUCES EN GENERAL</t>
  </si>
  <si>
    <t>DESMONTE DE TAPIZADO DE PUERTAS PARA ARREGLO DE SOQUE Y CAMBIO DE BOMBILLOS</t>
  </si>
  <si>
    <t>INSTALACION DE 2 STOP PARTE TRASERA</t>
  </si>
  <si>
    <t>FABRICACION DE BASE PARA STOP E INSTALACION EN EL CHASIS</t>
  </si>
  <si>
    <t>MANTENIMIENTO DE BATERIAS Y ROTADA</t>
  </si>
  <si>
    <t>DESTAPIZADA DE PÚERTAS PARA ARREGLO DE SOQUE Y CAMBIO DE BOMBILLOS</t>
  </si>
  <si>
    <t>RCH-423</t>
  </si>
  <si>
    <t>BRONCE CAJA MYY6P.P. 1-2-3 METALICO ISUZU 8972413091 CHEVROLET NPR 2005/</t>
  </si>
  <si>
    <t>RCH-2216</t>
  </si>
  <si>
    <t>STOP S.M.</t>
  </si>
  <si>
    <t>LYB-10060</t>
  </si>
  <si>
    <t>BOMBILLO DIRECCIONAL</t>
  </si>
  <si>
    <t>REPARAR MEDIA CAJA Y CAMBIO DE EMPAQUETADURA</t>
  </si>
  <si>
    <t>ARREGLO DE UN SEPARADOR</t>
  </si>
  <si>
    <t>BAJADA DE UN MUELLE DELANTERO PARA CAMBIO DE TORNILLO CENTRAL</t>
  </si>
  <si>
    <t>BAJADA DE TOMAFUERZA PARA CORREGIR FUGA DE ACEITE</t>
  </si>
  <si>
    <t>BAJAR PARA REPARAR TOMA FUERZA Y CORTE DE EJE</t>
  </si>
  <si>
    <t>QUITAR VALVULA DE PRESION DEL HIDRAULICO PARA SUBIR PRESION</t>
  </si>
  <si>
    <t>DESVARE EN LA ESPAÑOLITA</t>
  </si>
  <si>
    <t>ARREGLO DE INSTALACION DEL TOMAFUERZA</t>
  </si>
  <si>
    <t>ESCANEADA FALLAS DEL MOTOR</t>
  </si>
  <si>
    <t>CAMBIO DE BOMBA HIDRAULICA TOMA FUERZA</t>
  </si>
  <si>
    <t>TOR475</t>
  </si>
  <si>
    <t>TORNILLO HEXAGONAL GRADO 5 9/16 X 4 RO</t>
  </si>
  <si>
    <t>LUB-10032</t>
  </si>
  <si>
    <t>ACDELCO SELECT 50 GRANEL API CF/SF MONOGRADO</t>
  </si>
  <si>
    <t>RCH-745</t>
  </si>
  <si>
    <t>BRONCE SINCRONIZADOR 1RA-2DA-3RA NPR2005/8972413061</t>
  </si>
  <si>
    <t>RCH-747A</t>
  </si>
  <si>
    <t>BRONCE SINCRONIZADOR DE 4TA/6TA TEZUKA 8973095320 NPR. 2005-NPR-NQR REAWARD</t>
  </si>
  <si>
    <t>SRREGLO DE ESTRIBOS</t>
  </si>
  <si>
    <t>SOLDADURA  AL COMPARTIDOR</t>
  </si>
  <si>
    <t>ARREGLO DE BOMBA PRINCIPAL Y AUXILIAR DEL EMBRAGUE</t>
  </si>
  <si>
    <t>DESTRABADA DE CAJA DE CAMBIOS</t>
  </si>
  <si>
    <t>DESTAPAR PARTE DEL TORQUE Y FUSILERA PARA ARREGLO DE CORTO DE LA INSTALACION DEL TOMAFUERZA</t>
  </si>
  <si>
    <t>ARREGLO DE VALVULA DEL TOMAFUERZA</t>
  </si>
  <si>
    <t>ARREGLO DE LUZ DE MEDIA Y DIRECCIONAL</t>
  </si>
  <si>
    <t>REPARACION BOMBA DE FRENO</t>
  </si>
  <si>
    <t>FRA 0204</t>
  </si>
  <si>
    <t>SERVICIO NOCTURNO PURGAR BOMBAS DEL CLUTCH</t>
  </si>
  <si>
    <t>CAMBIO E INSTALACION DE 3 STOP PARTE TRASERA, ARRGLO DE INSTALACION Y AJUSTE DE INSTALACION</t>
  </si>
  <si>
    <t>ARREGLO DE LA LUZ DE REVERSA</t>
  </si>
  <si>
    <t>AJUSTE DEL TORPEDO</t>
  </si>
  <si>
    <t>DESVARE POR DAÑO EN RELAY FRENO DE SEGURIDAD</t>
  </si>
  <si>
    <t>FRA 0208</t>
  </si>
  <si>
    <t>DESVARADA DESTRABAR TOMA FUERZA</t>
  </si>
  <si>
    <t>ARREGLO DE UNA ESQUINERA DEL COMPARTIDOR</t>
  </si>
  <si>
    <t>FABRICACION DE UNA BASE DE STOP TRASERO</t>
  </si>
  <si>
    <t>DESMONTE DE 2 GATOS DEL COMPARTIDOR PARA REPARACION</t>
  </si>
  <si>
    <t>DESVARE( CAMBIO DE CHAVETA DE GUAYA CAMBIOS, CUADRAR COLOMBINA Y PONER TORNILO DEL CAUCHO CENTRAL)</t>
  </si>
  <si>
    <t>AJUSTAR GUAYAS DE LOS CAMBIOS</t>
  </si>
  <si>
    <t>AUXILIO VIAL Y CAMBIO DE DIAFRAGMA TIPO 30</t>
  </si>
  <si>
    <t>DESMONTE DE MUELLE TRASERO PARA CAMBIAR TORNILLOS CENTRALES</t>
  </si>
  <si>
    <t>FRA 219</t>
  </si>
  <si>
    <t>SER. EXTERNO SERVICIO DESVARE QUITAR TUBO DEL AGUA DEL TURBO DE LA BOMBA -SENA GIRON</t>
  </si>
  <si>
    <t>TOR26</t>
  </si>
  <si>
    <t>TORNILLO HEXAGONAL GRADO 5 3/8 X 1 RO</t>
  </si>
  <si>
    <t>REP-10499</t>
  </si>
  <si>
    <t>EJE TOMA FUERZA EJTM45 CHEVROLET FVR</t>
  </si>
  <si>
    <t>REP-10511</t>
  </si>
  <si>
    <t>EMPAQUETADURA BOMBA FRENO CHEVROLET FVR</t>
  </si>
  <si>
    <t>TOR15</t>
  </si>
  <si>
    <t>TORNILLO HEXAGONAL GRADO 5 5/16 X 1 RO</t>
  </si>
  <si>
    <t>REP-10556</t>
  </si>
  <si>
    <t>RETENEDOR CAJA EATON FULLER 415983</t>
  </si>
  <si>
    <t>TOR143</t>
  </si>
  <si>
    <t>TUERCA HEXAGONAL ALTA 5/8 UNC</t>
  </si>
  <si>
    <t>TOR3</t>
  </si>
  <si>
    <t>TORNILLO HEXAGONAL GRADO 5 1/4 X 1 RO</t>
  </si>
  <si>
    <t>TOR592</t>
  </si>
  <si>
    <t>TORNILLO HEXAGONAL MILIMETRICO 8.8 1.50 X 14 X 45</t>
  </si>
  <si>
    <t>REP-10612</t>
  </si>
  <si>
    <t>BOMBA VOLTEO INCORPORADO CON VALVULA WORLD AMERICAN WA20-08-7005</t>
  </si>
  <si>
    <t>LCA-10006</t>
  </si>
  <si>
    <t>GRASA LITIO NLGI2/EP2 ACDELCO SELECT 13 OZ</t>
  </si>
  <si>
    <t>C1A</t>
  </si>
  <si>
    <t>CINTA AISLANTE ELECTRICA PVC 18MM X 5M USO PROFESIONAL CELLUX C-813 1 UN</t>
  </si>
  <si>
    <t>REPARAR TOMA FUERZA</t>
  </si>
  <si>
    <t>CAMBIO DE BOMBA</t>
  </si>
  <si>
    <t>REPARAR CAJA</t>
  </si>
  <si>
    <t>CAMBIO DE 5 ESPARRAGOS</t>
  </si>
  <si>
    <t>BAJADA DE UNA RUEDA TRASERA</t>
  </si>
  <si>
    <t>CAMBIAR MANGUERA DE PRESION HIDRAULICA DE LA TOLVA-CAJA COMPACTADORA</t>
  </si>
  <si>
    <t>CALIBRAR VALVULAS</t>
  </si>
  <si>
    <t>DESMONTE Y MONTE DE TARROS DEL EGR, SISTEMA DE GASES PARA MANTENIMIENTO</t>
  </si>
  <si>
    <t>ADATACION DEL CONTROL DE LA PALANCA</t>
  </si>
  <si>
    <t>PURGAR BOMBAS DEL CLUCHT (DESVARE NOCTURNO)</t>
  </si>
  <si>
    <t>ARREGLO DE INSTALACION DE LA LUZ DE REVERSA EN CORTO</t>
  </si>
  <si>
    <t>DESVARADA, ARREGLO DE VALVULA DEL FRENO DE SEGURIDAD</t>
  </si>
  <si>
    <t>REVISION DE CRUCETAS Y CAMBIO DE TORNILLOS</t>
  </si>
  <si>
    <t>CAMBIO DE 2 TORNILLOS AL CARDAN</t>
  </si>
  <si>
    <t>MANTENIMIENTO DEL CLUCHT CAMBIO DE ABRAZADERA</t>
  </si>
  <si>
    <t>FRA 1528</t>
  </si>
  <si>
    <t>CORREGIR FUGA DE AGUA DE LA LIMITACION DE LA CALEFACCION</t>
  </si>
  <si>
    <t>ARREGLO DE FUGA DE AIRE EN CAJA VALVULAS Y RACORES DE LA VALVULA SECADORA</t>
  </si>
  <si>
    <t>FRA 0206</t>
  </si>
  <si>
    <t>CAMBIO DE GUAYAS CAMBIOS</t>
  </si>
  <si>
    <t>ARREGLO ESTRIBOS TRASEROS</t>
  </si>
  <si>
    <t>BAJADA DE LOS 2 MUELLES TRASEROS PARA CAMBIAR 2 HOJAS NUEVAS</t>
  </si>
  <si>
    <t>SOLDAR 5 HOJAS</t>
  </si>
  <si>
    <t>DESMONTE DE UNA RUEDA TRASERA</t>
  </si>
  <si>
    <t>CAMBIO DE 5 ESPARRAGOS Y BANDAS NUEVAS</t>
  </si>
  <si>
    <t>REPARACION DE CULATA COMPRESOR</t>
  </si>
  <si>
    <t>DESMONTE DE COLGANTE DEL MUELLE DELANTERO PARA ARREGLO</t>
  </si>
  <si>
    <t>SACADA DE UNA RUEDA TRASERA PARA CAMBIAR BANDAS</t>
  </si>
  <si>
    <t>CAMBIO Y SOLADURA DE UNA HOJA</t>
  </si>
  <si>
    <t>DESONTE DE RADIADOR E INTERCOOLER</t>
  </si>
  <si>
    <t>MANTENIMIENTO DE RADIADOR Y REVISION DE PANAL</t>
  </si>
  <si>
    <t>MANTENIMIENTO, LAVADA Y ENDEREZADA DE PANAL DE INTERCOOLER</t>
  </si>
  <si>
    <t>MANTENIMIENTO DE LA VALVULA SECADORA</t>
  </si>
  <si>
    <t>RTC1654</t>
  </si>
  <si>
    <t>CAMBIO DE GUIAS</t>
  </si>
  <si>
    <t>CAMBIO DE CAMISILLAS CON PRUEBA HIDROESTATICA NUEVAMENTE</t>
  </si>
  <si>
    <t>LAVAR, SENTAR Y ARMAR</t>
  </si>
  <si>
    <t>PRUEBA HIDROESTATICA</t>
  </si>
  <si>
    <t>RECTIFICAR VALVULAS ESCAPE</t>
  </si>
  <si>
    <t>RECTIFICAR ASIENTOS ESCAPE</t>
  </si>
  <si>
    <t>CAMBIO DE ASIENTOS ADMISION (EXTRAER, INSTALAR Y RECTIFICAR)</t>
  </si>
  <si>
    <t>FRA 0031</t>
  </si>
  <si>
    <t>SACAR DOS SPARAGOS PARTIDOS DEL MULTIPLE DE SCAPE RACTIFICAR ROSCAS</t>
  </si>
  <si>
    <t>RMT-10022</t>
  </si>
  <si>
    <t>TAPON TURBINA 3/4</t>
  </si>
  <si>
    <t>F1163/MGF3432/PP28970 FILTRO COMBUSTIBLE ESP/HIBARI NPR-NKR REWARD</t>
  </si>
  <si>
    <t>FIL-10074</t>
  </si>
  <si>
    <t>WO331FILTRO ACEITE WEGA IVECO DAILY</t>
  </si>
  <si>
    <t>FL-78</t>
  </si>
  <si>
    <t>P551318 FILTRO COMBUSTIBLE DONALDSON INTERNATIONAL/CUMMINS</t>
  </si>
  <si>
    <t>TOR604</t>
  </si>
  <si>
    <t>TORNILLO HEXAGONAL MILIMETRICO 8.8 1.50 X 14 X 50</t>
  </si>
  <si>
    <t>TOR669</t>
  </si>
  <si>
    <t>TORNILLO FLANGE MILIMETRICO 1.0 X 6 X 15</t>
  </si>
  <si>
    <t>BAN-140</t>
  </si>
  <si>
    <t>BANDA FRENO PESADA 9004 MC BLOCK INCOLBEST</t>
  </si>
  <si>
    <t>RCH-884</t>
  </si>
  <si>
    <t>RODAMIENTO INTERNO RUEDA TRASERA 32215 CHEVROLET FRR/HINO/JAC</t>
  </si>
  <si>
    <t>RCH-885</t>
  </si>
  <si>
    <t>RODAMIENTO EXTERNO RUEDA TRASERA 32213 CHEVROLET FRR/HINO</t>
  </si>
  <si>
    <t>RCH-4191</t>
  </si>
  <si>
    <t>RODAMIENTO NTN 32219 LV150 ISUZU 7.2</t>
  </si>
  <si>
    <t>RCH-3268</t>
  </si>
  <si>
    <t>RODILLO INTERNO RUEDA TRASERA 32218 CHEVROLET FRR/HINO 500</t>
  </si>
  <si>
    <t>TOR473</t>
  </si>
  <si>
    <t>TUERCA SEGURIDAD MILIMETRICA 12X1.75</t>
  </si>
  <si>
    <t>RMT-10101</t>
  </si>
  <si>
    <t>PASADOR MUELLE DELANTERO 2 CUÑAS M32X138MM 1-1/4X5-1/4 36034980LI CHEVROLET FTR</t>
  </si>
  <si>
    <t>HOJ293</t>
  </si>
  <si>
    <t>HOJA PRINCIPAL DELANTERA 56148-1 HERCULES CHEVROLET FTR</t>
  </si>
  <si>
    <t>09D</t>
  </si>
  <si>
    <t>TERPEL ULTREK VALVULINA 80W90 1/4 API GL-5 TRANSMISION MULTIGRADO</t>
  </si>
  <si>
    <t>LCA-10002</t>
  </si>
  <si>
    <t>GRASA COMPLEJA LITIO AZUL EP-2 LUBRY NANOTEK 330 GR</t>
  </si>
  <si>
    <t>REP-10610</t>
  </si>
  <si>
    <t>EMPAQUETADURA CULATA COMPRESOR CHEVROLET FVR</t>
  </si>
  <si>
    <t>F20G-A</t>
  </si>
  <si>
    <t>FIJA ROSCAS ROJO 277 HENKEL LOCTITE 50 ML</t>
  </si>
  <si>
    <t>REP-10199</t>
  </si>
  <si>
    <t>VALVULA ADMISION NPR-NQR-FTR 4HKT/6HKT 8943958820/8943958822</t>
  </si>
  <si>
    <t>RCH-1329</t>
  </si>
  <si>
    <t>ASIENTO VALVULAS ADMISION NQR REAWARD 2012/ 8980288740</t>
  </si>
  <si>
    <t>RCH-1197</t>
  </si>
  <si>
    <t>ORING TUBO INYECTOR 956901110 CHEVROLET NPR-NQR-FRR 2014</t>
  </si>
  <si>
    <t>RA1118</t>
  </si>
  <si>
    <t>VALVULA RETENCION CHEQUE 1/2</t>
  </si>
  <si>
    <t>ORING-5</t>
  </si>
  <si>
    <t>ORING 130-137 -201-203</t>
  </si>
  <si>
    <t>RCH-912</t>
  </si>
  <si>
    <t>GUIAS VALVULAS  ISUZU 8973767192 CHEVROLET NPR-NQR-FRR-REWARD 4HK1T 6HK1T</t>
  </si>
  <si>
    <t>REP-10638</t>
  </si>
  <si>
    <t>ORING CAMISILLA INYECTOR ISUZU 8976049160 CHEVROLET NPR-NQR-FRR 4HK1 6HK1</t>
  </si>
  <si>
    <t>TOR200</t>
  </si>
  <si>
    <t>ARANDELA COBRE 10 14 1</t>
  </si>
  <si>
    <t>RCH-3528</t>
  </si>
  <si>
    <t>EMPAQUE CULATA ISUZU 8976018195 CHEVROLET FVR/ISUZU 6HK1</t>
  </si>
  <si>
    <t>RCH-4060</t>
  </si>
  <si>
    <t>EMPAQUE MULTIPLE DE ESCAPE ISUZU 8943936724 CHEVROLET FTR-FVR-FSR</t>
  </si>
  <si>
    <t>REP-10653</t>
  </si>
  <si>
    <t>EMPAQUE MULTIPLE ADMISION ISUZU 8943907750 CHEVROLET CHEVROLET FTR-FVR-FSR 6HK1</t>
  </si>
  <si>
    <t>TOR661</t>
  </si>
  <si>
    <t>ARANDELA ALUMINIO 8 MM</t>
  </si>
  <si>
    <t>RCH-301</t>
  </si>
  <si>
    <t>TORNILLO BALANCIN 8943675262 CHEVROLET NPR 2000</t>
  </si>
  <si>
    <t>RCH-302</t>
  </si>
  <si>
    <t>TAPA CAZUELA VALVULA 8943960152 CHEVROLET NPR 2000</t>
  </si>
  <si>
    <t>RCH-1168</t>
  </si>
  <si>
    <t>CASQUETE BANCADA ESTANDAR AZUL ISUZU 8973720761 CHEVROLET NQR-FRR REWARD 2012</t>
  </si>
  <si>
    <t>RCH-1181</t>
  </si>
  <si>
    <t>RETENEDOR INYECTOR ISUZU 1096390340 CHEVROLET NPR-NQR-FRR REWARD 2012/ISUZU 4HK1T</t>
  </si>
  <si>
    <t>RCH-2985</t>
  </si>
  <si>
    <t>EMPAQUE TAPA VALVULAS 8943913790 CHEVROLET FTR-FVR 2012</t>
  </si>
  <si>
    <t>RCH-2986</t>
  </si>
  <si>
    <t>EMPAQUE CULATIN 8943913800 CHEVROLET FTR-FVR 2012</t>
  </si>
  <si>
    <t>RCH-1703</t>
  </si>
  <si>
    <t>BALANCIN ESCAPE NPR/NQR/ FRR 2012/ 8973064243</t>
  </si>
  <si>
    <t>RCH-673</t>
  </si>
  <si>
    <t>MEDIALUNA CULATA NPR 2000/ 8943996050-8981638130</t>
  </si>
  <si>
    <t>ARREGLO DE PUERTA, SOLDADURA PARA LA PUERTA Y PONERLE UN SEGURO</t>
  </si>
  <si>
    <t>SOLDADURA DE LAS COMPUERTAS</t>
  </si>
  <si>
    <t>FRA 218</t>
  </si>
  <si>
    <t>SER. EXTERNO SERVICIO DESVARE DESMONTAR TUBO DE PRESION DEL HIDRAULICO CAJA COMPACTADORA</t>
  </si>
  <si>
    <t>CAMBIO DE 8 ESPARRAGOS</t>
  </si>
  <si>
    <t>SACADA DE 5 ESPARRAGOS PARTIDOS</t>
  </si>
  <si>
    <t>SOLDADURA DE UNA HOJA</t>
  </si>
  <si>
    <t>BAJADA DE UN MUELLE DELANTERO</t>
  </si>
  <si>
    <t>DESVARE, DESTRABADA DE TOMA FUERZA</t>
  </si>
  <si>
    <t>REPARAR TOMA FUERZA (CAMBIO DEL EJE)</t>
  </si>
  <si>
    <t>REVISION Y ARREGLO DE LA INSTALACION DE SEFOCO</t>
  </si>
  <si>
    <t>CONECTADA DE UNIDAD DERECHA POR CABLES PARTIDOS</t>
  </si>
  <si>
    <t>CAMBIO DE VALVULA DEL FRENO DE SEGURIDAD</t>
  </si>
  <si>
    <t>FABRICACION BATEA PARA COMPACTADOR EN LAMINA 6ML 230X204</t>
  </si>
  <si>
    <t>DESMONTE Y MONTE DE COMPUERTA FRONTAL Y CAMBIO DE LAMINA</t>
  </si>
  <si>
    <t>ARREGLO DE BOQUILLA DE LA MANGUERA DEL TANQUE DEL RADIADOR</t>
  </si>
  <si>
    <t>LAVADO DE RADIADOR Y MANTENIMIENTO</t>
  </si>
  <si>
    <t>DESMONTE DE RADIADOR PARA MANTENIMIENTO</t>
  </si>
  <si>
    <t>SHV-92</t>
  </si>
  <si>
    <t>SERVICIO MECANIZADO RECONTRUIR TAPAS CILINDRO 4</t>
  </si>
  <si>
    <t>SERVICIO MECANIZADO TAPA 5 Y 6 CILINDRO EYECTOR</t>
  </si>
  <si>
    <t>SHV-93</t>
  </si>
  <si>
    <t>SERVICIO MANTENIMIENTO CORRECTIVO DE 7 CILINDROS HIDRAULICOS Y CALIBRACION DE PRESION DEL SISTEMA</t>
  </si>
  <si>
    <t>CAMBIO DE LA VALVULA IVELADORA DE LA CABINA Y CAMBIO RACOR DEL VOLTEO</t>
  </si>
  <si>
    <t>REP-10493</t>
  </si>
  <si>
    <t>VALVULA FRENO SEGURIDAD NEW STAR S-20214/065643 INTERNATIONAL</t>
  </si>
  <si>
    <t>KW-636</t>
  </si>
  <si>
    <t>BUJE MUELLE DELANTERO INTERNATIONAL DT 4300-EAGLE</t>
  </si>
  <si>
    <t>REP-10611</t>
  </si>
  <si>
    <t>TOMA FUERZA WORLD AMERICAN WA20-08-7005</t>
  </si>
  <si>
    <t>RA133</t>
  </si>
  <si>
    <t>RACOR PRESTOLOK B69 1/4X1/8</t>
  </si>
  <si>
    <t>REP-10647</t>
  </si>
  <si>
    <t>KIT SELLO TAPA CILINDRO 2 1/2</t>
  </si>
  <si>
    <t>REP-10648</t>
  </si>
  <si>
    <t>KIT SELLO PISTON 3 1/2</t>
  </si>
  <si>
    <t>REP-10649</t>
  </si>
  <si>
    <t>KIT SELLO TAPA CILINDRO 4 1/2</t>
  </si>
  <si>
    <t>REP-10650</t>
  </si>
  <si>
    <t>KIT SELLO PISTON 4 1/2</t>
  </si>
  <si>
    <t>TOR741</t>
  </si>
  <si>
    <t>ARANDELA ALUMINIO 22 MM</t>
  </si>
  <si>
    <t>TOR49</t>
  </si>
  <si>
    <t>TORNILLO HEXAGONAL GRADO 5 1/2 X 4-1/2 RO</t>
  </si>
  <si>
    <t>ABRAZADERA INOXIDABLE 11/16-1 1/4 20-12</t>
  </si>
  <si>
    <t>DESMONTAJE, MANTENIMIENTO, CAMBIO DE ACEITE, FILTROS, TANQUE Y LLENADO DEL EQUIPO</t>
  </si>
  <si>
    <t>DESMONTAJE, DESARME, MANTENIMIENTO, CAMBIO DE SELLOS, ARMADA Y MONTAJE CONTROL HIDRAULICO</t>
  </si>
  <si>
    <t>DESMONTAJE, DESARME, MANTENIMIENTO, CAMBIO DE SELLOS, ARMADA Y MONTAJE DE ALIVIO CONTROL E HIDROBOMBA</t>
  </si>
  <si>
    <t>DESMONTAJE, DESARME, MANTENIMIENTO, CAMBIO DE SELLOS Y CHEQUES A HIDRO BOMBA PRINCIPAL DEL EQUIPO</t>
  </si>
  <si>
    <t>DESMONTE DE HIDROLAVADORA PARA MANTENIMIENTO GENERAL, CAMBIO DE EMPAQUETADURAS</t>
  </si>
  <si>
    <t>CAMBIO DE FILTROS</t>
  </si>
  <si>
    <t>ANTENIMIENTO DE TANQUE DE ACEITE HIDRAULICO, CAMBIO DE CEITE, LAVADO A PRESION Y VAPORIZACION</t>
  </si>
  <si>
    <t>REVISION TORNAMESA PARA MANTENIMIENTO CORRECTIVO Y ENGRASE GENERAL, INCLUYE GRASA ANTIDESGASTE LIQUIMOLLY Y MANO DE OBRA</t>
  </si>
  <si>
    <t>REVISION VALVULINA CAJA AUXILIAR</t>
  </si>
  <si>
    <t>MANTENIMIENTO CORRECTIVO COMPRESOR DE VACIO, CAMBIO DE ACEITE Y SUMINISTRO KIT DE EMPAQUETADURAS LATERALES</t>
  </si>
  <si>
    <t>FIL-10152</t>
  </si>
  <si>
    <t>KIT FILTROS SISTEMA SUCCION Y RETORNO</t>
  </si>
  <si>
    <t>REP-10619</t>
  </si>
  <si>
    <t>KIT SELLOS ANTI RETORNO</t>
  </si>
  <si>
    <t>REP-10618</t>
  </si>
  <si>
    <t>KIT SELLOS CONTROL HIDRAULICO</t>
  </si>
  <si>
    <t>REP-10617</t>
  </si>
  <si>
    <t>KIT SELLOS VALVULA ALIVIO</t>
  </si>
  <si>
    <t>REP-10616</t>
  </si>
  <si>
    <t>KIT SELLOS BOMBA PRINCIPAL HIDRAULICO</t>
  </si>
  <si>
    <t>REP-10614</t>
  </si>
  <si>
    <t>MANGUERA VACTOR 1 X 122 MTS CV1655</t>
  </si>
  <si>
    <t>REP-10615</t>
  </si>
  <si>
    <t>MANGUERA PANTERA 1 2500 PSI X 5 MTS CV1460</t>
  </si>
  <si>
    <t>REP-10613</t>
  </si>
  <si>
    <t>PISTON S/M EN ACERO 404 CON CANALETA LUBRICACION CV4043</t>
  </si>
  <si>
    <t>15L</t>
  </si>
  <si>
    <t>CHEVRON MEROPA 150 1/5</t>
  </si>
  <si>
    <t>10G</t>
  </si>
  <si>
    <t>CHEVRON DELO 15W40 1/5 API CK-4/SN 400 SDE ISOSYN ADVENCED MULTIGRADO</t>
  </si>
  <si>
    <t>DESMONTE DE MUELLE TRASERO</t>
  </si>
  <si>
    <t>ARREGLO DE TANQUE</t>
  </si>
  <si>
    <t>ARREGLO DE BASES DEL TANQUE</t>
  </si>
  <si>
    <t>RCH-841</t>
  </si>
  <si>
    <t>05B</t>
  </si>
  <si>
    <t>TERPEL OILTEC 50 1/6 API SF MONOGRADO</t>
  </si>
  <si>
    <t>REVISION Y ARREGLO DE ARRANQUE</t>
  </si>
  <si>
    <t>ARREGLO DEL GANCHO TRASERO DEL BALCO Y SOLDADURA A LA TOLVA</t>
  </si>
  <si>
    <t>ARREGLO DE BOMBONAS TROQUE DEL MEDIO</t>
  </si>
  <si>
    <t>DESMONTE DE MUELLE DELANTERO</t>
  </si>
  <si>
    <t>POSTURA Y SOLDADA DE UN TUBO A LA TOLVA</t>
  </si>
  <si>
    <t>DESMONTE DE TABLERO PARA ARREGLO DE CAMINOS DE TESTIGO DE LA PLANTA LUZ Y LUZ MEDIA</t>
  </si>
  <si>
    <t>ARREGLO DE INSTALACION DE LA PLANTA</t>
  </si>
  <si>
    <t>ARREGLO DE INSTALACION DE DIRECCIONAL DERECHA</t>
  </si>
  <si>
    <t>ARREGLO DE INSTALACION DEL COMANDO DE CAMBIA LUZ</t>
  </si>
  <si>
    <t>ARREGLO DE INSTALACION DE LUZ Y CAMBIO DE MODULOS DE LA TOLVA</t>
  </si>
  <si>
    <t>INSTALACION E EXPLORADORA PARTE SUPERIO DEL LADO DEL VOLVO</t>
  </si>
  <si>
    <t>CAMBIO DE FUSILERAS DE LA CAJA NEGRA</t>
  </si>
  <si>
    <t>AJUSTE DE CRUCETAS DEL CARDAN CORTO Y AJUSTAR FLANCHES DE LA TRANSMISION</t>
  </si>
  <si>
    <t>ARREGLO DE INSTALACION DE AIRE DEL TANQUE PRINCIPAL Y AJUSTE DE BOMBONA</t>
  </si>
  <si>
    <t>FESD-1499</t>
  </si>
  <si>
    <t>SERVICIO DE ESCANER</t>
  </si>
  <si>
    <t>DESMONTAR Y MONTAR INYECTORES</t>
  </si>
  <si>
    <t>MANTENIMIENTO DE INYECTORES</t>
  </si>
  <si>
    <t>CAMBIO DE MANGUERA DE PRESION DE LA BOMBA HIDRAULICA A LA CAJA COMPACTADORA</t>
  </si>
  <si>
    <t>QUITAR FILTROS DE COMBUSTIBLE Y DESARMAR EQUIPO</t>
  </si>
  <si>
    <t>FABRICACION DE  GRAMPAS PARA 2 MUELLES</t>
  </si>
  <si>
    <t>FESD-1516</t>
  </si>
  <si>
    <t>SERVICIO DE ESCANER PARA REVISION DE PARAMETROS</t>
  </si>
  <si>
    <t>SOLDADURA DE 2 HOJAS</t>
  </si>
  <si>
    <t>CAMBIO DE 2 HOJAS</t>
  </si>
  <si>
    <t>DESMONTE DEL CARDAN PARA CAMBIAR CAUCHO CENTRAL</t>
  </si>
  <si>
    <t>DESMONTE DEL GATO PARA PONER UN TURBO Y PONER UN CANDADO</t>
  </si>
  <si>
    <t>CAMBIO DE SOPORTE DERECHO DEL MOTOR</t>
  </si>
  <si>
    <t>APRETADA DE GRAMPAS DE MUELLES DELANTEROS</t>
  </si>
  <si>
    <t>CAMBIO DE TORNILLOS DE SOPORTE DEL MOTOR</t>
  </si>
  <si>
    <t>CAMBIO DE LOS TORNILLOS DEL PUENTE DE LA CABINA</t>
  </si>
  <si>
    <t>ARREGLO DE SENSOR</t>
  </si>
  <si>
    <t>DESMONTE DE PLANTA PARA ARREGLO</t>
  </si>
  <si>
    <t>ARREGLO DE UN PUENTE DELANTERO</t>
  </si>
  <si>
    <t>CAMBIO DE SOPORTE IZQUIERDO DEL MOTOR</t>
  </si>
  <si>
    <t>ARREGLO DE SOPORTE DEL MUELLE DELANTERO</t>
  </si>
  <si>
    <t>GRADUADO DE FRENO</t>
  </si>
  <si>
    <t>DESMONTE DE RUEDA TRASERA PARA CAMBIAR RACHE</t>
  </si>
  <si>
    <t>BAJAR MUELLE DELANTERO</t>
  </si>
  <si>
    <t>AJUSTE DE 4 SOPORTES DEL MOTOR</t>
  </si>
  <si>
    <t>RCH-3501</t>
  </si>
  <si>
    <t>GRAPA REDONDA 7/8X4X10-1/2</t>
  </si>
  <si>
    <t>TOR141</t>
  </si>
  <si>
    <t>TUERCA HEXAGONAL ALTA PAVONADA 1 UNF</t>
  </si>
  <si>
    <t>REP-10770</t>
  </si>
  <si>
    <t>PIÑON TOMA FUERZA Y HORQUILLA</t>
  </si>
  <si>
    <t>TOR39</t>
  </si>
  <si>
    <t>TORNILLO HEXAGONAL GRADO 5 7/16 X 2-1/2 RO</t>
  </si>
  <si>
    <t>KW-373A</t>
  </si>
  <si>
    <t>DIAFRAGMA TIPO 30 BEST B5BESTT30PR</t>
  </si>
  <si>
    <t>LYB-10009</t>
  </si>
  <si>
    <t>ESCOBILLAS ALTERNADOR</t>
  </si>
  <si>
    <t>LYB-10041</t>
  </si>
  <si>
    <t>REP-10883</t>
  </si>
  <si>
    <t>CONO DE EJE</t>
  </si>
  <si>
    <t>FRG-257</t>
  </si>
  <si>
    <t>BOBINA DELCO</t>
  </si>
  <si>
    <t>REP-10885</t>
  </si>
  <si>
    <t>EMPAQUETADURA INTERNA</t>
  </si>
  <si>
    <t>FIL-10109</t>
  </si>
  <si>
    <t>FC5516/P551315/A1R0751SP FILTRO COMBUSTIBLE SAKURA CATERPILLAR/MITSUBISHI/VOLVO</t>
  </si>
  <si>
    <t>REP-10929</t>
  </si>
  <si>
    <t>TURBO MOTOR 178468 KODIAK CAT3126</t>
  </si>
  <si>
    <t>FIL-10110</t>
  </si>
  <si>
    <t>19279690/AP2863/P527484 FILTRO AIRE EXTERNO ACDELCO CHEVROLET KODIAK</t>
  </si>
  <si>
    <t>FIL-10111</t>
  </si>
  <si>
    <t>19279691/AP3501/P527680 FILTRO AIRE INTERNO ACDELCO CHEVROLET KODIAK</t>
  </si>
  <si>
    <t>ARREGLO DEL SISTEMA ELECTRICO DEL VOLCO</t>
  </si>
  <si>
    <t>INICIADA Y ARREGLO DE INSTALACION DE LOS CABLES DEL ENCENDIDO</t>
  </si>
  <si>
    <t>INICIADA Y CAMBIO DE BATERIAS</t>
  </si>
  <si>
    <t>INICIADA, ROTADA DE BATERIAS Y HECHURA DE BASE PARA INSTALACION DE CUCHILLA MASTER</t>
  </si>
  <si>
    <t>RCH-1592A</t>
  </si>
  <si>
    <t>MASTER DE BATERIA POLLAK 51-904</t>
  </si>
  <si>
    <t>RCH-2171</t>
  </si>
  <si>
    <t>ARREGLO DE INSTALACION DE LUZ DE REVERSA Y REVISION DE LUCES PARA TECNOMECANICA</t>
  </si>
  <si>
    <t>DESMONTE DE CAJA, DESARME Y MONTAJE</t>
  </si>
  <si>
    <t>CAMBIO DE LA BOMBA</t>
  </si>
  <si>
    <t>AJUSTAR GUAYAS</t>
  </si>
  <si>
    <t>ARREGLO DE LUCES DE LA TOLVA</t>
  </si>
  <si>
    <t>REPARACION DE EXPLORADORA Y CAMBIO DE SWICHE</t>
  </si>
  <si>
    <t>REVISION GENERAL DE LUCES Y LIMPIAPARABRISAS</t>
  </si>
  <si>
    <t>INSTALACION DEL SENSOR DE LA VELOCIDAD</t>
  </si>
  <si>
    <t>ARREGLO DE INSTALACION DE LAS PACHAS DE LA PLANTA Y LA CAJA</t>
  </si>
  <si>
    <t>CONEXION DE BATERIAS</t>
  </si>
  <si>
    <t>REVISION DE IMPEL DE LA BOMBA DE AGUA Y CORREGIR FUGA DE AGUA</t>
  </si>
  <si>
    <t>DESARME DE BASE DEL FILTRO DE ACEITE PARA CORRECCION DE FUGA</t>
  </si>
  <si>
    <t>REEMPLAZO DE DOS MANGUERAS DE PRESION HIDRAULICA PARA CORREGIR FUGAS</t>
  </si>
  <si>
    <t>ARREGLO DE INSTLACION DE EXPLORADORA Y DE TERMINALES DEL SENSOR DEL CEBADOR</t>
  </si>
  <si>
    <t>REP-10880</t>
  </si>
  <si>
    <t>CAJA FULLER 12354</t>
  </si>
  <si>
    <t>LYB-10078</t>
  </si>
  <si>
    <t>SUITCHE  PILOTO UNIVERSAL</t>
  </si>
  <si>
    <t>RCH-2032</t>
  </si>
  <si>
    <t>BOMBILLO H7</t>
  </si>
  <si>
    <t>ARREGLO BOMBONA TRASERA</t>
  </si>
  <si>
    <t>SACAR 8 ESPARRAGOS</t>
  </si>
  <si>
    <t>DESMONTE DE 1 RUEDA TRASERA</t>
  </si>
  <si>
    <t>AREGLO DE INSTALACION DE LUZ DE UNIDAD Y CAMBIO DE ELEVADOR</t>
  </si>
  <si>
    <t>TRANSPORTE, DESVARE Y ESCANER</t>
  </si>
  <si>
    <t>CAMBIO DE TOMA FUERZA (TRABAJO NOCTURNO)</t>
  </si>
  <si>
    <t>MANTENIMIENTO BOMBAS DE CLUCHT</t>
  </si>
  <si>
    <t>CAMBIUO DEL DIAFRAGMA DE LA VALVULA DELANTERA DE FRENO Y REVISION DE FUGAS DE AIRE</t>
  </si>
  <si>
    <t>SERVICIO DE ESCANER PARA REVISION DE FALLAS</t>
  </si>
  <si>
    <t>DESMONTE DE LA INSTALACION DEL CHASIS PARA ARREGLO Y REPARACION POR FALLA CONSTANTE INSTALACION EN CORTO PARTE DEL COMPUTADOR Y PACHA</t>
  </si>
  <si>
    <t>CAMBIO DEL SENSOR DEL ARBOL DE LEVAS</t>
  </si>
  <si>
    <t>ARREGLO DE SILLA</t>
  </si>
  <si>
    <t>SOLDADURA AL COMPACTADOR</t>
  </si>
  <si>
    <t>CAMBIO DE HOJA, BUJES Y PASADORES</t>
  </si>
  <si>
    <t>REEMPLAZAR MANGUERA DE PRESION HIDRAULICA DE LA TOLVA</t>
  </si>
  <si>
    <t>SERVICIO DE DESVARE NOCTURNO PARA REEMPLAZO DEL TOMA FUERZA</t>
  </si>
  <si>
    <t>REEMPLAZO DE EMPAQUES DE ESCAPE Y TURBO</t>
  </si>
  <si>
    <t>FL-651</t>
  </si>
  <si>
    <t>AIP766/AA5374 FILTRO SECADOR AIRE PREMIUM FILTERS MERCEDES BENZ/VOLKSWAGEN/VOLVO</t>
  </si>
  <si>
    <t>F1-B</t>
  </si>
  <si>
    <t>A205SP FILTRO ACEITE PARTMO CHEVROLET FTR</t>
  </si>
  <si>
    <t>RCH-1872</t>
  </si>
  <si>
    <t>SENSOR EJE DE LEVAS 8980190240 CHEVROLET NPR-NQR-NNR REWARD 2012</t>
  </si>
  <si>
    <t>REP-10286</t>
  </si>
  <si>
    <t>CARRACA GRUESA</t>
  </si>
  <si>
    <t>LYB-10069</t>
  </si>
  <si>
    <t>SOCKET ELEVADOR</t>
  </si>
  <si>
    <t>RMT-10139</t>
  </si>
  <si>
    <t>METRO MANGUERA PROTECTORA .</t>
  </si>
  <si>
    <t>REPARACION DEL COMPRESOR DE AIRE DE LOS FRENOS</t>
  </si>
  <si>
    <t>REVISAR INPEL DE LA BOMBA DEL AGUA</t>
  </si>
  <si>
    <t>DESARME PARTE SUPERIOR TAPA CILINDROS PARA REEMPLAZAR EMPAQUE CULATA</t>
  </si>
  <si>
    <t>FESD-1496</t>
  </si>
  <si>
    <t>SER. EXTERNO MANTENIMIENTO DE INYECTORES</t>
  </si>
  <si>
    <t>RCH-2658</t>
  </si>
  <si>
    <t>TOBERA INYECTOR</t>
  </si>
  <si>
    <t>KW-1143</t>
  </si>
  <si>
    <t>REP-10866</t>
  </si>
  <si>
    <t>VALVULAS INYECCION</t>
  </si>
  <si>
    <t>DESMONTE DE DEFENSA PARA ENDEREZAR Y REFORZAR</t>
  </si>
  <si>
    <t>ARREGLO DE COMPUERTA TRASERA Y FABRICACION DE BUJES Y PASADORES EN EL TORNO</t>
  </si>
  <si>
    <t>FESD-1538</t>
  </si>
  <si>
    <t>REVISION LINEA DE COMBUSTIBLE</t>
  </si>
  <si>
    <t>FL-899</t>
  </si>
  <si>
    <t>B7685 FILTRO ACEITE DONSSON MACK/VOLVO</t>
  </si>
  <si>
    <t>FL-537</t>
  </si>
  <si>
    <t>P550529 FILTRO COMBUSTIBLE DONALDSON MACK 2018/RENAULT VI/VOLVO D</t>
  </si>
  <si>
    <t>FL-900</t>
  </si>
  <si>
    <t>B7700/1R1807 FILTRO ACEITE DONSSON MACK</t>
  </si>
  <si>
    <t>FL-898</t>
  </si>
  <si>
    <t>DA2513 FILTRO AIRE DONSSON MACK/CUMMINS</t>
  </si>
  <si>
    <t>FL-901</t>
  </si>
  <si>
    <t>BF1386O FILTRO SEPARADOR AGUA COMBUSTIBLE DONSSON MACK/VOLVO</t>
  </si>
  <si>
    <t>RA907</t>
  </si>
  <si>
    <t>RACOR TAPON B109 3/4</t>
  </si>
  <si>
    <t>RA916</t>
  </si>
  <si>
    <t>RACOR B110 3/4X1/2</t>
  </si>
  <si>
    <t>TERPEL ULTREK AVANZADO 15W40 GRANEL API CK-4 MULTIGRADO</t>
  </si>
  <si>
    <t>RA79</t>
  </si>
  <si>
    <t>RACOR B66 1/4X1/4</t>
  </si>
  <si>
    <t>RCH-1016</t>
  </si>
  <si>
    <t>BALINERA KOYO 6306-63062RSC3</t>
  </si>
  <si>
    <t>RA91</t>
  </si>
  <si>
    <t>RACOR B68 3/8X3/8</t>
  </si>
  <si>
    <t>RA104</t>
  </si>
  <si>
    <t>RACOR B69 3/8X1/4</t>
  </si>
  <si>
    <t>ORING-8</t>
  </si>
  <si>
    <t>ORING 22-237 -309-310</t>
  </si>
  <si>
    <t>DESMONTE Y MONTE DE BOMBA HIDRAULICA</t>
  </si>
  <si>
    <t>POSTURA DE EMPAQUE PARA LA TOLVA</t>
  </si>
  <si>
    <t>PASADORES PARA GATOS PEQUEÑOS</t>
  </si>
  <si>
    <t>PASADOR PARA GATO GRANDE</t>
  </si>
  <si>
    <t>PASADORES PARA COMPUERTA</t>
  </si>
  <si>
    <t>CORTE DE PASADORES Y BUJES</t>
  </si>
  <si>
    <t>ARREGLO DE DOS BUJES PARA GATOS</t>
  </si>
  <si>
    <t>REPARACION DE CHASIS</t>
  </si>
  <si>
    <t>REVISAR EL CARDAN CORTO Y PONERLE DADOS</t>
  </si>
  <si>
    <t>REVISAR EL CARDAN LARGO Y PONERLE 2 TORNILOS FALTANTES</t>
  </si>
  <si>
    <t>MANTENIMIENTO AL SISTEMA DE EMBRAGUE</t>
  </si>
  <si>
    <t>SHV-95</t>
  </si>
  <si>
    <t>RECORTE Y ROSCADO SECCIONS 4 5 Y 6</t>
  </si>
  <si>
    <t>CAMBIO DE VALVULA RELAY</t>
  </si>
  <si>
    <t>ARREGLO DE FUGAS</t>
  </si>
  <si>
    <t>MANTENIMIENTO DE BATERIAS, CABLES Y ARNES DEL MODULO</t>
  </si>
  <si>
    <t>ARREGLO DE ARNES TRASERO, INSTALACION DE STOP Y ARREGLO DE LUCES EN GENERAL</t>
  </si>
  <si>
    <t>DESMONTE DE RUEDAS PARA CAMBIO DE CAMPANA</t>
  </si>
  <si>
    <t>SOLDADURA AL CANDADO DE LA TOLVA</t>
  </si>
  <si>
    <t>DESMONTE Y MONTE DE BANCLUCHT PRINCIPAL</t>
  </si>
  <si>
    <t>CAMBIO DE DIAFRAGMAS DE LA BOMBONA DERECHA TRASERA</t>
  </si>
  <si>
    <t>CAMBIO DE BOMBONA</t>
  </si>
  <si>
    <t>DESMONTE DEL TUBO DE PRESION DEL HIDRAULICO Y SOLDAR</t>
  </si>
  <si>
    <t>DESMONTE DE TBO DEL COMPACTADOR PARA SOLDARLO</t>
  </si>
  <si>
    <t>DESMONTE DE MUELLE DELANTERO Y SOLDAR 2 HOJAS</t>
  </si>
  <si>
    <t>SOLDADURA DE DOS HOJAS</t>
  </si>
  <si>
    <t>SACADA DE 8 ESPARRAGOS Y POSTURA DE 8 ESPARRAGOS</t>
  </si>
  <si>
    <t>REP-10771</t>
  </si>
  <si>
    <t>PATIN DESARMABLE 2 PULGADAS CLUCHT</t>
  </si>
  <si>
    <t>REP-10778</t>
  </si>
  <si>
    <t>KIT SELLOS PISTON 2 1/2</t>
  </si>
  <si>
    <t>REP-10779</t>
  </si>
  <si>
    <t>KIT SELLOS TAPA CILINDRO 2</t>
  </si>
  <si>
    <t>REP-10777</t>
  </si>
  <si>
    <t>KIT SELLOS TAPA CILINDRO 6</t>
  </si>
  <si>
    <t>REP-10776</t>
  </si>
  <si>
    <t>REP-10775</t>
  </si>
  <si>
    <t>KIT SELLOS TAPA CILINDRO 4</t>
  </si>
  <si>
    <t>REP-10774</t>
  </si>
  <si>
    <t>KIT SELLOS PISTON 6</t>
  </si>
  <si>
    <t>REP-10773</t>
  </si>
  <si>
    <t>KIT SELLOS PISTON 5</t>
  </si>
  <si>
    <t>REP-10772</t>
  </si>
  <si>
    <t>KIT SELLOS PISTON 4</t>
  </si>
  <si>
    <t>REP-10881</t>
  </si>
  <si>
    <t>BOMBA PRINCIPAL CLUTCH 4700530360 PROSTAR</t>
  </si>
  <si>
    <t>LYB-10020</t>
  </si>
  <si>
    <t>STOP REDONDO</t>
  </si>
  <si>
    <t>REP-10884</t>
  </si>
  <si>
    <t>MANGUERA INTERNATIONAL</t>
  </si>
  <si>
    <t>LYB-10088</t>
  </si>
  <si>
    <t>LATERALES 1021</t>
  </si>
  <si>
    <t>ADI-10001</t>
  </si>
  <si>
    <t>LIQUIDO REFRIGERANTE ROJO STAR FREE 1 LT</t>
  </si>
  <si>
    <t>LUB-10022</t>
  </si>
  <si>
    <t>ELF EVOLUTION 20W50 GRANEL API SL/CF 500 TS MULTIGRADO</t>
  </si>
  <si>
    <t>BATERIA 48-1000 TAB POLAR S73 48-1000-L DERECHA SELLADA SMF</t>
  </si>
  <si>
    <t>CF-73</t>
  </si>
  <si>
    <t>ACP071/AP31071/ACP081 FILTRO AIRE ACONDICIONADO PREMIUM FILTERS TOYOTA COROLLA-HILUX-VIGO-PRADO TX-TXL</t>
  </si>
  <si>
    <t>FIL-10062</t>
  </si>
  <si>
    <t>FLP476FILTRO COMBUSTIBLE PREMIUM FILTERS TOYOTA HILUX/FORTUNER</t>
  </si>
  <si>
    <t>TERPEL ULTREK AVANZADO 15W40 1/6 API CK-4/SN PRO MULTIGRADO</t>
  </si>
  <si>
    <t>ARREGLO DE CORTO DE LAS DIRECCIONALES Y BAJADA D FLASHER PARA ARREGLO DE DAÑO DEL CORTO</t>
  </si>
  <si>
    <t>DESMONTE DEL FLOTADOR PARA INSTALACION DE FLOTADOR NUEVO</t>
  </si>
  <si>
    <t>REVISION DEL SISTEMA ELECTRICO DEL FLOTADOR Y MANTENIMIENTO DE CONTACTOS</t>
  </si>
  <si>
    <t>REP-10872</t>
  </si>
  <si>
    <t>JUEGO GUARDAPOLVOS LAMINA ALFAJOR BRILLANTE</t>
  </si>
  <si>
    <t>F39I</t>
  </si>
  <si>
    <t>AMBIENTADOR GEL RULETA SIMONIZ AUTO FRESCO 80 GR</t>
  </si>
  <si>
    <t>FL-436</t>
  </si>
  <si>
    <t>A9738350147 FILTRO AIRE ACONDICIONADO MERCEDES BENZ ATEGO 1726 2016</t>
  </si>
  <si>
    <t>RMT-10203</t>
  </si>
  <si>
    <t>HEMBRA R2 BSP 1 X 1</t>
  </si>
  <si>
    <t>RMT-10202</t>
  </si>
  <si>
    <t>MACHO R2 NPT 1 X 1</t>
  </si>
  <si>
    <t>REP-10879</t>
  </si>
  <si>
    <t>KIT RESORTES CHEQUES BOMBA AGUA CB13</t>
  </si>
  <si>
    <t>RMT-10197</t>
  </si>
  <si>
    <t>MANGUERA BALSTEEL 4</t>
  </si>
  <si>
    <t>RMT-10198</t>
  </si>
  <si>
    <t>CAMLOCK ALUMINIO E 4</t>
  </si>
  <si>
    <t>RMT-10199</t>
  </si>
  <si>
    <t>ABRAZADERA INDUSTRIAL T518</t>
  </si>
  <si>
    <t>RMT-10200</t>
  </si>
  <si>
    <t>ACOPLE RAPIDO CB15</t>
  </si>
  <si>
    <t>REP-10875</t>
  </si>
  <si>
    <t>FILTRO HIDROLAVADORA CB17</t>
  </si>
  <si>
    <t>RMT-10201</t>
  </si>
  <si>
    <t>REP-10876</t>
  </si>
  <si>
    <t>FILTRO AGUA  AMERICANO CB7</t>
  </si>
  <si>
    <t>RMT-10204</t>
  </si>
  <si>
    <t>ADAPTADOR SEGUN MUESTRA ADSM</t>
  </si>
  <si>
    <t>RMT-10205</t>
  </si>
  <si>
    <t>ABRAZADERA INDUSTRIAL T507</t>
  </si>
  <si>
    <t>REP-10877</t>
  </si>
  <si>
    <t>BOMBA HIDRAULICA PARKER 332</t>
  </si>
  <si>
    <t>REP-10878</t>
  </si>
  <si>
    <t>KIT EMPAQUETADURA BOMBA AGUA CB12</t>
  </si>
  <si>
    <t>REP-10874</t>
  </si>
  <si>
    <t>JUEGO LLAVES</t>
  </si>
  <si>
    <t>RMT-10206</t>
  </si>
  <si>
    <t>MANGUERA PROTECCION 3 1/2</t>
  </si>
  <si>
    <t>REP-10882</t>
  </si>
  <si>
    <t>FLOTADOR ELECTRONICO</t>
  </si>
  <si>
    <t>DESMONTE DEL TANQUER DEL ACPM PARA REPARAR LAS BASES Y LOS CUNCHOS</t>
  </si>
  <si>
    <t>FABRICACION DE LA TAPA DEL TANQUE DEL ACEITE DEL GATO</t>
  </si>
  <si>
    <t>SRR399</t>
  </si>
  <si>
    <t>GUA001</t>
  </si>
  <si>
    <t>LAVADO GENERAL</t>
  </si>
  <si>
    <t>GRADUADA DE FRENOS Y CAMBIO DE BUJIAS</t>
  </si>
  <si>
    <t>DESMONTE DE SILLA Y SOLDADURA, ARREGLO DE RESORTE , CAMBIO DE ESPUMA Y TAPICERIA DE ASIENTO</t>
  </si>
  <si>
    <t>RCH-1440</t>
  </si>
  <si>
    <t>BUJIA ENC. CHEVROLETY CORSA /CHVY/SPARK BPR5ES/AGS32C/GV5R04-242229656</t>
  </si>
  <si>
    <t>FL-909</t>
  </si>
  <si>
    <t>MFA134/AP4337 FILTRO AIRE FILTROS MASTER CHEVROLET SPRINT CARBURADO</t>
  </si>
  <si>
    <t>SOLDADURA</t>
  </si>
  <si>
    <t>AJUSTE DE GRAMPAS DELANTERAS</t>
  </si>
  <si>
    <t>DESMONTEB DE MUELLE TRASERO</t>
  </si>
  <si>
    <t>SUSPENDER BOMBONA TRASERA Y CORREGIR</t>
  </si>
  <si>
    <t>DESTRABAR CAJA</t>
  </si>
  <si>
    <t>DESMONTAR MANGUERA HIDRAULICO DE LA TOLVA PARA CORREGIR FUERZA</t>
  </si>
  <si>
    <t>DESMONTE Y MONTE DE TURBO PARA CORREGIR POTENCIA</t>
  </si>
  <si>
    <t>SERVICIO NOCTURNO, DESTRABAR CAJA DE CAMBIOS CONTROL DE PALANCA</t>
  </si>
  <si>
    <t>CAMBIAR MANGUERAS DE ALIMENTACION DE BOMBA HIDRAULICA</t>
  </si>
  <si>
    <t>CAMBIO DE UNA GRAMPA DELANTERA Y APRETAR LOS MUELLES</t>
  </si>
  <si>
    <t>APRETAR UN PUENTE DEL CHASIS</t>
  </si>
  <si>
    <t>GRADUACIÓN DE FRENOS</t>
  </si>
  <si>
    <t>BAJADA DE PUNTA ARREGLO Y MANTENIMIENTO</t>
  </si>
  <si>
    <t>FESD-1546</t>
  </si>
  <si>
    <t>CAMBIO DE BARRA ESTABILIZADORA</t>
  </si>
  <si>
    <t>DESMONTE DE RUEDAS Y MUELLE TRASEROS PARA CAMBIAR TORNILLOS DE CENTRO</t>
  </si>
  <si>
    <t>FABRICACION EN EL OTRNO DE PASADOR DE UN GATO</t>
  </si>
  <si>
    <t>CAMBO DE MANGUERA DEL COMPACTADOR</t>
  </si>
  <si>
    <t>AJUSTE DE TORNILLOS DE LAS BARRAS DE LA TRANSMISION Y CAMBIAR 2</t>
  </si>
  <si>
    <t>CAMBIO DE SOPORTE DEL MOTOR</t>
  </si>
  <si>
    <t>DESMONTE DE HOJA PRINCIPAL</t>
  </si>
  <si>
    <t>DESMONTE DE MUELLE DEL TANDER</t>
  </si>
  <si>
    <t>DESONTE DE MUELLE DELANTERO</t>
  </si>
  <si>
    <t>SOLDADURA DE HOJA PRINCIPAL</t>
  </si>
  <si>
    <t>RECORTE DE 2 TORNILLOS 3CUARTOS Y POSTURA DE 2 TORNILLOS</t>
  </si>
  <si>
    <t>DESMONTE DE MUELLE DELANTERO PARA CAMBIAR TORNILLO CENTRAL</t>
  </si>
  <si>
    <t>DESMONTE DEL TUBO DEL COMPACTADOR PARA SOLDAR</t>
  </si>
  <si>
    <t>HECHURA DE PASADOR</t>
  </si>
  <si>
    <t>DESMONTE DEL GATO PARA CAMBIAR LOS BUJES</t>
  </si>
  <si>
    <t>AJUSTE DE LOS 2 MUELLES DELANTEROS</t>
  </si>
  <si>
    <t>CAMBIAR UNA GRAMPA DE LOS MUELLES DELANTEROS</t>
  </si>
  <si>
    <t>GRADUADA  DE FRENOS</t>
  </si>
  <si>
    <t>DESMONT DE MUELLE TRASERO PARA CAMBIAR TORNILLO DE CENTRO</t>
  </si>
  <si>
    <t>RMT-10209</t>
  </si>
  <si>
    <t>MANGUERA R2 HEMEX 1/2</t>
  </si>
  <si>
    <t>TOR790</t>
  </si>
  <si>
    <t>TORNILLO HEX G8 RF 7/16X6</t>
  </si>
  <si>
    <t>TOR61</t>
  </si>
  <si>
    <t>TORNILLO HEXAGONAL GRADO 5 5/8 X 4 RO</t>
  </si>
  <si>
    <t>RA325</t>
  </si>
  <si>
    <t>ADAPTADOR 2021 MM NPT JIC 1/2X3/4</t>
  </si>
  <si>
    <t>REP-10951</t>
  </si>
  <si>
    <t>SENSOR PRESION REFUERZO CATERPILLAR 183-4760 CAT 3126</t>
  </si>
  <si>
    <t>Z133</t>
  </si>
  <si>
    <t>PLUMILLA 19 TITAN METALICA 108823</t>
  </si>
  <si>
    <t>BARRA ESTABILIZADORA TRANVERSAL TANDEM MANSON 44643-009L KODIAK</t>
  </si>
  <si>
    <t>RMT-10107</t>
  </si>
  <si>
    <t>TORNILLO CORRIENTE AISLANTE</t>
  </si>
  <si>
    <t>FRG-393</t>
  </si>
  <si>
    <t>PORTA DIODOS</t>
  </si>
  <si>
    <t>DESTRABAR TOMA FUERZA</t>
  </si>
  <si>
    <t>SHV-107</t>
  </si>
  <si>
    <t>CORRECCION DE FUGAS CONTROL TRASERO</t>
  </si>
  <si>
    <t>SHV-104</t>
  </si>
  <si>
    <t>CAMBIO DE RACORES AL SISTEMA DE MANO</t>
  </si>
  <si>
    <t>REEMPLAZAR MANGUERA DE LA PALACA COMPACTADORA</t>
  </si>
  <si>
    <t>DESMONTAR BOMVBA PARA CAMBIAR RACORES, LIMPIEZA DE TOMAFUERZA</t>
  </si>
  <si>
    <t>SER. EXTERNO MANTENIEMIENTO DE INSTALACION DEL MOTOR</t>
  </si>
  <si>
    <t>DESMONTE DE BOMBA DEL OSU026 Y MONTE A LA OSU040</t>
  </si>
  <si>
    <t>SERVICIO DE ESCANER PARA BORRAR FALLAS</t>
  </si>
  <si>
    <t>DESVARE A GIRON A 12:00 A.M</t>
  </si>
  <si>
    <t>REVISIÓN CAMBIO DE MAXIFUSIBLES, ELEVADOR Y AMNTENIMIENTO DE FUSILERA PRINCIPAL SULFATADA</t>
  </si>
  <si>
    <t>POSTURA DE GRAMPAS A LA HOJA</t>
  </si>
  <si>
    <t>DESMONTE DE MUELLE PARA CAMBIAR UNA HOJA</t>
  </si>
  <si>
    <t>ARREGLO DE INSTALACION DEL ELEVADOR</t>
  </si>
  <si>
    <t>ARREGLO DEL PIÑON DE LA CAJA</t>
  </si>
  <si>
    <t>DESMONTE DE LA CAJA DEL SENSOR DEL TURBO PARA REPARACION</t>
  </si>
  <si>
    <t>HECHURAS DE MASAS DEL MOTOR</t>
  </si>
  <si>
    <t>HECHURA DE INSTALACION DEL SENSOR DE VELOCIDAD</t>
  </si>
  <si>
    <t>DESMONTE DE SENSOR DE LEVAS Y ARREGLO</t>
  </si>
  <si>
    <t>INSTALACION DE SENSOR DE VELOCIDAD</t>
  </si>
  <si>
    <t>REVISION DE PACHAS Y REVISION DE INSTALACION DEL MOTOR AL COMPUTADOR</t>
  </si>
  <si>
    <t>SERVICIO DE ESCANER PARA FALLAS</t>
  </si>
  <si>
    <t>SOLDADURA Y ARREGLO DE SILLA DEL CONDUCTOR</t>
  </si>
  <si>
    <t>GRADUADO DE FRENOS</t>
  </si>
  <si>
    <t>REFORZAR LOS 2 SOPORTES DE LA AUXILIAR</t>
  </si>
  <si>
    <t>REP-10583</t>
  </si>
  <si>
    <t>PERNO RUEDA DELANTERA IZQUIERDA TGS149-7 CHEVROLET FTR-FVR</t>
  </si>
  <si>
    <t>REP-11067</t>
  </si>
  <si>
    <t>PERNO TRASERO CHEVROLET FTR</t>
  </si>
  <si>
    <t>DESMONTE Y MONTE DE TAPA DE CILINDROS PARA MANDAR A REPARAR</t>
  </si>
  <si>
    <t>BAJAR ENFRIADOR DE ACEITE PARA CAMBIAR ORING Y REVISION PARA CORREGIR FUGA</t>
  </si>
  <si>
    <t>DESMONTE Y MONTE DE CULATIN PARA RECTIFICADA DE ROSCAS Y TAPONES DE AGUA</t>
  </si>
  <si>
    <t>FABRICACION DE ROSCAS PARA CULATIN DE COMPRESOR</t>
  </si>
  <si>
    <t>RTC 1694</t>
  </si>
  <si>
    <t>SER. EXTERNO FABRICACION DE CUÑAS</t>
  </si>
  <si>
    <t>CAMBIO DE LA BOMBA DEL COMPACTADOR</t>
  </si>
  <si>
    <t>DESVARE POR DAÑOS EN DIAFRAGMAS DEL FRENO DE SEGURIDAD</t>
  </si>
  <si>
    <t>DESVARE POR BOMBA DE CLUCHT (SE AIRO)</t>
  </si>
  <si>
    <t>BOMBA SECUNDARIA DEL CLUCHT</t>
  </si>
  <si>
    <t>SOLDADURA DE 4 HOJAS</t>
  </si>
  <si>
    <t>RA179</t>
  </si>
  <si>
    <t>ABRAZADERA INOXIDABLE 1/2-29/32 20-08</t>
  </si>
  <si>
    <t>RA1536</t>
  </si>
  <si>
    <t>ACOPLE HIDRAULICO CARA PLANA 1</t>
  </si>
  <si>
    <t>RA1106</t>
  </si>
  <si>
    <t>TORNILLO SISTEMA INYECCION 1/2</t>
  </si>
  <si>
    <t>RA1116</t>
  </si>
  <si>
    <t>ABRAZADERA 3 PUESTOS SISTEMA INYECCION</t>
  </si>
  <si>
    <t>OV123</t>
  </si>
  <si>
    <t>ORING VITON 123</t>
  </si>
  <si>
    <t>REP-11050</t>
  </si>
  <si>
    <t>CAUCHOS CAMISILLAS</t>
  </si>
  <si>
    <t>LCA-10007</t>
  </si>
  <si>
    <t>FIJA ROSCAS ROJO 272 HENKEL LOCTITE 10 ML</t>
  </si>
  <si>
    <t>DESMONTE DE BOMBA HIDRAULICA</t>
  </si>
  <si>
    <t>FE1108;</t>
  </si>
  <si>
    <t>ENCAMISAR COMPRESOR</t>
  </si>
  <si>
    <t>REP-11052</t>
  </si>
  <si>
    <t>MATERIAL COMPRESOR</t>
  </si>
  <si>
    <t>FRG-182</t>
  </si>
  <si>
    <t>ANILLOS MOTOR</t>
  </si>
  <si>
    <t>DESMONTE DE PASTA DE GUARDABARRO, ARREGLO DE MALLA, FIBRA Y PINTURA</t>
  </si>
  <si>
    <t>CAMBIO DEL CANDADO DE LOS SEGUROS DE LA TOLVA</t>
  </si>
  <si>
    <t>AJUST DE GRAMPAS</t>
  </si>
  <si>
    <t>AJUSTE DE MANGUERAS Y BOMBAS DEL COMPARTIDOR</t>
  </si>
  <si>
    <t>ARREGLAR FUNDA DEL CANDADO, CAMBNIAR CANDADO Y SOLDARLO A LA FUNDA</t>
  </si>
  <si>
    <t>PURGAR BOMBA</t>
  </si>
  <si>
    <t>CAMBIO DE ACEITE HIDRAULICO DE LA DIRECCION</t>
  </si>
  <si>
    <t>SHV105</t>
  </si>
  <si>
    <t>CAMBIO DE MANGUERAS PARA CORRACION DE FUGAS</t>
  </si>
  <si>
    <t>SOLDADURA DE 2 CANDADOS</t>
  </si>
  <si>
    <t>CAMBIAR HOJA PRICIPAL</t>
  </si>
  <si>
    <t>CAMBIO DE FLASHER Y RETENEDOR DEL EJE DEL LAPICERO</t>
  </si>
  <si>
    <t>CORREGIR FUGA DE AGUA POR LA BOMBA DE AGUA</t>
  </si>
  <si>
    <t>REVISAR LINEAS DE COMBUSTIBLE PARA CORREGIR FUGAS</t>
  </si>
  <si>
    <t>DESMONTE DE BOMBA HIDRAULICA PARA CAMBIAR RACORES Y UNA MANGUERA</t>
  </si>
  <si>
    <t>SERVICIO NOCTURNO, CAMBIO DE MANGUERAS DEL GATO DE BARRIDO</t>
  </si>
  <si>
    <t>SERVICIO NOCTURNO REVISAR EMBRAGUE</t>
  </si>
  <si>
    <t>DESMONTE DEL TUBO DE PRESION DEL HIDRAULICO Y MONTE DE MANUERAS</t>
  </si>
  <si>
    <t>CAMBIO DE UNA MANGUERA DEL COMPACTADOR</t>
  </si>
  <si>
    <t>AJUSTE TORNILLOS DE LAS CRUCETAS</t>
  </si>
  <si>
    <t>SOLADURA</t>
  </si>
  <si>
    <t>POSTURA DE 8 ESPARRAGOS</t>
  </si>
  <si>
    <t>SACADA DE 8 ESPARRAGOS</t>
  </si>
  <si>
    <t>REPARACION DE VALVULA RELAY Y CAMBIO DE RACORES</t>
  </si>
  <si>
    <t>ARREGLO DE LA TORRE DONDE VA EL GATO, SOLDADURA Y LAMINA</t>
  </si>
  <si>
    <t>HECHURA DE PASADORES EN EL TORNO</t>
  </si>
  <si>
    <t>HECHURA DE BUJES EN EL TORNO</t>
  </si>
  <si>
    <t>DESONTE DE RUEDAS PARA ENBANDAR</t>
  </si>
  <si>
    <t>CAMBIO DE 2 ESPARRAGOS</t>
  </si>
  <si>
    <t>AJUSTE DE MUELLES DELANTEROS</t>
  </si>
  <si>
    <t>REP-10953</t>
  </si>
  <si>
    <t>CANDADO PARA CAJA COMPACTADORA</t>
  </si>
  <si>
    <t>REP-10952</t>
  </si>
  <si>
    <t>FLANCHE TUERCA Y RETENEDOR</t>
  </si>
  <si>
    <t>TOR326</t>
  </si>
  <si>
    <t>TUERCA HEXAGONAL 1 RF</t>
  </si>
  <si>
    <t>KW-68</t>
  </si>
  <si>
    <t>KIT REPARACION VALVULA RELAY 102802N</t>
  </si>
  <si>
    <t>HOJ291</t>
  </si>
  <si>
    <t>HOJA PRINCIPAL DELANTERA 59486-1PB PARABOLICA HERCULES KENWORTH VOLQUETA T800-TB81</t>
  </si>
  <si>
    <t>KW-70</t>
  </si>
  <si>
    <t>KIT REPARACION BOMBA FRENO E6 287368 BRIGADIER</t>
  </si>
  <si>
    <t>RCH-996</t>
  </si>
  <si>
    <t>DIAFRACMA CAMARA TIPO 24 T24L</t>
  </si>
  <si>
    <t>REVISION DEL SISTEMA DE CARGA Y CAMBIO DE BATERIA</t>
  </si>
  <si>
    <t>DESMONTAJE Y ARMADO DE CULATA DE HIDROLAVADORA</t>
  </si>
  <si>
    <t>RECTIFICADA DE CULATA</t>
  </si>
  <si>
    <t>ADAPTACION FILTRO DE AGUA HIDROLAVADORA</t>
  </si>
  <si>
    <t>FABRICACION DE PISTONES</t>
  </si>
  <si>
    <t>FE19168</t>
  </si>
  <si>
    <t>RECTIFICADA DE 4 CULATINES Y 2 CULATAS DE BOMBA</t>
  </si>
  <si>
    <t>ADAPTACION DE FILTRO DE AGUA</t>
  </si>
  <si>
    <t>RECTIFICAR CHEQUES DE BOMBA DE AGUA</t>
  </si>
  <si>
    <t>INSPECION DE VALVULAS DE ALIVIO DEL CIRCUIDO DRAGADO Y CAMBIO DE EMPAQUETADURAS</t>
  </si>
  <si>
    <t>RA246</t>
  </si>
  <si>
    <t>ACOPLE CAPSULA R2 3/8</t>
  </si>
  <si>
    <t>RA500</t>
  </si>
  <si>
    <t>ACOPLE MACHO R12 3/8-3/8 NPT</t>
  </si>
  <si>
    <t>ARREGLO DE PUENTES DE LAS BATERÍAS. BAJADA DE PLANTA PARA ARREGLO Y MANTENIMEINTO</t>
  </si>
  <si>
    <t>DESVARE EN LA ESPAÑOLITA PARQUEADERO</t>
  </si>
  <si>
    <t>FRG-388</t>
  </si>
  <si>
    <t>M-59</t>
  </si>
  <si>
    <t>MOBIL SUPER 20W50 1/4 API SP 1000 MULTIGRADO</t>
  </si>
  <si>
    <t>AGUA BATERIA DESMINERALIZADA 500 CC</t>
  </si>
  <si>
    <t>FABRICACION DE PISTONES INTERNOS EN ACERO 4072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</si>
</sst>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 #,##0.00;[Red]\-&quot;$&quot;\ #,##0.00"/>
    <numFmt numFmtId="42" formatCode="_-&quot;$&quot;\ * #,##0_-;\-&quot;$&quot;\ * #,##0_-;_-&quot;$&quot;\ * &quot;-&quot;_-;_-@_-"/>
    <numFmt numFmtId="44" formatCode="_-&quot;$&quot;\ * #,##0.00_-;\-&quot;$&quot;\ * #,##0.00_-;_-&quot;$&quot;\ * &quot;-&quot;??_-;_-@_-"/>
    <numFmt numFmtId="164" formatCode="d/mm/yyyy;@"/>
    <numFmt numFmtId="165" formatCode="_-&quot;$&quot;\ * #,##0_-;\-&quot;$&quot;\ * #,##0_-;_-&quot;$&quot;\ * &quot;-&quot;??_-;_-@_-"/>
    <numFmt numFmtId="166" formatCode="_-&quot;$&quot;\ * #,##0.00_-;\-&quot;$&quot;\ * #,##0.00_-;_-&quot;$&quot;\ * &quot;-&quot;??_-;_-@"/>
    <numFmt numFmtId="167" formatCode="_-&quot;$&quot;\ * #,##0.00_-;\-&quot;$&quot;\ * #,##0.00_-;_-&quot;$&quot;\ * &quot;-&quot;_-;_-@_-"/>
  </numFmts>
  <fonts count="32"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b/>
      <sz val="11"/>
      <color theme="1"/>
      <name val="Calibri"/>
      <family val="2"/>
      <scheme val="minor"/>
    </font>
    <font>
      <sz val="11"/>
      <name val="Calibri"/>
      <family val="2"/>
      <scheme val="minor"/>
    </font>
    <font>
      <b/>
      <u val="singleAccounting"/>
      <sz val="11"/>
      <color theme="1"/>
      <name val="Calibri"/>
      <family val="2"/>
      <scheme val="minor"/>
    </font>
    <font>
      <b/>
      <u/>
      <sz val="11"/>
      <color theme="1"/>
      <name val="Calibri"/>
      <family val="2"/>
      <scheme val="minor"/>
    </font>
    <font>
      <u/>
      <sz val="11"/>
      <color theme="10"/>
      <name val="Calibri"/>
      <family val="2"/>
      <scheme val="minor"/>
    </font>
    <font>
      <u/>
      <sz val="11"/>
      <color theme="1"/>
      <name val="Calibri"/>
      <family val="2"/>
      <scheme val="minor"/>
    </font>
    <font>
      <b/>
      <u val="singleAccounting"/>
      <sz val="12"/>
      <color theme="1"/>
      <name val="Calibri"/>
      <family val="2"/>
      <scheme val="minor"/>
    </font>
    <font>
      <sz val="8"/>
      <name val="Calibri"/>
      <family val="2"/>
      <scheme val="minor"/>
    </font>
    <font>
      <b/>
      <sz val="11"/>
      <color rgb="FF000000"/>
      <name val="Calibri"/>
      <family val="2"/>
      <scheme val="minor"/>
    </font>
    <font>
      <sz val="11"/>
      <color rgb="FF000000"/>
      <name val="Calibri"/>
      <family val="2"/>
      <scheme val="minor"/>
    </font>
    <font>
      <b/>
      <sz val="10"/>
      <color rgb="FF000000"/>
      <name val="Calibri"/>
      <family val="2"/>
      <scheme val="minor"/>
    </font>
    <font>
      <b/>
      <sz val="11"/>
      <color theme="0"/>
      <name val="Calibri"/>
      <family val="2"/>
      <scheme val="minor"/>
    </font>
    <font>
      <sz val="10"/>
      <color theme="1"/>
      <name val="Calibri"/>
      <family val="2"/>
    </font>
    <font>
      <sz val="11"/>
      <color theme="1"/>
      <name val="Calibri"/>
      <family val="2"/>
    </font>
    <font>
      <b/>
      <sz val="12"/>
      <color rgb="FFFF0000"/>
      <name val="Calibri"/>
      <family val="2"/>
      <scheme val="minor"/>
    </font>
    <font>
      <sz val="10"/>
      <color rgb="FFFF0000"/>
      <name val="Calibri"/>
      <family val="2"/>
    </font>
    <font>
      <b/>
      <sz val="11"/>
      <name val="Calibri"/>
      <family val="2"/>
      <scheme val="minor"/>
    </font>
    <font>
      <b/>
      <sz val="11"/>
      <name val="Calibri"/>
      <family val="2"/>
    </font>
    <font>
      <b/>
      <sz val="11"/>
      <color theme="1"/>
      <name val="Calibri"/>
      <family val="2"/>
    </font>
    <font>
      <b/>
      <sz val="11"/>
      <color rgb="FFFF0000"/>
      <name val="Calibri"/>
      <family val="2"/>
      <scheme val="minor"/>
    </font>
    <font>
      <b/>
      <sz val="11"/>
      <color rgb="FFFF0000"/>
      <name val="Calibri"/>
      <family val="2"/>
    </font>
    <font>
      <sz val="10"/>
      <color theme="1"/>
      <name val="Calibri Light"/>
      <family val="2"/>
      <scheme val="major"/>
    </font>
    <font>
      <sz val="11"/>
      <color theme="1"/>
      <name val="Calibri"/>
      <family val="2"/>
      <charset val="238"/>
      <scheme val="minor"/>
    </font>
    <font>
      <sz val="10"/>
      <color theme="1"/>
      <name val="Calibri"/>
      <family val="2"/>
      <charset val="238"/>
      <scheme val="minor"/>
    </font>
    <font>
      <u/>
      <sz val="10"/>
      <color theme="10"/>
      <name val="Calibri"/>
      <family val="2"/>
      <scheme val="minor"/>
    </font>
    <font>
      <sz val="10"/>
      <name val="Calibri"/>
      <family val="2"/>
    </font>
    <font>
      <sz val="11"/>
      <color rgb="FFFF0000"/>
      <name val="Calibri"/>
      <family val="2"/>
      <scheme val="minor"/>
    </font>
    <font>
      <sz val="10"/>
      <color rgb="FFFF0000"/>
      <name val="Calibri"/>
      <family val="2"/>
      <scheme val="minor"/>
    </font>
  </fonts>
  <fills count="21">
    <fill>
      <patternFill patternType="none"/>
    </fill>
    <fill>
      <patternFill patternType="gray125"/>
    </fill>
    <fill>
      <patternFill patternType="solid">
        <fgColor theme="9" tint="0.79998168889431442"/>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FFFF00"/>
        <bgColor indexed="64"/>
      </patternFill>
    </fill>
    <fill>
      <patternFill patternType="solid">
        <fgColor theme="8" tint="0.79998168889431442"/>
        <bgColor indexed="64"/>
      </patternFill>
    </fill>
    <fill>
      <patternFill patternType="solid">
        <fgColor rgb="FFDDEBF7"/>
        <bgColor indexed="64"/>
      </patternFill>
    </fill>
    <fill>
      <patternFill patternType="solid">
        <fgColor theme="4"/>
        <bgColor theme="4"/>
      </patternFill>
    </fill>
    <fill>
      <patternFill patternType="solid">
        <fgColor theme="7" tint="0.39997558519241921"/>
        <bgColor indexed="64"/>
      </patternFill>
    </fill>
    <fill>
      <patternFill patternType="solid">
        <fgColor theme="0"/>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2" tint="-9.9978637043366805E-2"/>
        <bgColor indexed="64"/>
      </patternFill>
    </fill>
  </fills>
  <borders count="8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000000"/>
      </left>
      <right/>
      <top style="medium">
        <color indexed="64"/>
      </top>
      <bottom style="thin">
        <color rgb="FF000000"/>
      </bottom>
      <diagonal/>
    </border>
    <border>
      <left style="thin">
        <color rgb="FF000000"/>
      </left>
      <right/>
      <top style="thin">
        <color rgb="FF000000"/>
      </top>
      <bottom style="medium">
        <color indexed="64"/>
      </bottom>
      <diagonal/>
    </border>
    <border>
      <left style="thin">
        <color indexed="64"/>
      </left>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rgb="FF000000"/>
      </left>
      <right style="thin">
        <color rgb="FF000000"/>
      </right>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bottom style="thin">
        <color rgb="FF000000"/>
      </bottom>
      <diagonal/>
    </border>
    <border>
      <left style="thin">
        <color rgb="FF000000"/>
      </left>
      <right style="medium">
        <color indexed="64"/>
      </right>
      <top/>
      <bottom style="medium">
        <color indexed="64"/>
      </bottom>
      <diagonal/>
    </border>
    <border>
      <left style="thin">
        <color rgb="FF000000"/>
      </left>
      <right style="medium">
        <color indexed="64"/>
      </right>
      <top style="medium">
        <color indexed="64"/>
      </top>
      <bottom style="medium">
        <color indexed="64"/>
      </bottom>
      <diagonal/>
    </border>
    <border>
      <left/>
      <right style="thin">
        <color rgb="FF000000"/>
      </right>
      <top style="medium">
        <color indexed="64"/>
      </top>
      <bottom style="medium">
        <color indexed="64"/>
      </bottom>
      <diagonal/>
    </border>
    <border>
      <left/>
      <right style="thin">
        <color rgb="FF000000"/>
      </right>
      <top style="thin">
        <color rgb="FF000000"/>
      </top>
      <bottom style="thin">
        <color rgb="FF000000"/>
      </bottom>
      <diagonal/>
    </border>
    <border>
      <left/>
      <right style="thin">
        <color rgb="FF000000"/>
      </right>
      <top style="medium">
        <color indexed="64"/>
      </top>
      <bottom style="thin">
        <color rgb="FF000000"/>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diagonal/>
    </border>
    <border>
      <left style="medium">
        <color indexed="64"/>
      </left>
      <right style="thin">
        <color rgb="FF000000"/>
      </right>
      <top style="thin">
        <color rgb="FF000000"/>
      </top>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style="thin">
        <color indexed="64"/>
      </left>
      <right/>
      <top style="thin">
        <color indexed="64"/>
      </top>
      <bottom style="medium">
        <color indexed="64"/>
      </bottom>
      <diagonal/>
    </border>
  </borders>
  <cellStyleXfs count="8">
    <xf numFmtId="0" fontId="0" fillId="0" borderId="0"/>
    <xf numFmtId="44"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26" fillId="0" borderId="0"/>
  </cellStyleXfs>
  <cellXfs count="667">
    <xf numFmtId="0" fontId="0" fillId="0" borderId="0" xfId="0"/>
    <xf numFmtId="0" fontId="2" fillId="2" borderId="1" xfId="0" applyFont="1" applyFill="1" applyBorder="1" applyAlignment="1">
      <alignment horizontal="center"/>
    </xf>
    <xf numFmtId="0" fontId="0" fillId="0" borderId="0" xfId="0" applyAlignment="1">
      <alignment horizontal="center" vertical="center"/>
    </xf>
    <xf numFmtId="44" fontId="0" fillId="0" borderId="1" xfId="1" applyFont="1" applyBorder="1" applyAlignment="1">
      <alignment horizontal="center" vertical="center"/>
    </xf>
    <xf numFmtId="10" fontId="0" fillId="0" borderId="1" xfId="2" applyNumberFormat="1" applyFont="1" applyBorder="1" applyAlignment="1">
      <alignment horizontal="center" vertical="center"/>
    </xf>
    <xf numFmtId="0" fontId="2" fillId="2" borderId="6" xfId="0" applyFont="1" applyFill="1" applyBorder="1" applyAlignment="1">
      <alignment horizontal="center"/>
    </xf>
    <xf numFmtId="164" fontId="3" fillId="0" borderId="8" xfId="0" applyNumberFormat="1" applyFont="1" applyBorder="1" applyAlignment="1">
      <alignment horizontal="center"/>
    </xf>
    <xf numFmtId="0" fontId="3" fillId="0" borderId="9" xfId="0" applyFont="1" applyBorder="1"/>
    <xf numFmtId="0" fontId="3" fillId="0" borderId="9" xfId="0" applyFont="1" applyBorder="1" applyAlignment="1">
      <alignment horizontal="center"/>
    </xf>
    <xf numFmtId="44" fontId="3" fillId="0" borderId="10" xfId="1" applyFont="1" applyBorder="1"/>
    <xf numFmtId="44" fontId="2" fillId="2" borderId="7" xfId="1" applyFont="1" applyFill="1" applyBorder="1" applyAlignment="1">
      <alignment horizont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44" fontId="0" fillId="0" borderId="9" xfId="1" applyFont="1" applyBorder="1" applyAlignment="1">
      <alignment horizontal="center" vertical="center"/>
    </xf>
    <xf numFmtId="10" fontId="0" fillId="0" borderId="9" xfId="2" applyNumberFormat="1" applyFont="1" applyBorder="1" applyAlignment="1">
      <alignment horizontal="center" vertical="center"/>
    </xf>
    <xf numFmtId="0" fontId="0" fillId="0" borderId="0" xfId="0" applyAlignment="1">
      <alignment vertical="center" wrapText="1"/>
    </xf>
    <xf numFmtId="10" fontId="0" fillId="0" borderId="0" xfId="0" applyNumberFormat="1" applyAlignment="1">
      <alignment horizontal="center" vertical="center"/>
    </xf>
    <xf numFmtId="0" fontId="4" fillId="0" borderId="0" xfId="0" applyFont="1" applyAlignment="1">
      <alignment horizontal="center" vertical="center"/>
    </xf>
    <xf numFmtId="10" fontId="0" fillId="0" borderId="0" xfId="2" applyNumberFormat="1" applyFont="1" applyFill="1" applyBorder="1" applyAlignment="1">
      <alignment horizontal="center" vertical="center"/>
    </xf>
    <xf numFmtId="10" fontId="0" fillId="0" borderId="0" xfId="2" applyNumberFormat="1" applyFont="1" applyFill="1" applyBorder="1"/>
    <xf numFmtId="0" fontId="0" fillId="6" borderId="1" xfId="0" applyFill="1" applyBorder="1" applyAlignment="1">
      <alignment horizontal="center"/>
    </xf>
    <xf numFmtId="0" fontId="5" fillId="7" borderId="1" xfId="0" applyFont="1" applyFill="1" applyBorder="1" applyAlignment="1">
      <alignment horizontal="center"/>
    </xf>
    <xf numFmtId="0" fontId="5" fillId="7" borderId="9" xfId="0" applyFont="1" applyFill="1" applyBorder="1" applyAlignment="1">
      <alignment horizontal="center"/>
    </xf>
    <xf numFmtId="0" fontId="4" fillId="8" borderId="11" xfId="0" applyFont="1" applyFill="1" applyBorder="1" applyAlignment="1">
      <alignment horizontal="center"/>
    </xf>
    <xf numFmtId="0" fontId="4" fillId="8" borderId="12" xfId="0" applyFont="1" applyFill="1" applyBorder="1" applyAlignment="1">
      <alignment horizontal="center"/>
    </xf>
    <xf numFmtId="0" fontId="4" fillId="8" borderId="12" xfId="0" applyFont="1" applyFill="1" applyBorder="1" applyAlignment="1">
      <alignment horizontal="center" vertical="center"/>
    </xf>
    <xf numFmtId="0" fontId="4" fillId="8" borderId="13" xfId="0" applyFont="1" applyFill="1" applyBorder="1" applyAlignment="1">
      <alignment horizontal="center" vertical="center"/>
    </xf>
    <xf numFmtId="0" fontId="5" fillId="7" borderId="16" xfId="0" applyFont="1" applyFill="1" applyBorder="1" applyAlignment="1">
      <alignment horizontal="center"/>
    </xf>
    <xf numFmtId="10" fontId="0" fillId="0" borderId="7" xfId="2" applyNumberFormat="1" applyFont="1" applyBorder="1" applyAlignment="1">
      <alignment horizontal="center"/>
    </xf>
    <xf numFmtId="0" fontId="5" fillId="0" borderId="15" xfId="0" applyFont="1" applyBorder="1" applyAlignment="1">
      <alignment horizontal="center"/>
    </xf>
    <xf numFmtId="0" fontId="0" fillId="0" borderId="6" xfId="0" applyBorder="1" applyAlignment="1">
      <alignment horizontal="center"/>
    </xf>
    <xf numFmtId="0" fontId="5" fillId="0" borderId="6" xfId="0" applyFont="1" applyBorder="1" applyAlignment="1">
      <alignment horizontal="center"/>
    </xf>
    <xf numFmtId="0" fontId="5" fillId="0" borderId="8" xfId="0" applyFont="1" applyBorder="1" applyAlignment="1">
      <alignment horizontal="center"/>
    </xf>
    <xf numFmtId="165" fontId="5" fillId="0" borderId="16" xfId="1" applyNumberFormat="1" applyFont="1" applyFill="1" applyBorder="1" applyAlignment="1">
      <alignment horizontal="center" vertical="center"/>
    </xf>
    <xf numFmtId="165" fontId="5" fillId="0" borderId="17" xfId="1" applyNumberFormat="1" applyFont="1" applyFill="1" applyBorder="1" applyAlignment="1">
      <alignment horizontal="center" vertical="center"/>
    </xf>
    <xf numFmtId="165" fontId="0" fillId="0" borderId="1" xfId="1" applyNumberFormat="1" applyFont="1" applyFill="1" applyBorder="1" applyAlignment="1">
      <alignment horizontal="center" vertical="center"/>
    </xf>
    <xf numFmtId="165" fontId="0" fillId="0" borderId="7" xfId="1" applyNumberFormat="1" applyFont="1" applyFill="1" applyBorder="1" applyAlignment="1">
      <alignment horizontal="center" vertical="center"/>
    </xf>
    <xf numFmtId="165" fontId="5" fillId="0" borderId="1" xfId="1" applyNumberFormat="1" applyFont="1" applyFill="1" applyBorder="1" applyAlignment="1">
      <alignment horizontal="center" vertical="center"/>
    </xf>
    <xf numFmtId="165" fontId="5" fillId="0" borderId="7" xfId="1" applyNumberFormat="1" applyFont="1" applyFill="1" applyBorder="1" applyAlignment="1">
      <alignment horizontal="center" vertical="center"/>
    </xf>
    <xf numFmtId="165" fontId="5" fillId="0" borderId="9" xfId="1" applyNumberFormat="1" applyFont="1" applyFill="1" applyBorder="1" applyAlignment="1">
      <alignment horizontal="center" vertical="center"/>
    </xf>
    <xf numFmtId="165" fontId="5" fillId="0" borderId="10" xfId="1" applyNumberFormat="1" applyFont="1" applyFill="1" applyBorder="1" applyAlignment="1">
      <alignment horizontal="center" vertical="center"/>
    </xf>
    <xf numFmtId="0" fontId="4" fillId="0" borderId="11" xfId="0" applyFont="1" applyBorder="1" applyAlignment="1">
      <alignment horizontal="center" vertical="center"/>
    </xf>
    <xf numFmtId="44" fontId="4" fillId="0" borderId="12" xfId="0" applyNumberFormat="1" applyFont="1" applyBorder="1" applyAlignment="1">
      <alignment horizontal="center" vertical="center"/>
    </xf>
    <xf numFmtId="44" fontId="4" fillId="0" borderId="13" xfId="0" applyNumberFormat="1" applyFont="1" applyBorder="1" applyAlignment="1">
      <alignment horizontal="center" vertical="center"/>
    </xf>
    <xf numFmtId="10" fontId="4" fillId="0" borderId="13" xfId="0" applyNumberFormat="1" applyFont="1" applyBorder="1" applyAlignment="1">
      <alignment horizontal="center" vertical="center"/>
    </xf>
    <xf numFmtId="0" fontId="7" fillId="0" borderId="0" xfId="0" applyFont="1" applyAlignment="1">
      <alignment horizontal="center"/>
    </xf>
    <xf numFmtId="44" fontId="4" fillId="0" borderId="0" xfId="0" applyNumberFormat="1" applyFont="1"/>
    <xf numFmtId="44" fontId="4" fillId="0" borderId="2" xfId="0" applyNumberFormat="1" applyFont="1" applyBorder="1" applyAlignment="1">
      <alignment horizontal="center"/>
    </xf>
    <xf numFmtId="0" fontId="4" fillId="0" borderId="2" xfId="0" applyFont="1" applyBorder="1" applyAlignment="1">
      <alignment horizontal="center"/>
    </xf>
    <xf numFmtId="44" fontId="4" fillId="0" borderId="22" xfId="0" applyNumberFormat="1" applyFont="1" applyBorder="1" applyAlignment="1">
      <alignment horizontal="center"/>
    </xf>
    <xf numFmtId="0" fontId="4" fillId="9" borderId="9" xfId="0" applyFont="1" applyFill="1" applyBorder="1" applyAlignment="1">
      <alignment horizontal="center" vertical="center" wrapText="1"/>
    </xf>
    <xf numFmtId="0" fontId="4" fillId="9" borderId="10" xfId="0" applyFont="1" applyFill="1" applyBorder="1" applyAlignment="1">
      <alignment horizontal="center" vertical="center" wrapText="1"/>
    </xf>
    <xf numFmtId="165" fontId="0" fillId="0" borderId="0" xfId="1" applyNumberFormat="1" applyFont="1" applyBorder="1" applyAlignment="1">
      <alignment horizontal="center"/>
    </xf>
    <xf numFmtId="165" fontId="0" fillId="0" borderId="1" xfId="1" applyNumberFormat="1" applyFont="1" applyBorder="1" applyAlignment="1">
      <alignment horizontal="center"/>
    </xf>
    <xf numFmtId="165" fontId="0" fillId="0" borderId="7" xfId="1" applyNumberFormat="1" applyFont="1" applyBorder="1" applyAlignment="1">
      <alignment horizontal="center"/>
    </xf>
    <xf numFmtId="165" fontId="0" fillId="0" borderId="0" xfId="0" applyNumberFormat="1"/>
    <xf numFmtId="165" fontId="0" fillId="0" borderId="29" xfId="1" applyNumberFormat="1" applyFont="1" applyBorder="1" applyAlignment="1">
      <alignment horizontal="center"/>
    </xf>
    <xf numFmtId="165" fontId="0" fillId="0" borderId="30" xfId="1" applyNumberFormat="1" applyFont="1" applyBorder="1" applyAlignment="1">
      <alignment horizontal="center"/>
    </xf>
    <xf numFmtId="165" fontId="4" fillId="0" borderId="5" xfId="0" applyNumberFormat="1" applyFont="1" applyBorder="1" applyAlignment="1">
      <alignment horizontal="center"/>
    </xf>
    <xf numFmtId="165" fontId="4" fillId="0" borderId="3" xfId="0" applyNumberFormat="1" applyFont="1" applyBorder="1" applyAlignment="1">
      <alignment horizontal="center"/>
    </xf>
    <xf numFmtId="0" fontId="4" fillId="0" borderId="11" xfId="0" applyFont="1" applyBorder="1"/>
    <xf numFmtId="44" fontId="4" fillId="0" borderId="12" xfId="0" applyNumberFormat="1" applyFont="1" applyBorder="1"/>
    <xf numFmtId="0" fontId="4" fillId="0" borderId="12" xfId="0" applyFont="1" applyBorder="1"/>
    <xf numFmtId="44" fontId="4" fillId="0" borderId="13" xfId="0" applyNumberFormat="1" applyFont="1" applyBorder="1"/>
    <xf numFmtId="0" fontId="7" fillId="0" borderId="19" xfId="0" applyFont="1" applyBorder="1" applyAlignment="1">
      <alignment horizontal="center"/>
    </xf>
    <xf numFmtId="44" fontId="4" fillId="0" borderId="13" xfId="1" applyFont="1" applyBorder="1"/>
    <xf numFmtId="0" fontId="4" fillId="0" borderId="11" xfId="0" applyFont="1" applyBorder="1" applyAlignment="1">
      <alignment horizontal="center"/>
    </xf>
    <xf numFmtId="0" fontId="4" fillId="0" borderId="12" xfId="0" applyFont="1" applyBorder="1" applyAlignment="1">
      <alignment horizontal="center"/>
    </xf>
    <xf numFmtId="0" fontId="4" fillId="0" borderId="0" xfId="0" applyFont="1" applyAlignment="1">
      <alignment horizontal="center"/>
    </xf>
    <xf numFmtId="44" fontId="4" fillId="0" borderId="12" xfId="0" applyNumberFormat="1" applyFont="1" applyBorder="1" applyAlignment="1">
      <alignment horizontal="center"/>
    </xf>
    <xf numFmtId="44" fontId="4" fillId="0" borderId="13" xfId="0" applyNumberFormat="1" applyFont="1" applyBorder="1" applyAlignment="1">
      <alignment horizontal="center"/>
    </xf>
    <xf numFmtId="44" fontId="4" fillId="0" borderId="12" xfId="1" applyFont="1" applyBorder="1" applyAlignment="1">
      <alignment horizontal="center"/>
    </xf>
    <xf numFmtId="0" fontId="8" fillId="0" borderId="6" xfId="3" applyBorder="1" applyAlignment="1">
      <alignment horizontal="center" vertical="center"/>
    </xf>
    <xf numFmtId="0" fontId="8" fillId="0" borderId="8" xfId="3" applyBorder="1" applyAlignment="1">
      <alignment horizontal="center" vertical="center"/>
    </xf>
    <xf numFmtId="0" fontId="8" fillId="11" borderId="2" xfId="3" applyFill="1" applyBorder="1" applyAlignment="1">
      <alignment horizontal="center"/>
    </xf>
    <xf numFmtId="0" fontId="8" fillId="0" borderId="0" xfId="3" applyFill="1" applyBorder="1" applyAlignment="1">
      <alignment horizontal="center"/>
    </xf>
    <xf numFmtId="0" fontId="8" fillId="0" borderId="16" xfId="3" applyBorder="1" applyAlignment="1">
      <alignment horizontal="center" vertical="center"/>
    </xf>
    <xf numFmtId="0" fontId="8" fillId="0" borderId="1" xfId="3" applyBorder="1" applyAlignment="1">
      <alignment horizontal="center" vertical="center"/>
    </xf>
    <xf numFmtId="0" fontId="8" fillId="0" borderId="9" xfId="3" applyBorder="1" applyAlignment="1">
      <alignment horizontal="center" vertical="center"/>
    </xf>
    <xf numFmtId="0" fontId="8" fillId="0" borderId="6" xfId="3" applyBorder="1" applyAlignment="1">
      <alignment horizontal="center"/>
    </xf>
    <xf numFmtId="0" fontId="8" fillId="0" borderId="28" xfId="3" applyBorder="1" applyAlignment="1">
      <alignment horizontal="center"/>
    </xf>
    <xf numFmtId="0" fontId="8" fillId="11" borderId="2" xfId="3" applyFill="1" applyBorder="1"/>
    <xf numFmtId="0" fontId="8" fillId="11" borderId="39" xfId="3" applyFill="1" applyBorder="1" applyAlignment="1">
      <alignment horizontal="center"/>
    </xf>
    <xf numFmtId="0" fontId="2" fillId="2" borderId="28" xfId="0" applyFont="1" applyFill="1" applyBorder="1" applyAlignment="1">
      <alignment horizontal="center"/>
    </xf>
    <xf numFmtId="0" fontId="2" fillId="2" borderId="29" xfId="0" applyFont="1" applyFill="1" applyBorder="1" applyAlignment="1">
      <alignment horizontal="center"/>
    </xf>
    <xf numFmtId="0" fontId="2" fillId="2" borderId="30" xfId="0" applyFont="1" applyFill="1" applyBorder="1" applyAlignment="1">
      <alignment horizontal="center"/>
    </xf>
    <xf numFmtId="0" fontId="9" fillId="0" borderId="0" xfId="0" applyFont="1"/>
    <xf numFmtId="44" fontId="10" fillId="11" borderId="2" xfId="0" applyNumberFormat="1" applyFont="1" applyFill="1" applyBorder="1" applyAlignment="1">
      <alignment horizontal="center"/>
    </xf>
    <xf numFmtId="164" fontId="3" fillId="0" borderId="11" xfId="0" applyNumberFormat="1" applyFont="1" applyBorder="1" applyAlignment="1">
      <alignment horizontal="center"/>
    </xf>
    <xf numFmtId="0" fontId="3" fillId="0" borderId="12" xfId="0" applyFont="1" applyBorder="1"/>
    <xf numFmtId="0" fontId="3" fillId="0" borderId="12" xfId="0" applyFont="1" applyBorder="1" applyAlignment="1">
      <alignment horizontal="center"/>
    </xf>
    <xf numFmtId="44" fontId="3" fillId="0" borderId="13" xfId="1" applyFont="1" applyBorder="1"/>
    <xf numFmtId="0" fontId="1" fillId="0" borderId="6" xfId="1" applyNumberFormat="1" applyFont="1" applyFill="1" applyBorder="1" applyAlignment="1">
      <alignment horizontal="center" vertical="center"/>
    </xf>
    <xf numFmtId="44" fontId="0" fillId="0" borderId="7" xfId="1" applyFont="1" applyBorder="1" applyAlignment="1">
      <alignment horizontal="center" vertical="center"/>
    </xf>
    <xf numFmtId="0" fontId="3" fillId="0" borderId="6" xfId="1" applyNumberFormat="1" applyFont="1" applyFill="1" applyBorder="1" applyAlignment="1">
      <alignment horizontal="center" vertical="center"/>
    </xf>
    <xf numFmtId="0" fontId="1" fillId="0" borderId="15" xfId="1" applyNumberFormat="1" applyFont="1" applyFill="1" applyBorder="1" applyAlignment="1">
      <alignment horizontal="center" vertical="center"/>
    </xf>
    <xf numFmtId="44" fontId="0" fillId="0" borderId="17" xfId="1" applyFont="1" applyBorder="1" applyAlignment="1">
      <alignment horizontal="center" vertical="center"/>
    </xf>
    <xf numFmtId="0" fontId="4" fillId="12" borderId="11" xfId="1" applyNumberFormat="1" applyFont="1" applyFill="1" applyBorder="1" applyAlignment="1">
      <alignment horizontal="center" vertical="center"/>
    </xf>
    <xf numFmtId="0" fontId="4" fillId="12" borderId="13" xfId="1" applyNumberFormat="1" applyFont="1" applyFill="1" applyBorder="1" applyAlignment="1">
      <alignment horizontal="center" vertical="center"/>
    </xf>
    <xf numFmtId="0" fontId="3" fillId="0" borderId="40" xfId="0" applyFont="1" applyBorder="1"/>
    <xf numFmtId="0" fontId="0" fillId="0" borderId="6" xfId="0" applyBorder="1" applyAlignment="1">
      <alignment horizontal="center" vertical="center"/>
    </xf>
    <xf numFmtId="0" fontId="0" fillId="0" borderId="15" xfId="0" applyBorder="1" applyAlignment="1">
      <alignment horizontal="center" vertical="center"/>
    </xf>
    <xf numFmtId="0" fontId="4" fillId="12" borderId="11" xfId="0" applyFont="1" applyFill="1" applyBorder="1" applyAlignment="1">
      <alignment horizontal="center" vertical="center"/>
    </xf>
    <xf numFmtId="0" fontId="4" fillId="12" borderId="13" xfId="0" applyFont="1" applyFill="1" applyBorder="1" applyAlignment="1">
      <alignment horizontal="center" vertical="center"/>
    </xf>
    <xf numFmtId="44" fontId="4" fillId="0" borderId="0" xfId="0" applyNumberFormat="1" applyFont="1" applyAlignment="1">
      <alignment horizontal="center"/>
    </xf>
    <xf numFmtId="44" fontId="3" fillId="0" borderId="0" xfId="1" applyFont="1" applyBorder="1"/>
    <xf numFmtId="0" fontId="2" fillId="0" borderId="0" xfId="0" applyFont="1" applyAlignment="1">
      <alignment horizontal="center" vertical="center"/>
    </xf>
    <xf numFmtId="44" fontId="2" fillId="0" borderId="0" xfId="1" applyFont="1" applyFill="1" applyBorder="1" applyAlignment="1">
      <alignment horizontal="center"/>
    </xf>
    <xf numFmtId="44" fontId="3" fillId="0" borderId="0" xfId="1" applyFont="1" applyBorder="1" applyAlignment="1">
      <alignment horizontal="center"/>
    </xf>
    <xf numFmtId="44" fontId="0" fillId="0" borderId="0" xfId="0" applyNumberFormat="1"/>
    <xf numFmtId="44" fontId="3" fillId="0" borderId="0" xfId="1" applyFont="1" applyFill="1" applyBorder="1"/>
    <xf numFmtId="164" fontId="3" fillId="0" borderId="14" xfId="0" applyNumberFormat="1" applyFont="1" applyBorder="1" applyAlignment="1">
      <alignment horizontal="center"/>
    </xf>
    <xf numFmtId="0" fontId="3" fillId="0" borderId="40" xfId="0" applyFont="1" applyBorder="1" applyAlignment="1">
      <alignment horizontal="center"/>
    </xf>
    <xf numFmtId="44" fontId="3" fillId="0" borderId="41" xfId="1" applyFont="1" applyBorder="1"/>
    <xf numFmtId="0" fontId="0" fillId="0" borderId="28" xfId="0" applyBorder="1" applyAlignment="1">
      <alignment horizontal="center" vertical="center"/>
    </xf>
    <xf numFmtId="44" fontId="0" fillId="0" borderId="30" xfId="1" applyFont="1" applyBorder="1" applyAlignment="1">
      <alignment horizontal="center" vertical="center"/>
    </xf>
    <xf numFmtId="0" fontId="1" fillId="0" borderId="28" xfId="1" applyNumberFormat="1" applyFont="1" applyFill="1" applyBorder="1" applyAlignment="1">
      <alignment horizontal="center" vertical="center"/>
    </xf>
    <xf numFmtId="44" fontId="2" fillId="0" borderId="11" xfId="1" applyFont="1" applyBorder="1" applyAlignment="1">
      <alignment horizontal="center"/>
    </xf>
    <xf numFmtId="44" fontId="2" fillId="0" borderId="13" xfId="1" applyFont="1" applyBorder="1" applyAlignment="1">
      <alignment horizontal="center"/>
    </xf>
    <xf numFmtId="44" fontId="2" fillId="0" borderId="11" xfId="1" applyFont="1" applyBorder="1" applyAlignment="1">
      <alignment horizontal="center" vertical="center"/>
    </xf>
    <xf numFmtId="44" fontId="2" fillId="0" borderId="13" xfId="1" applyFont="1" applyBorder="1" applyAlignment="1">
      <alignment horizontal="center" vertical="center"/>
    </xf>
    <xf numFmtId="0" fontId="8" fillId="0" borderId="15" xfId="3" applyBorder="1" applyAlignment="1">
      <alignment horizontal="center" vertical="center"/>
    </xf>
    <xf numFmtId="0" fontId="4" fillId="10" borderId="8" xfId="0" applyFont="1" applyFill="1" applyBorder="1" applyAlignment="1">
      <alignment horizontal="center" vertical="center"/>
    </xf>
    <xf numFmtId="0" fontId="4" fillId="10" borderId="9" xfId="0" applyFont="1" applyFill="1" applyBorder="1" applyAlignment="1">
      <alignment horizontal="center"/>
    </xf>
    <xf numFmtId="0" fontId="4" fillId="10" borderId="10" xfId="0" applyFont="1" applyFill="1" applyBorder="1" applyAlignment="1">
      <alignment horizontal="center"/>
    </xf>
    <xf numFmtId="44" fontId="0" fillId="0" borderId="16" xfId="1" applyFont="1" applyBorder="1"/>
    <xf numFmtId="44" fontId="0" fillId="0" borderId="1" xfId="1" applyFont="1" applyBorder="1"/>
    <xf numFmtId="44" fontId="0" fillId="0" borderId="44" xfId="1" applyFont="1" applyBorder="1"/>
    <xf numFmtId="0" fontId="0" fillId="0" borderId="0" xfId="0" applyAlignment="1">
      <alignment horizontal="center"/>
    </xf>
    <xf numFmtId="44" fontId="0" fillId="0" borderId="0" xfId="1" applyFont="1"/>
    <xf numFmtId="44" fontId="4" fillId="0" borderId="22" xfId="1" applyFont="1" applyBorder="1" applyAlignment="1">
      <alignment horizontal="center"/>
    </xf>
    <xf numFmtId="44" fontId="0" fillId="0" borderId="45" xfId="1" applyFont="1" applyBorder="1"/>
    <xf numFmtId="44" fontId="0" fillId="0" borderId="46" xfId="1" applyFont="1" applyBorder="1"/>
    <xf numFmtId="44" fontId="0" fillId="0" borderId="47" xfId="1" applyFont="1" applyBorder="1"/>
    <xf numFmtId="44" fontId="4" fillId="11" borderId="0" xfId="0" applyNumberFormat="1" applyFont="1" applyFill="1"/>
    <xf numFmtId="0" fontId="0" fillId="0" borderId="0" xfId="0" applyAlignment="1">
      <alignment vertical="center"/>
    </xf>
    <xf numFmtId="0" fontId="12" fillId="13" borderId="2" xfId="0" applyFont="1" applyFill="1" applyBorder="1" applyAlignment="1">
      <alignment horizontal="center" vertical="center"/>
    </xf>
    <xf numFmtId="0" fontId="12" fillId="13" borderId="22" xfId="0" applyFont="1" applyFill="1" applyBorder="1" applyAlignment="1">
      <alignment horizontal="center" vertical="center"/>
    </xf>
    <xf numFmtId="0" fontId="13" fillId="0" borderId="39" xfId="0" applyFont="1" applyBorder="1" applyAlignment="1">
      <alignment horizontal="center" vertical="center"/>
    </xf>
    <xf numFmtId="0" fontId="13" fillId="0" borderId="43" xfId="0" applyFont="1" applyBorder="1" applyAlignment="1">
      <alignment horizontal="center" vertical="center"/>
    </xf>
    <xf numFmtId="0" fontId="14" fillId="0" borderId="2" xfId="0" applyFont="1" applyBorder="1" applyAlignment="1">
      <alignment horizontal="center" vertical="center"/>
    </xf>
    <xf numFmtId="8" fontId="12" fillId="0" borderId="22" xfId="0" applyNumberFormat="1" applyFont="1" applyBorder="1" applyAlignment="1">
      <alignment horizontal="center" vertical="center"/>
    </xf>
    <xf numFmtId="164" fontId="3" fillId="0" borderId="0" xfId="0" applyNumberFormat="1" applyFont="1" applyAlignment="1">
      <alignment horizontal="center" vertical="center"/>
    </xf>
    <xf numFmtId="0" fontId="3" fillId="0" borderId="0" xfId="0" applyFont="1" applyAlignment="1">
      <alignment vertical="center"/>
    </xf>
    <xf numFmtId="0" fontId="3" fillId="0" borderId="0" xfId="0" applyFont="1" applyAlignment="1">
      <alignment horizontal="center" vertical="center"/>
    </xf>
    <xf numFmtId="44" fontId="3" fillId="0" borderId="0" xfId="1" applyFont="1" applyBorder="1" applyAlignment="1">
      <alignment vertical="center"/>
    </xf>
    <xf numFmtId="0" fontId="8" fillId="0" borderId="48" xfId="3" applyBorder="1" applyAlignment="1">
      <alignment horizontal="center" vertical="center"/>
    </xf>
    <xf numFmtId="44" fontId="4" fillId="0" borderId="46" xfId="0" applyNumberFormat="1" applyFont="1" applyBorder="1" applyAlignment="1">
      <alignment horizontal="center" vertical="center"/>
    </xf>
    <xf numFmtId="0" fontId="4" fillId="0" borderId="50" xfId="0" applyFont="1" applyBorder="1" applyAlignment="1">
      <alignment horizontal="center" vertical="center"/>
    </xf>
    <xf numFmtId="0" fontId="4" fillId="0" borderId="16" xfId="0" applyFont="1" applyBorder="1" applyAlignment="1">
      <alignment horizontal="center" vertical="center"/>
    </xf>
    <xf numFmtId="0" fontId="4" fillId="0" borderId="45" xfId="0" applyFont="1" applyBorder="1" applyAlignment="1">
      <alignment horizontal="center" vertical="center"/>
    </xf>
    <xf numFmtId="0" fontId="4" fillId="10" borderId="11" xfId="0" applyFont="1" applyFill="1" applyBorder="1" applyAlignment="1">
      <alignment horizontal="center" vertical="center"/>
    </xf>
    <xf numFmtId="0" fontId="4" fillId="10" borderId="12" xfId="0" applyFont="1" applyFill="1" applyBorder="1" applyAlignment="1">
      <alignment horizontal="center"/>
    </xf>
    <xf numFmtId="0" fontId="4" fillId="10" borderId="13" xfId="0" applyFont="1" applyFill="1" applyBorder="1" applyAlignment="1">
      <alignment horizontal="center"/>
    </xf>
    <xf numFmtId="44" fontId="0" fillId="0" borderId="17" xfId="1" applyFont="1" applyBorder="1"/>
    <xf numFmtId="44" fontId="0" fillId="0" borderId="7" xfId="1" applyFont="1" applyBorder="1"/>
    <xf numFmtId="0" fontId="4" fillId="0" borderId="0" xfId="0" applyFont="1"/>
    <xf numFmtId="44" fontId="0" fillId="11" borderId="0" xfId="0" applyNumberFormat="1" applyFill="1"/>
    <xf numFmtId="0" fontId="4" fillId="10" borderId="0" xfId="0" applyFont="1" applyFill="1" applyAlignment="1">
      <alignment horizontal="center" vertical="center"/>
    </xf>
    <xf numFmtId="0" fontId="4" fillId="10" borderId="0" xfId="0" applyFont="1" applyFill="1" applyAlignment="1">
      <alignment horizontal="center"/>
    </xf>
    <xf numFmtId="0" fontId="8" fillId="0" borderId="0" xfId="3" applyBorder="1" applyAlignment="1">
      <alignment horizontal="center" vertical="center"/>
    </xf>
    <xf numFmtId="44" fontId="0" fillId="0" borderId="0" xfId="1" applyFont="1" applyBorder="1"/>
    <xf numFmtId="164" fontId="3" fillId="0" borderId="0" xfId="0" applyNumberFormat="1" applyFont="1" applyAlignment="1">
      <alignment horizontal="center"/>
    </xf>
    <xf numFmtId="0" fontId="3" fillId="0" borderId="0" xfId="0" applyFont="1" applyAlignment="1">
      <alignment wrapText="1"/>
    </xf>
    <xf numFmtId="0" fontId="3" fillId="0" borderId="0" xfId="0" applyFont="1" applyAlignment="1">
      <alignment horizontal="center"/>
    </xf>
    <xf numFmtId="0" fontId="3" fillId="0" borderId="0" xfId="0" applyFont="1"/>
    <xf numFmtId="164" fontId="3" fillId="0" borderId="0" xfId="0" applyNumberFormat="1"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wrapText="1"/>
    </xf>
    <xf numFmtId="44" fontId="3" fillId="0" borderId="0" xfId="1" applyFont="1" applyBorder="1" applyAlignment="1">
      <alignment vertical="center" wrapText="1"/>
    </xf>
    <xf numFmtId="44" fontId="3" fillId="5" borderId="0" xfId="1" applyFont="1" applyFill="1" applyBorder="1"/>
    <xf numFmtId="44" fontId="3" fillId="0" borderId="0" xfId="1" applyFont="1" applyFill="1" applyBorder="1" applyAlignment="1">
      <alignment vertical="center"/>
    </xf>
    <xf numFmtId="44" fontId="3" fillId="15" borderId="0" xfId="1" applyFont="1" applyFill="1" applyBorder="1"/>
    <xf numFmtId="44" fontId="3" fillId="4" borderId="0" xfId="1" applyFont="1" applyFill="1" applyBorder="1"/>
    <xf numFmtId="44" fontId="3" fillId="4" borderId="0" xfId="1" applyFont="1" applyFill="1" applyBorder="1" applyAlignment="1">
      <alignment vertical="center"/>
    </xf>
    <xf numFmtId="44" fontId="4" fillId="0" borderId="0" xfId="0" applyNumberFormat="1" applyFont="1" applyAlignment="1">
      <alignment vertical="center" wrapText="1"/>
    </xf>
    <xf numFmtId="14" fontId="16" fillId="0" borderId="52" xfId="0" applyNumberFormat="1" applyFont="1" applyBorder="1" applyAlignment="1">
      <alignment horizontal="center"/>
    </xf>
    <xf numFmtId="0" fontId="16" fillId="0" borderId="52" xfId="0" applyFont="1" applyBorder="1"/>
    <xf numFmtId="0" fontId="16" fillId="0" borderId="53" xfId="0" applyFont="1" applyBorder="1" applyAlignment="1">
      <alignment horizontal="center"/>
    </xf>
    <xf numFmtId="0" fontId="2" fillId="12" borderId="8" xfId="0" applyFont="1" applyFill="1" applyBorder="1" applyAlignment="1">
      <alignment horizontal="center"/>
    </xf>
    <xf numFmtId="0" fontId="2" fillId="12" borderId="9" xfId="0" applyFont="1" applyFill="1" applyBorder="1" applyAlignment="1">
      <alignment horizontal="center"/>
    </xf>
    <xf numFmtId="0" fontId="2" fillId="12" borderId="10" xfId="0" applyFont="1" applyFill="1" applyBorder="1" applyAlignment="1">
      <alignment horizontal="center"/>
    </xf>
    <xf numFmtId="14" fontId="16" fillId="0" borderId="55" xfId="0" applyNumberFormat="1" applyFont="1" applyBorder="1" applyAlignment="1">
      <alignment horizontal="center"/>
    </xf>
    <xf numFmtId="0" fontId="16" fillId="0" borderId="55" xfId="0" applyFont="1" applyBorder="1"/>
    <xf numFmtId="0" fontId="17" fillId="0" borderId="56" xfId="0" applyFont="1" applyBorder="1"/>
    <xf numFmtId="0" fontId="17" fillId="0" borderId="57" xfId="0" applyFont="1" applyBorder="1"/>
    <xf numFmtId="14" fontId="16" fillId="0" borderId="58" xfId="0" applyNumberFormat="1" applyFont="1" applyBorder="1" applyAlignment="1">
      <alignment horizontal="center"/>
    </xf>
    <xf numFmtId="0" fontId="16" fillId="0" borderId="58" xfId="0" applyFont="1" applyBorder="1"/>
    <xf numFmtId="166" fontId="13" fillId="0" borderId="38" xfId="0" applyNumberFormat="1" applyFont="1" applyBorder="1" applyAlignment="1">
      <alignment horizontal="center" vertical="center"/>
    </xf>
    <xf numFmtId="0" fontId="4" fillId="12" borderId="0" xfId="0" applyFont="1" applyFill="1" applyAlignment="1">
      <alignment horizontal="center" vertical="center"/>
    </xf>
    <xf numFmtId="44" fontId="0" fillId="0" borderId="0" xfId="1" applyFont="1" applyBorder="1" applyAlignment="1">
      <alignment horizontal="center" vertical="center"/>
    </xf>
    <xf numFmtId="44" fontId="2" fillId="0" borderId="0" xfId="1" applyFont="1" applyBorder="1" applyAlignment="1">
      <alignment horizontal="center"/>
    </xf>
    <xf numFmtId="0" fontId="4" fillId="0" borderId="1" xfId="0" applyFont="1" applyBorder="1" applyAlignment="1">
      <alignment horizontal="center"/>
    </xf>
    <xf numFmtId="0" fontId="4" fillId="11" borderId="1" xfId="0" applyFont="1" applyFill="1" applyBorder="1" applyAlignment="1">
      <alignment horizontal="center"/>
    </xf>
    <xf numFmtId="0" fontId="16" fillId="0" borderId="0" xfId="0" applyFont="1"/>
    <xf numFmtId="0" fontId="16" fillId="0" borderId="1" xfId="0" applyFont="1" applyBorder="1"/>
    <xf numFmtId="0" fontId="16" fillId="0" borderId="1" xfId="0" applyFont="1" applyBorder="1" applyAlignment="1">
      <alignment horizontal="center"/>
    </xf>
    <xf numFmtId="0" fontId="16" fillId="0" borderId="4" xfId="0" applyFont="1" applyBorder="1" applyAlignment="1">
      <alignment horizontal="center"/>
    </xf>
    <xf numFmtId="14" fontId="16" fillId="0" borderId="8" xfId="0" applyNumberFormat="1" applyFont="1" applyBorder="1" applyAlignment="1">
      <alignment horizontal="center"/>
    </xf>
    <xf numFmtId="0" fontId="16" fillId="0" borderId="9" xfId="0" applyFont="1" applyBorder="1"/>
    <xf numFmtId="0" fontId="16" fillId="0" borderId="9" xfId="0" applyFont="1" applyBorder="1" applyAlignment="1">
      <alignment horizontal="center"/>
    </xf>
    <xf numFmtId="44" fontId="2" fillId="2" borderId="30" xfId="1" applyFont="1" applyFill="1" applyBorder="1" applyAlignment="1">
      <alignment horizontal="center"/>
    </xf>
    <xf numFmtId="14" fontId="16" fillId="0" borderId="6" xfId="0" applyNumberFormat="1" applyFont="1" applyBorder="1" applyAlignment="1">
      <alignment horizontal="center"/>
    </xf>
    <xf numFmtId="0" fontId="8" fillId="11" borderId="0" xfId="3" applyFill="1" applyBorder="1" applyAlignment="1">
      <alignment horizontal="center"/>
    </xf>
    <xf numFmtId="0" fontId="17" fillId="0" borderId="54" xfId="0" applyFont="1" applyBorder="1"/>
    <xf numFmtId="0" fontId="4" fillId="0" borderId="1" xfId="0" applyFont="1" applyBorder="1" applyAlignment="1">
      <alignment horizontal="center" vertical="center"/>
    </xf>
    <xf numFmtId="44" fontId="4" fillId="0" borderId="1" xfId="1" applyFont="1" applyBorder="1" applyAlignment="1">
      <alignment horizontal="center" vertical="center"/>
    </xf>
    <xf numFmtId="44" fontId="4" fillId="0" borderId="1" xfId="1" applyFont="1" applyBorder="1" applyAlignment="1">
      <alignment horizontal="center"/>
    </xf>
    <xf numFmtId="44" fontId="4" fillId="0" borderId="1" xfId="1" applyFont="1" applyBorder="1"/>
    <xf numFmtId="44" fontId="18" fillId="11" borderId="1" xfId="1" applyFont="1" applyFill="1" applyBorder="1"/>
    <xf numFmtId="8" fontId="4" fillId="0" borderId="1" xfId="1" applyNumberFormat="1" applyFont="1" applyBorder="1" applyAlignment="1">
      <alignment horizontal="center"/>
    </xf>
    <xf numFmtId="166" fontId="17" fillId="0" borderId="0" xfId="0" applyNumberFormat="1" applyFont="1"/>
    <xf numFmtId="0" fontId="20" fillId="0" borderId="11" xfId="0" applyFont="1" applyBorder="1" applyAlignment="1">
      <alignment horizontal="center" vertical="center"/>
    </xf>
    <xf numFmtId="44" fontId="20" fillId="0" borderId="12" xfId="1" applyFont="1" applyBorder="1" applyAlignment="1">
      <alignment horizontal="center" vertical="center"/>
    </xf>
    <xf numFmtId="44" fontId="23" fillId="0" borderId="12" xfId="1" applyFont="1" applyBorder="1" applyAlignment="1">
      <alignment horizontal="center" vertical="center"/>
    </xf>
    <xf numFmtId="44" fontId="22" fillId="0" borderId="1" xfId="1" applyFont="1" applyBorder="1" applyAlignment="1"/>
    <xf numFmtId="44" fontId="21" fillId="0" borderId="1" xfId="1" applyFont="1" applyBorder="1" applyAlignment="1"/>
    <xf numFmtId="0" fontId="4" fillId="0" borderId="29" xfId="0" applyFont="1" applyBorder="1" applyAlignment="1">
      <alignment horizontal="center" vertical="center"/>
    </xf>
    <xf numFmtId="44" fontId="4" fillId="0" borderId="29" xfId="1" applyFont="1" applyBorder="1" applyAlignment="1">
      <alignment horizontal="center" vertical="center"/>
    </xf>
    <xf numFmtId="44" fontId="23" fillId="19" borderId="1" xfId="0" applyNumberFormat="1" applyFont="1" applyFill="1" applyBorder="1"/>
    <xf numFmtId="17" fontId="0" fillId="0" borderId="0" xfId="0" applyNumberFormat="1" applyAlignment="1">
      <alignment horizontal="left"/>
    </xf>
    <xf numFmtId="16" fontId="0" fillId="0" borderId="0" xfId="0" applyNumberFormat="1" applyAlignment="1">
      <alignment horizontal="left"/>
    </xf>
    <xf numFmtId="0" fontId="4" fillId="20" borderId="1" xfId="0" applyFont="1" applyFill="1" applyBorder="1" applyAlignment="1">
      <alignment horizontal="center" vertical="center"/>
    </xf>
    <xf numFmtId="0" fontId="4" fillId="20" borderId="1" xfId="0" applyFont="1" applyFill="1" applyBorder="1" applyAlignment="1">
      <alignment horizontal="center" vertical="center" wrapText="1"/>
    </xf>
    <xf numFmtId="0" fontId="4" fillId="17" borderId="24" xfId="0" applyFont="1" applyFill="1" applyBorder="1" applyAlignment="1">
      <alignment horizontal="center" vertical="center"/>
    </xf>
    <xf numFmtId="0" fontId="4" fillId="17" borderId="59" xfId="0" applyFont="1" applyFill="1" applyBorder="1" applyAlignment="1">
      <alignment horizontal="center" vertical="center"/>
    </xf>
    <xf numFmtId="44" fontId="4" fillId="17" borderId="60" xfId="1" applyFont="1" applyFill="1" applyBorder="1" applyAlignment="1">
      <alignment horizontal="center" vertical="center"/>
    </xf>
    <xf numFmtId="44" fontId="20" fillId="19" borderId="1" xfId="0" applyNumberFormat="1" applyFont="1" applyFill="1" applyBorder="1" applyAlignment="1">
      <alignment horizontal="center" vertical="center"/>
    </xf>
    <xf numFmtId="167" fontId="4" fillId="0" borderId="1" xfId="1" applyNumberFormat="1" applyFont="1" applyBorder="1" applyAlignment="1">
      <alignment horizontal="center" vertical="center"/>
    </xf>
    <xf numFmtId="14" fontId="16" fillId="0" borderId="1" xfId="0" applyNumberFormat="1" applyFont="1" applyBorder="1" applyAlignment="1">
      <alignment horizontal="center"/>
    </xf>
    <xf numFmtId="166" fontId="16" fillId="0" borderId="7" xfId="0" applyNumberFormat="1" applyFont="1" applyBorder="1"/>
    <xf numFmtId="166" fontId="16" fillId="0" borderId="10" xfId="0" applyNumberFormat="1" applyFont="1" applyBorder="1"/>
    <xf numFmtId="166" fontId="16" fillId="0" borderId="5" xfId="0" applyNumberFormat="1" applyFont="1" applyBorder="1"/>
    <xf numFmtId="44" fontId="4" fillId="0" borderId="63" xfId="0" applyNumberFormat="1" applyFont="1" applyBorder="1" applyAlignment="1">
      <alignment horizontal="center" vertical="center"/>
    </xf>
    <xf numFmtId="10" fontId="4" fillId="0" borderId="2" xfId="0" applyNumberFormat="1" applyFont="1" applyBorder="1" applyAlignment="1">
      <alignment horizontal="center" vertical="center"/>
    </xf>
    <xf numFmtId="44" fontId="4" fillId="19" borderId="2" xfId="1" applyFont="1" applyFill="1" applyBorder="1"/>
    <xf numFmtId="166" fontId="20" fillId="19" borderId="41" xfId="1" applyNumberFormat="1" applyFont="1" applyFill="1" applyBorder="1"/>
    <xf numFmtId="166" fontId="4" fillId="0" borderId="1" xfId="1" applyNumberFormat="1" applyFont="1" applyBorder="1" applyAlignment="1">
      <alignment horizontal="center"/>
    </xf>
    <xf numFmtId="42" fontId="4" fillId="0" borderId="1" xfId="1" applyNumberFormat="1" applyFont="1" applyBorder="1" applyAlignment="1">
      <alignment horizontal="center" vertical="center"/>
    </xf>
    <xf numFmtId="44" fontId="24" fillId="0" borderId="1" xfId="1" applyFont="1" applyBorder="1" applyAlignment="1"/>
    <xf numFmtId="0" fontId="16" fillId="0" borderId="61" xfId="0" applyFont="1" applyBorder="1" applyAlignment="1">
      <alignment horizontal="center"/>
    </xf>
    <xf numFmtId="0" fontId="16" fillId="0" borderId="62" xfId="0" applyFont="1" applyBorder="1" applyAlignment="1">
      <alignment horizontal="center"/>
    </xf>
    <xf numFmtId="44" fontId="4" fillId="11" borderId="2" xfId="0" applyNumberFormat="1" applyFont="1" applyFill="1" applyBorder="1"/>
    <xf numFmtId="44" fontId="4" fillId="0" borderId="13" xfId="1" applyFont="1" applyBorder="1" applyAlignment="1">
      <alignment horizontal="center"/>
    </xf>
    <xf numFmtId="44" fontId="4" fillId="0" borderId="63" xfId="1" applyFont="1" applyBorder="1" applyAlignment="1">
      <alignment horizontal="center"/>
    </xf>
    <xf numFmtId="44" fontId="4" fillId="11" borderId="2" xfId="1" applyFont="1" applyFill="1" applyBorder="1"/>
    <xf numFmtId="0" fontId="0" fillId="0" borderId="0" xfId="0" applyBorder="1"/>
    <xf numFmtId="166" fontId="16" fillId="0" borderId="0" xfId="0" applyNumberFormat="1" applyFont="1" applyBorder="1"/>
    <xf numFmtId="166" fontId="0" fillId="0" borderId="0" xfId="0" applyNumberFormat="1" applyBorder="1"/>
    <xf numFmtId="0" fontId="20" fillId="0" borderId="14" xfId="0" applyFont="1" applyBorder="1" applyAlignment="1">
      <alignment horizontal="center" vertical="center"/>
    </xf>
    <xf numFmtId="44" fontId="20" fillId="0" borderId="40" xfId="1" applyFont="1" applyBorder="1" applyAlignment="1">
      <alignment horizontal="center" vertical="center"/>
    </xf>
    <xf numFmtId="44" fontId="4" fillId="11" borderId="2" xfId="0" applyNumberFormat="1" applyFont="1" applyFill="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28" fillId="11" borderId="2" xfId="3" applyFont="1" applyFill="1" applyBorder="1" applyAlignment="1">
      <alignment horizontal="center"/>
    </xf>
    <xf numFmtId="44" fontId="2" fillId="11" borderId="0" xfId="0" applyNumberFormat="1" applyFont="1" applyFill="1"/>
    <xf numFmtId="0" fontId="2" fillId="0" borderId="2" xfId="0" applyFont="1" applyBorder="1" applyAlignment="1">
      <alignment horizontal="center"/>
    </xf>
    <xf numFmtId="44" fontId="2" fillId="0" borderId="2" xfId="0" applyNumberFormat="1" applyFont="1" applyBorder="1" applyAlignment="1">
      <alignment horizontal="center"/>
    </xf>
    <xf numFmtId="0" fontId="2" fillId="12" borderId="11" xfId="0" applyFont="1" applyFill="1" applyBorder="1" applyAlignment="1">
      <alignment horizontal="center" vertical="center"/>
    </xf>
    <xf numFmtId="0" fontId="2" fillId="12" borderId="13" xfId="0" applyFont="1" applyFill="1" applyBorder="1" applyAlignment="1">
      <alignment horizontal="center" vertical="center"/>
    </xf>
    <xf numFmtId="0" fontId="3" fillId="0" borderId="15" xfId="0" applyFont="1" applyBorder="1" applyAlignment="1">
      <alignment horizontal="center" vertical="center"/>
    </xf>
    <xf numFmtId="44" fontId="3" fillId="0" borderId="17" xfId="1" applyFont="1" applyBorder="1" applyAlignment="1">
      <alignment horizontal="center" vertical="center"/>
    </xf>
    <xf numFmtId="44" fontId="3" fillId="0" borderId="7" xfId="1" applyFont="1" applyBorder="1" applyAlignment="1">
      <alignment horizontal="center" vertical="center"/>
    </xf>
    <xf numFmtId="44" fontId="3" fillId="0" borderId="10" xfId="1" applyFont="1" applyBorder="1" applyAlignment="1">
      <alignment horizontal="center" vertical="center"/>
    </xf>
    <xf numFmtId="0" fontId="2" fillId="0" borderId="11" xfId="0" applyFont="1" applyBorder="1" applyAlignment="1">
      <alignment horizontal="center" vertical="center"/>
    </xf>
    <xf numFmtId="44" fontId="2" fillId="0" borderId="22" xfId="1" applyFont="1" applyBorder="1"/>
    <xf numFmtId="44" fontId="2" fillId="0" borderId="22" xfId="0" applyNumberFormat="1" applyFont="1" applyBorder="1" applyAlignment="1">
      <alignment horizontal="center"/>
    </xf>
    <xf numFmtId="0" fontId="3" fillId="0" borderId="28" xfId="0" applyFont="1" applyBorder="1" applyAlignment="1">
      <alignment horizontal="center" vertical="center"/>
    </xf>
    <xf numFmtId="44" fontId="3" fillId="0" borderId="30" xfId="1" applyFont="1" applyBorder="1" applyAlignment="1">
      <alignment horizontal="center" vertical="center"/>
    </xf>
    <xf numFmtId="44" fontId="2" fillId="11" borderId="13" xfId="1" applyFont="1" applyFill="1" applyBorder="1" applyAlignment="1">
      <alignment horizontal="center" vertical="center"/>
    </xf>
    <xf numFmtId="14" fontId="3" fillId="0" borderId="0" xfId="0" applyNumberFormat="1" applyFont="1" applyAlignment="1">
      <alignment horizontal="center" vertical="center"/>
    </xf>
    <xf numFmtId="44" fontId="2" fillId="0" borderId="13" xfId="0" applyNumberFormat="1" applyFont="1" applyBorder="1" applyAlignment="1">
      <alignment horizontal="center" vertical="center"/>
    </xf>
    <xf numFmtId="9" fontId="0" fillId="0" borderId="0" xfId="2" applyFont="1"/>
    <xf numFmtId="0" fontId="2" fillId="12" borderId="28" xfId="0" applyFont="1" applyFill="1" applyBorder="1" applyAlignment="1">
      <alignment horizontal="center"/>
    </xf>
    <xf numFmtId="0" fontId="2" fillId="12" borderId="29" xfId="0" applyFont="1" applyFill="1" applyBorder="1" applyAlignment="1">
      <alignment horizontal="center"/>
    </xf>
    <xf numFmtId="0" fontId="2" fillId="12" borderId="30" xfId="0" applyFont="1" applyFill="1" applyBorder="1" applyAlignment="1">
      <alignment horizontal="center"/>
    </xf>
    <xf numFmtId="14" fontId="16" fillId="0" borderId="0" xfId="0" applyNumberFormat="1" applyFont="1" applyBorder="1" applyAlignment="1">
      <alignment horizontal="center"/>
    </xf>
    <xf numFmtId="0" fontId="16" fillId="0" borderId="0" xfId="0" applyFont="1" applyBorder="1"/>
    <xf numFmtId="0" fontId="16" fillId="0" borderId="0" xfId="0" applyFont="1" applyBorder="1" applyAlignment="1">
      <alignment horizontal="center"/>
    </xf>
    <xf numFmtId="0" fontId="3" fillId="0" borderId="0" xfId="0" applyFont="1" applyBorder="1"/>
    <xf numFmtId="14" fontId="16" fillId="0" borderId="0" xfId="6" applyNumberFormat="1" applyFont="1" applyBorder="1" applyAlignment="1">
      <alignment horizontal="center"/>
    </xf>
    <xf numFmtId="0" fontId="16" fillId="0" borderId="0" xfId="6" applyFont="1" applyBorder="1"/>
    <xf numFmtId="0" fontId="16" fillId="0" borderId="0" xfId="6" applyFont="1" applyBorder="1" applyAlignment="1">
      <alignment horizontal="center"/>
    </xf>
    <xf numFmtId="166" fontId="16" fillId="0" borderId="0" xfId="6" applyNumberFormat="1" applyFont="1" applyBorder="1"/>
    <xf numFmtId="0" fontId="3" fillId="0" borderId="0" xfId="0" applyFont="1" applyBorder="1" applyAlignment="1">
      <alignment horizontal="center" vertical="center"/>
    </xf>
    <xf numFmtId="14" fontId="3" fillId="0" borderId="0" xfId="0" applyNumberFormat="1" applyFont="1" applyBorder="1" applyAlignment="1">
      <alignment horizontal="center" vertical="center"/>
    </xf>
    <xf numFmtId="44" fontId="16" fillId="0" borderId="0" xfId="1" applyFont="1" applyBorder="1" applyAlignment="1">
      <alignment horizontal="center" vertical="center"/>
    </xf>
    <xf numFmtId="0" fontId="3" fillId="0" borderId="0" xfId="0" applyFont="1" applyBorder="1" applyAlignment="1">
      <alignment horizontal="center"/>
    </xf>
    <xf numFmtId="14" fontId="3" fillId="0" borderId="0" xfId="0" applyNumberFormat="1" applyFont="1" applyBorder="1" applyAlignment="1">
      <alignment horizontal="center"/>
    </xf>
    <xf numFmtId="44" fontId="16" fillId="0" borderId="0" xfId="1" applyFont="1" applyBorder="1" applyAlignment="1">
      <alignment horizontal="center"/>
    </xf>
    <xf numFmtId="0" fontId="16" fillId="0" borderId="0" xfId="0" applyFont="1" applyFill="1" applyBorder="1"/>
    <xf numFmtId="14" fontId="3" fillId="0" borderId="0" xfId="6" applyNumberFormat="1" applyFont="1" applyBorder="1"/>
    <xf numFmtId="0" fontId="3" fillId="0" borderId="0" xfId="6" applyFont="1" applyBorder="1"/>
    <xf numFmtId="0" fontId="3" fillId="0" borderId="0" xfId="6" applyFont="1" applyBorder="1" applyAlignment="1">
      <alignment horizontal="center" vertical="center"/>
    </xf>
    <xf numFmtId="14" fontId="3" fillId="0" borderId="0" xfId="6" applyNumberFormat="1" applyFont="1" applyBorder="1" applyAlignment="1">
      <alignment horizontal="center" vertical="center"/>
    </xf>
    <xf numFmtId="0" fontId="3" fillId="0" borderId="0" xfId="6" applyFont="1" applyBorder="1" applyAlignment="1">
      <alignment horizontal="left" vertical="center"/>
    </xf>
    <xf numFmtId="0" fontId="16" fillId="0" borderId="0" xfId="6" applyFont="1" applyBorder="1" applyAlignment="1">
      <alignment horizontal="center" vertical="center"/>
    </xf>
    <xf numFmtId="166" fontId="16" fillId="0" borderId="0" xfId="6" applyNumberFormat="1" applyFont="1" applyBorder="1" applyAlignment="1">
      <alignment horizontal="center" vertical="center"/>
    </xf>
    <xf numFmtId="0" fontId="3" fillId="0" borderId="0" xfId="0" applyFont="1" applyBorder="1" applyAlignment="1">
      <alignment horizontal="right" vertical="center"/>
    </xf>
    <xf numFmtId="0" fontId="3" fillId="0" borderId="0" xfId="0" applyFont="1" applyBorder="1" applyAlignment="1">
      <alignment horizontal="left" vertical="center"/>
    </xf>
    <xf numFmtId="14" fontId="25" fillId="0" borderId="0" xfId="0" applyNumberFormat="1" applyFont="1" applyBorder="1" applyAlignment="1">
      <alignment horizontal="center"/>
    </xf>
    <xf numFmtId="0" fontId="25" fillId="0" borderId="0" xfId="0" applyFont="1" applyBorder="1" applyAlignment="1">
      <alignment horizontal="left"/>
    </xf>
    <xf numFmtId="0" fontId="25" fillId="16" borderId="0" xfId="6" applyFont="1" applyFill="1" applyBorder="1" applyAlignment="1">
      <alignment horizontal="center"/>
    </xf>
    <xf numFmtId="0" fontId="25" fillId="0" borderId="0" xfId="0" applyFont="1" applyBorder="1" applyAlignment="1">
      <alignment horizontal="center"/>
    </xf>
    <xf numFmtId="14" fontId="16" fillId="0" borderId="0" xfId="6" applyNumberFormat="1" applyFont="1" applyBorder="1" applyAlignment="1">
      <alignment horizontal="center" vertical="center"/>
    </xf>
    <xf numFmtId="0" fontId="16" fillId="0" borderId="0" xfId="6" applyFont="1" applyBorder="1" applyAlignment="1">
      <alignment horizontal="left" vertical="center"/>
    </xf>
    <xf numFmtId="14" fontId="16" fillId="0" borderId="0" xfId="0" applyNumberFormat="1" applyFont="1" applyFill="1" applyBorder="1" applyAlignment="1">
      <alignment horizontal="center"/>
    </xf>
    <xf numFmtId="0" fontId="16" fillId="0" borderId="0" xfId="0" applyFont="1" applyFill="1" applyBorder="1" applyAlignment="1">
      <alignment horizontal="center"/>
    </xf>
    <xf numFmtId="166" fontId="16" fillId="0" borderId="0" xfId="0" applyNumberFormat="1" applyFont="1" applyFill="1" applyBorder="1"/>
    <xf numFmtId="14" fontId="3" fillId="0" borderId="0" xfId="0" applyNumberFormat="1"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166" fontId="16" fillId="0" borderId="0" xfId="6" applyNumberFormat="1" applyFont="1" applyFill="1" applyBorder="1" applyAlignment="1">
      <alignment horizontal="center" vertical="center"/>
    </xf>
    <xf numFmtId="44" fontId="16" fillId="0" borderId="0" xfId="1" applyFont="1" applyFill="1" applyBorder="1" applyAlignment="1">
      <alignment horizontal="center" vertical="center"/>
    </xf>
    <xf numFmtId="0" fontId="0" fillId="0" borderId="0" xfId="0" applyFill="1" applyBorder="1"/>
    <xf numFmtId="44" fontId="5" fillId="0" borderId="17" xfId="1" applyFont="1" applyBorder="1" applyAlignment="1">
      <alignment horizontal="center" vertical="center"/>
    </xf>
    <xf numFmtId="0" fontId="5" fillId="0" borderId="6" xfId="0" applyFont="1" applyBorder="1" applyAlignment="1">
      <alignment horizontal="center" vertical="center"/>
    </xf>
    <xf numFmtId="44" fontId="5" fillId="0" borderId="7" xfId="1" applyFont="1" applyBorder="1" applyAlignment="1">
      <alignment horizontal="center" vertical="center"/>
    </xf>
    <xf numFmtId="44" fontId="5" fillId="0" borderId="30" xfId="1" applyFont="1" applyBorder="1" applyAlignment="1">
      <alignment horizontal="center" vertical="center"/>
    </xf>
    <xf numFmtId="0" fontId="4" fillId="12" borderId="24" xfId="0" applyFont="1" applyFill="1" applyBorder="1" applyAlignment="1">
      <alignment horizontal="center" vertical="center"/>
    </xf>
    <xf numFmtId="0" fontId="4" fillId="12" borderId="60" xfId="0" applyFont="1" applyFill="1" applyBorder="1" applyAlignment="1">
      <alignment horizontal="center" vertical="center"/>
    </xf>
    <xf numFmtId="44" fontId="2" fillId="0" borderId="14" xfId="1" applyFont="1" applyBorder="1" applyAlignment="1">
      <alignment horizontal="center" vertical="center"/>
    </xf>
    <xf numFmtId="44" fontId="2" fillId="0" borderId="41" xfId="1" applyFont="1" applyBorder="1" applyAlignment="1">
      <alignment horizontal="center" vertical="center"/>
    </xf>
    <xf numFmtId="0" fontId="5" fillId="0" borderId="3" xfId="0" applyFont="1" applyBorder="1" applyAlignment="1">
      <alignment horizontal="center" vertical="center"/>
    </xf>
    <xf numFmtId="44" fontId="5" fillId="0" borderId="5" xfId="1" applyFont="1" applyBorder="1" applyAlignment="1">
      <alignment horizontal="center" vertical="center"/>
    </xf>
    <xf numFmtId="0" fontId="5" fillId="0" borderId="8" xfId="0" applyFont="1" applyBorder="1" applyAlignment="1">
      <alignment horizontal="center" vertical="center"/>
    </xf>
    <xf numFmtId="44" fontId="5" fillId="0" borderId="10" xfId="1" applyFont="1" applyBorder="1" applyAlignment="1">
      <alignment horizontal="center" vertical="center"/>
    </xf>
    <xf numFmtId="166" fontId="5" fillId="0" borderId="38" xfId="0" applyNumberFormat="1" applyFont="1" applyBorder="1" applyAlignment="1">
      <alignment horizontal="center" vertical="center"/>
    </xf>
    <xf numFmtId="0" fontId="17" fillId="0" borderId="0" xfId="0" applyFont="1" applyBorder="1"/>
    <xf numFmtId="0" fontId="16" fillId="17" borderId="0" xfId="0" applyFont="1" applyFill="1" applyBorder="1"/>
    <xf numFmtId="0" fontId="3" fillId="17" borderId="0" xfId="6" applyFont="1" applyFill="1" applyBorder="1"/>
    <xf numFmtId="0" fontId="25" fillId="17" borderId="0" xfId="0" applyFont="1" applyFill="1" applyBorder="1"/>
    <xf numFmtId="44" fontId="16" fillId="16" borderId="0" xfId="1" applyFont="1" applyFill="1" applyBorder="1"/>
    <xf numFmtId="0" fontId="3" fillId="17" borderId="0" xfId="0" applyFont="1" applyFill="1" applyBorder="1" applyAlignment="1">
      <alignment horizontal="left" vertical="center"/>
    </xf>
    <xf numFmtId="0" fontId="3" fillId="17" borderId="0" xfId="6" applyFont="1" applyFill="1" applyBorder="1" applyAlignment="1">
      <alignment horizontal="left" vertical="center"/>
    </xf>
    <xf numFmtId="14" fontId="3" fillId="0" borderId="0" xfId="7" applyNumberFormat="1" applyFont="1" applyBorder="1" applyAlignment="1">
      <alignment horizontal="center" vertical="center"/>
    </xf>
    <xf numFmtId="0" fontId="16" fillId="17" borderId="0" xfId="6" applyFont="1" applyFill="1" applyBorder="1" applyAlignment="1">
      <alignment horizontal="left" vertical="center"/>
    </xf>
    <xf numFmtId="0" fontId="3" fillId="0" borderId="0" xfId="7" applyFont="1" applyBorder="1" applyAlignment="1">
      <alignment horizontal="center" vertical="center"/>
    </xf>
    <xf numFmtId="0" fontId="16" fillId="17" borderId="0" xfId="0" applyFont="1" applyFill="1" applyBorder="1" applyAlignment="1">
      <alignment horizontal="left"/>
    </xf>
    <xf numFmtId="0" fontId="3" fillId="17" borderId="0" xfId="0" applyFont="1" applyFill="1" applyBorder="1"/>
    <xf numFmtId="0" fontId="0" fillId="17" borderId="0" xfId="0" applyFill="1" applyBorder="1"/>
    <xf numFmtId="0" fontId="3" fillId="7" borderId="0" xfId="0" applyFont="1" applyFill="1" applyBorder="1" applyAlignment="1">
      <alignment horizontal="left" vertical="center"/>
    </xf>
    <xf numFmtId="166" fontId="16" fillId="17" borderId="0" xfId="0" applyNumberFormat="1" applyFont="1" applyFill="1" applyBorder="1"/>
    <xf numFmtId="0" fontId="16" fillId="15" borderId="0" xfId="0" applyFont="1" applyFill="1" applyBorder="1"/>
    <xf numFmtId="0" fontId="19" fillId="18" borderId="0" xfId="0" applyFont="1" applyFill="1" applyBorder="1"/>
    <xf numFmtId="0" fontId="16" fillId="17" borderId="0" xfId="0" applyFont="1" applyFill="1" applyBorder="1" applyAlignment="1">
      <alignment horizontal="left" vertical="center"/>
    </xf>
    <xf numFmtId="0" fontId="3" fillId="15" borderId="0" xfId="6" applyFont="1" applyFill="1" applyBorder="1" applyAlignment="1">
      <alignment horizontal="left" vertical="center"/>
    </xf>
    <xf numFmtId="0" fontId="17" fillId="0" borderId="0" xfId="0" applyFont="1" applyBorder="1" applyAlignment="1">
      <alignment horizontal="right"/>
    </xf>
    <xf numFmtId="0" fontId="17" fillId="18" borderId="0" xfId="0" applyFont="1" applyFill="1" applyBorder="1"/>
    <xf numFmtId="0" fontId="16" fillId="18" borderId="0" xfId="0" applyFont="1" applyFill="1" applyBorder="1"/>
    <xf numFmtId="0" fontId="3" fillId="15" borderId="0" xfId="0" applyFont="1" applyFill="1" applyBorder="1"/>
    <xf numFmtId="0" fontId="16" fillId="17" borderId="0" xfId="6" applyFont="1" applyFill="1" applyBorder="1"/>
    <xf numFmtId="44" fontId="3" fillId="0" borderId="0" xfId="4" applyFont="1" applyBorder="1"/>
    <xf numFmtId="44" fontId="3" fillId="0" borderId="0" xfId="4" applyFont="1" applyBorder="1" applyAlignment="1">
      <alignment horizontal="left" vertical="center"/>
    </xf>
    <xf numFmtId="0" fontId="16" fillId="15" borderId="0" xfId="6" applyFont="1" applyFill="1" applyBorder="1"/>
    <xf numFmtId="0" fontId="4" fillId="12" borderId="0" xfId="0" applyFont="1" applyFill="1" applyBorder="1" applyAlignment="1">
      <alignment horizontal="center" vertical="center"/>
    </xf>
    <xf numFmtId="164" fontId="3" fillId="0" borderId="0" xfId="0" applyNumberFormat="1" applyFont="1" applyBorder="1" applyAlignment="1">
      <alignment horizontal="center" vertical="center"/>
    </xf>
    <xf numFmtId="0" fontId="3" fillId="4" borderId="0" xfId="0" applyFont="1" applyFill="1" applyBorder="1" applyAlignment="1">
      <alignment vertical="center"/>
    </xf>
    <xf numFmtId="164" fontId="3" fillId="0" borderId="0" xfId="0" applyNumberFormat="1" applyFont="1" applyBorder="1" applyAlignment="1">
      <alignment horizontal="center"/>
    </xf>
    <xf numFmtId="0" fontId="3" fillId="4" borderId="0" xfId="0" applyFont="1" applyFill="1" applyBorder="1"/>
    <xf numFmtId="44" fontId="6" fillId="0" borderId="0" xfId="0" applyNumberFormat="1" applyFont="1" applyBorder="1"/>
    <xf numFmtId="0" fontId="3" fillId="4" borderId="0" xfId="0" applyFont="1" applyFill="1" applyBorder="1" applyAlignment="1">
      <alignment wrapText="1"/>
    </xf>
    <xf numFmtId="0" fontId="3" fillId="15" borderId="0" xfId="0" applyFont="1" applyFill="1" applyBorder="1" applyAlignment="1">
      <alignment wrapText="1"/>
    </xf>
    <xf numFmtId="44" fontId="4" fillId="0" borderId="0" xfId="0" applyNumberFormat="1" applyFont="1" applyBorder="1"/>
    <xf numFmtId="0" fontId="3" fillId="5" borderId="0" xfId="0" applyFont="1" applyFill="1" applyBorder="1"/>
    <xf numFmtId="0" fontId="3" fillId="0" borderId="0" xfId="7" applyFont="1" applyBorder="1"/>
    <xf numFmtId="0" fontId="3" fillId="17" borderId="0" xfId="7" applyFont="1" applyFill="1" applyBorder="1"/>
    <xf numFmtId="0" fontId="3" fillId="15" borderId="0" xfId="0" applyFont="1" applyFill="1" applyBorder="1" applyAlignment="1">
      <alignment horizontal="left" vertical="center"/>
    </xf>
    <xf numFmtId="44" fontId="16" fillId="0" borderId="1" xfId="1" applyFont="1" applyFill="1" applyBorder="1"/>
    <xf numFmtId="14" fontId="16" fillId="0" borderId="3" xfId="0" applyNumberFormat="1" applyFont="1" applyBorder="1" applyAlignment="1">
      <alignment horizontal="center"/>
    </xf>
    <xf numFmtId="0" fontId="16" fillId="0" borderId="4" xfId="0" applyFont="1" applyBorder="1"/>
    <xf numFmtId="44" fontId="16" fillId="0" borderId="5" xfId="1" applyFont="1" applyFill="1" applyBorder="1"/>
    <xf numFmtId="44" fontId="16" fillId="0" borderId="7" xfId="1" applyFont="1" applyFill="1" applyBorder="1"/>
    <xf numFmtId="44" fontId="16" fillId="0" borderId="10" xfId="1" applyFont="1" applyFill="1" applyBorder="1"/>
    <xf numFmtId="0" fontId="29" fillId="0" borderId="1" xfId="0" applyFont="1" applyBorder="1"/>
    <xf numFmtId="0" fontId="29" fillId="0" borderId="1" xfId="0" applyFont="1" applyBorder="1" applyAlignment="1">
      <alignment horizontal="center"/>
    </xf>
    <xf numFmtId="14" fontId="29" fillId="0" borderId="6" xfId="0" applyNumberFormat="1" applyFont="1" applyBorder="1" applyAlignment="1">
      <alignment horizontal="center"/>
    </xf>
    <xf numFmtId="0" fontId="17" fillId="0" borderId="64" xfId="0" applyFont="1" applyBorder="1"/>
    <xf numFmtId="14" fontId="16" fillId="0" borderId="65" xfId="0" applyNumberFormat="1" applyFont="1" applyBorder="1" applyAlignment="1">
      <alignment horizontal="center"/>
    </xf>
    <xf numFmtId="0" fontId="16" fillId="0" borderId="65" xfId="0" applyFont="1" applyBorder="1"/>
    <xf numFmtId="0" fontId="16" fillId="0" borderId="66" xfId="0" applyFont="1" applyBorder="1" applyAlignment="1">
      <alignment horizontal="center"/>
    </xf>
    <xf numFmtId="166" fontId="16" fillId="0" borderId="13" xfId="0" applyNumberFormat="1" applyFont="1" applyBorder="1"/>
    <xf numFmtId="4" fontId="16" fillId="0" borderId="1" xfId="0" applyNumberFormat="1" applyFont="1" applyBorder="1"/>
    <xf numFmtId="14" fontId="3" fillId="0" borderId="3" xfId="0" applyNumberFormat="1" applyFont="1" applyBorder="1"/>
    <xf numFmtId="14" fontId="3" fillId="0" borderId="6" xfId="0" applyNumberFormat="1" applyFont="1" applyBorder="1"/>
    <xf numFmtId="14" fontId="16" fillId="0" borderId="67" xfId="0" applyNumberFormat="1" applyFont="1" applyBorder="1" applyAlignment="1">
      <alignment horizontal="center"/>
    </xf>
    <xf numFmtId="0" fontId="16" fillId="0" borderId="67" xfId="0" applyFont="1" applyBorder="1"/>
    <xf numFmtId="0" fontId="16" fillId="0" borderId="67" xfId="0" applyFont="1" applyBorder="1" applyAlignment="1">
      <alignment horizontal="center"/>
    </xf>
    <xf numFmtId="0" fontId="16" fillId="0" borderId="52" xfId="0" applyFont="1" applyBorder="1" applyAlignment="1">
      <alignment horizontal="center"/>
    </xf>
    <xf numFmtId="0" fontId="16" fillId="0" borderId="55" xfId="0" applyFont="1" applyBorder="1" applyAlignment="1">
      <alignment horizontal="center"/>
    </xf>
    <xf numFmtId="166" fontId="16" fillId="0" borderId="68" xfId="0" applyNumberFormat="1" applyFont="1" applyBorder="1"/>
    <xf numFmtId="166" fontId="16" fillId="0" borderId="69" xfId="0" applyNumberFormat="1" applyFont="1" applyBorder="1"/>
    <xf numFmtId="0" fontId="16" fillId="0" borderId="58" xfId="0" applyFont="1" applyBorder="1" applyAlignment="1">
      <alignment horizontal="center"/>
    </xf>
    <xf numFmtId="166" fontId="16" fillId="0" borderId="70" xfId="0" applyNumberFormat="1" applyFont="1" applyBorder="1"/>
    <xf numFmtId="166" fontId="16" fillId="0" borderId="1" xfId="0" applyNumberFormat="1" applyFont="1" applyBorder="1"/>
    <xf numFmtId="0" fontId="16" fillId="0" borderId="56" xfId="0" applyFont="1" applyBorder="1"/>
    <xf numFmtId="0" fontId="16" fillId="0" borderId="65" xfId="0" applyFont="1" applyBorder="1" applyAlignment="1">
      <alignment horizontal="center"/>
    </xf>
    <xf numFmtId="166" fontId="16" fillId="0" borderId="71" xfId="0" applyNumberFormat="1" applyFont="1" applyBorder="1"/>
    <xf numFmtId="14" fontId="16" fillId="0" borderId="29" xfId="0" applyNumberFormat="1" applyFont="1" applyBorder="1" applyAlignment="1">
      <alignment horizontal="center"/>
    </xf>
    <xf numFmtId="0" fontId="16" fillId="0" borderId="29" xfId="0" applyFont="1" applyBorder="1"/>
    <xf numFmtId="0" fontId="16" fillId="0" borderId="29" xfId="0" applyFont="1" applyBorder="1" applyAlignment="1">
      <alignment horizontal="center"/>
    </xf>
    <xf numFmtId="44" fontId="16" fillId="0" borderId="29" xfId="1" applyFont="1" applyFill="1" applyBorder="1"/>
    <xf numFmtId="14" fontId="16" fillId="0" borderId="11" xfId="0" applyNumberFormat="1" applyFont="1" applyBorder="1" applyAlignment="1">
      <alignment horizontal="center"/>
    </xf>
    <xf numFmtId="0" fontId="16" fillId="0" borderId="12" xfId="0" applyFont="1" applyBorder="1"/>
    <xf numFmtId="0" fontId="16" fillId="0" borderId="12" xfId="0" applyFont="1" applyBorder="1" applyAlignment="1">
      <alignment horizontal="center"/>
    </xf>
    <xf numFmtId="0" fontId="16" fillId="0" borderId="16" xfId="0" applyFont="1" applyBorder="1"/>
    <xf numFmtId="14" fontId="16" fillId="0" borderId="66" xfId="0" applyNumberFormat="1" applyFont="1" applyBorder="1" applyAlignment="1">
      <alignment horizontal="center"/>
    </xf>
    <xf numFmtId="0" fontId="16" fillId="0" borderId="72" xfId="0" applyFont="1" applyBorder="1" applyAlignment="1">
      <alignment horizontal="center"/>
    </xf>
    <xf numFmtId="14" fontId="16" fillId="0" borderId="53" xfId="0" applyNumberFormat="1" applyFont="1" applyBorder="1" applyAlignment="1">
      <alignment horizontal="center"/>
    </xf>
    <xf numFmtId="0" fontId="16" fillId="0" borderId="73" xfId="0" applyFont="1" applyBorder="1" applyAlignment="1">
      <alignment horizontal="center"/>
    </xf>
    <xf numFmtId="14" fontId="16" fillId="0" borderId="61" xfId="0" applyNumberFormat="1" applyFont="1" applyBorder="1" applyAlignment="1">
      <alignment horizontal="center"/>
    </xf>
    <xf numFmtId="0" fontId="16" fillId="0" borderId="74" xfId="0" applyFont="1" applyBorder="1" applyAlignment="1">
      <alignment horizontal="center"/>
    </xf>
    <xf numFmtId="14" fontId="16" fillId="0" borderId="62" xfId="0" applyNumberFormat="1" applyFont="1" applyBorder="1" applyAlignment="1">
      <alignment horizontal="center"/>
    </xf>
    <xf numFmtId="0" fontId="16" fillId="0" borderId="75" xfId="0" applyFont="1" applyBorder="1" applyAlignment="1">
      <alignment horizontal="center"/>
    </xf>
    <xf numFmtId="0" fontId="0" fillId="0" borderId="1" xfId="0" applyBorder="1"/>
    <xf numFmtId="0" fontId="0" fillId="0" borderId="12" xfId="0" applyBorder="1"/>
    <xf numFmtId="0" fontId="0" fillId="0" borderId="4" xfId="0" applyBorder="1"/>
    <xf numFmtId="0" fontId="0" fillId="0" borderId="52" xfId="0" applyBorder="1"/>
    <xf numFmtId="0" fontId="16" fillId="0" borderId="54" xfId="0" applyFont="1" applyBorder="1"/>
    <xf numFmtId="0" fontId="0" fillId="0" borderId="55" xfId="0" applyBorder="1"/>
    <xf numFmtId="14" fontId="16" fillId="0" borderId="76" xfId="0" applyNumberFormat="1" applyFont="1" applyBorder="1" applyAlignment="1">
      <alignment horizontal="center"/>
    </xf>
    <xf numFmtId="0" fontId="16" fillId="0" borderId="76" xfId="0" applyFont="1" applyBorder="1"/>
    <xf numFmtId="0" fontId="16" fillId="0" borderId="76" xfId="0" applyFont="1" applyBorder="1" applyAlignment="1">
      <alignment horizontal="center"/>
    </xf>
    <xf numFmtId="14" fontId="16" fillId="0" borderId="16" xfId="0" applyNumberFormat="1" applyFont="1" applyBorder="1" applyAlignment="1">
      <alignment horizontal="center"/>
    </xf>
    <xf numFmtId="0" fontId="16" fillId="0" borderId="16" xfId="0" applyFont="1" applyBorder="1" applyAlignment="1">
      <alignment horizontal="center"/>
    </xf>
    <xf numFmtId="0" fontId="17" fillId="0" borderId="77" xfId="0" applyFont="1" applyBorder="1"/>
    <xf numFmtId="0" fontId="17" fillId="0" borderId="6" xfId="0" applyFont="1" applyBorder="1"/>
    <xf numFmtId="0" fontId="17" fillId="0" borderId="15" xfId="0" applyFont="1" applyBorder="1"/>
    <xf numFmtId="0" fontId="17" fillId="0" borderId="8" xfId="0" applyFont="1" applyBorder="1"/>
    <xf numFmtId="14" fontId="16" fillId="0" borderId="9" xfId="0" applyNumberFormat="1" applyFont="1" applyBorder="1" applyAlignment="1">
      <alignment horizontal="center"/>
    </xf>
    <xf numFmtId="0" fontId="17" fillId="0" borderId="3" xfId="0" applyFont="1" applyBorder="1"/>
    <xf numFmtId="14" fontId="16" fillId="0" borderId="4" xfId="0" applyNumberFormat="1" applyFont="1" applyBorder="1" applyAlignment="1">
      <alignment horizontal="center"/>
    </xf>
    <xf numFmtId="0" fontId="16" fillId="0" borderId="78" xfId="0" applyFont="1" applyBorder="1"/>
    <xf numFmtId="0" fontId="16" fillId="0" borderId="78" xfId="0" applyFont="1" applyBorder="1" applyAlignment="1">
      <alignment horizontal="center"/>
    </xf>
    <xf numFmtId="14" fontId="0" fillId="0" borderId="1" xfId="0" applyNumberFormat="1" applyBorder="1"/>
    <xf numFmtId="0" fontId="16" fillId="0" borderId="6" xfId="0" applyFont="1" applyBorder="1"/>
    <xf numFmtId="0" fontId="17" fillId="0" borderId="79" xfId="0" applyFont="1" applyBorder="1"/>
    <xf numFmtId="14" fontId="16" fillId="0" borderId="28" xfId="0" applyNumberFormat="1" applyFont="1" applyBorder="1" applyAlignment="1">
      <alignment horizontal="center"/>
    </xf>
    <xf numFmtId="166" fontId="16" fillId="0" borderId="30" xfId="0" applyNumberFormat="1" applyFont="1" applyBorder="1"/>
    <xf numFmtId="0" fontId="17" fillId="0" borderId="80" xfId="0" applyFont="1" applyBorder="1"/>
    <xf numFmtId="0" fontId="17" fillId="0" borderId="81" xfId="0" applyFont="1" applyBorder="1"/>
    <xf numFmtId="14" fontId="16" fillId="0" borderId="82" xfId="0" applyNumberFormat="1" applyFont="1" applyBorder="1" applyAlignment="1">
      <alignment horizontal="center"/>
    </xf>
    <xf numFmtId="0" fontId="16" fillId="0" borderId="82" xfId="0" applyFont="1" applyBorder="1"/>
    <xf numFmtId="0" fontId="16" fillId="0" borderId="82" xfId="0" applyFont="1" applyBorder="1" applyAlignment="1">
      <alignment horizontal="center"/>
    </xf>
    <xf numFmtId="0" fontId="17" fillId="0" borderId="83" xfId="0" applyFont="1" applyBorder="1"/>
    <xf numFmtId="14" fontId="16" fillId="0" borderId="84" xfId="0" applyNumberFormat="1" applyFont="1" applyBorder="1" applyAlignment="1">
      <alignment horizontal="center"/>
    </xf>
    <xf numFmtId="0" fontId="16" fillId="0" borderId="84" xfId="0" applyFont="1" applyBorder="1"/>
    <xf numFmtId="0" fontId="16" fillId="0" borderId="85" xfId="0" applyFont="1" applyBorder="1" applyAlignment="1">
      <alignment horizontal="center"/>
    </xf>
    <xf numFmtId="0" fontId="16" fillId="0" borderId="86" xfId="0" applyFont="1" applyBorder="1" applyAlignment="1">
      <alignment horizontal="center"/>
    </xf>
    <xf numFmtId="166" fontId="16" fillId="0" borderId="29" xfId="0" applyNumberFormat="1" applyFont="1" applyBorder="1"/>
    <xf numFmtId="0" fontId="16" fillId="0" borderId="1" xfId="6" applyFont="1" applyBorder="1"/>
    <xf numFmtId="14" fontId="16" fillId="0" borderId="1" xfId="6" applyNumberFormat="1" applyFont="1" applyBorder="1" applyAlignment="1">
      <alignment horizontal="center"/>
    </xf>
    <xf numFmtId="0" fontId="16" fillId="0" borderId="1" xfId="6" applyFont="1" applyBorder="1" applyAlignment="1">
      <alignment horizontal="center" vertical="center"/>
    </xf>
    <xf numFmtId="166" fontId="16" fillId="0" borderId="1" xfId="6" applyNumberFormat="1" applyFont="1" applyBorder="1"/>
    <xf numFmtId="0" fontId="16" fillId="0" borderId="11" xfId="6" applyFont="1" applyBorder="1"/>
    <xf numFmtId="14" fontId="16" fillId="0" borderId="12" xfId="6" applyNumberFormat="1" applyFont="1" applyBorder="1" applyAlignment="1">
      <alignment horizontal="center"/>
    </xf>
    <xf numFmtId="0" fontId="16" fillId="0" borderId="12" xfId="6" applyFont="1" applyBorder="1"/>
    <xf numFmtId="0" fontId="16" fillId="0" borderId="12" xfId="6" applyFont="1" applyBorder="1" applyAlignment="1">
      <alignment horizontal="center" vertical="center"/>
    </xf>
    <xf numFmtId="166" fontId="16" fillId="0" borderId="13" xfId="6" applyNumberFormat="1" applyFont="1" applyBorder="1"/>
    <xf numFmtId="14" fontId="3" fillId="0" borderId="1" xfId="6" applyNumberFormat="1" applyFont="1" applyBorder="1"/>
    <xf numFmtId="0" fontId="3" fillId="0" borderId="1" xfId="6" applyFont="1" applyBorder="1"/>
    <xf numFmtId="0" fontId="16" fillId="0" borderId="1" xfId="6" applyFont="1" applyBorder="1" applyAlignment="1">
      <alignment horizontal="center"/>
    </xf>
    <xf numFmtId="0" fontId="3" fillId="0" borderId="1" xfId="6" applyFont="1" applyBorder="1" applyAlignment="1">
      <alignment horizontal="center" vertical="center"/>
    </xf>
    <xf numFmtId="14" fontId="3" fillId="0" borderId="3" xfId="6" applyNumberFormat="1" applyFont="1" applyBorder="1"/>
    <xf numFmtId="0" fontId="3" fillId="0" borderId="4" xfId="6" applyFont="1" applyBorder="1"/>
    <xf numFmtId="0" fontId="16" fillId="0" borderId="4" xfId="6" applyFont="1" applyBorder="1" applyAlignment="1">
      <alignment horizontal="center"/>
    </xf>
    <xf numFmtId="0" fontId="3" fillId="0" borderId="4" xfId="6" applyFont="1" applyBorder="1" applyAlignment="1">
      <alignment horizontal="center" vertical="center"/>
    </xf>
    <xf numFmtId="166" fontId="16" fillId="0" borderId="5" xfId="6" applyNumberFormat="1" applyFont="1" applyBorder="1"/>
    <xf numFmtId="14" fontId="3" fillId="0" borderId="8" xfId="6" applyNumberFormat="1" applyFont="1" applyBorder="1"/>
    <xf numFmtId="0" fontId="3" fillId="0" borderId="9" xfId="6" applyFont="1" applyBorder="1"/>
    <xf numFmtId="0" fontId="16" fillId="0" borderId="9" xfId="6" applyFont="1" applyBorder="1" applyAlignment="1">
      <alignment horizontal="center"/>
    </xf>
    <xf numFmtId="0" fontId="3" fillId="0" borderId="9" xfId="6" applyFont="1" applyBorder="1" applyAlignment="1">
      <alignment horizontal="center" vertical="center"/>
    </xf>
    <xf numFmtId="166" fontId="16" fillId="0" borderId="10" xfId="6" applyNumberFormat="1" applyFont="1" applyBorder="1"/>
    <xf numFmtId="14" fontId="3" fillId="0" borderId="1" xfId="0" applyNumberFormat="1" applyFont="1" applyBorder="1" applyAlignment="1">
      <alignment horizontal="center"/>
    </xf>
    <xf numFmtId="0" fontId="3" fillId="0" borderId="1" xfId="0" applyFont="1" applyBorder="1"/>
    <xf numFmtId="0" fontId="3" fillId="0" borderId="1" xfId="0" applyFont="1" applyBorder="1" applyAlignment="1">
      <alignment horizontal="center" vertical="center"/>
    </xf>
    <xf numFmtId="0" fontId="16" fillId="0" borderId="3" xfId="6" applyFont="1" applyBorder="1"/>
    <xf numFmtId="14" fontId="16" fillId="0" borderId="4" xfId="6" applyNumberFormat="1" applyFont="1" applyBorder="1" applyAlignment="1">
      <alignment horizontal="center"/>
    </xf>
    <xf numFmtId="0" fontId="16" fillId="0" borderId="4" xfId="6" applyFont="1" applyBorder="1"/>
    <xf numFmtId="0" fontId="16" fillId="0" borderId="4" xfId="6" applyFont="1" applyBorder="1" applyAlignment="1">
      <alignment horizontal="center" vertical="center"/>
    </xf>
    <xf numFmtId="0" fontId="16" fillId="0" borderId="6" xfId="6" applyFont="1" applyBorder="1"/>
    <xf numFmtId="166" fontId="16" fillId="0" borderId="7" xfId="6" applyNumberFormat="1" applyFont="1" applyBorder="1"/>
    <xf numFmtId="0" fontId="3" fillId="0" borderId="6" xfId="6" applyFont="1" applyBorder="1"/>
    <xf numFmtId="0" fontId="3" fillId="0" borderId="8" xfId="6" applyFont="1" applyBorder="1"/>
    <xf numFmtId="14" fontId="3" fillId="0" borderId="9" xfId="0" applyNumberFormat="1" applyFont="1" applyBorder="1" applyAlignment="1">
      <alignment horizontal="center"/>
    </xf>
    <xf numFmtId="0" fontId="3" fillId="0" borderId="9" xfId="0" applyFont="1" applyBorder="1" applyAlignment="1">
      <alignment horizontal="center" vertical="center"/>
    </xf>
    <xf numFmtId="0" fontId="25" fillId="0" borderId="1" xfId="0" applyFont="1" applyBorder="1" applyAlignment="1">
      <alignment horizontal="left"/>
    </xf>
    <xf numFmtId="0" fontId="25" fillId="0" borderId="1" xfId="0" applyFont="1" applyBorder="1"/>
    <xf numFmtId="0" fontId="25" fillId="16" borderId="1" xfId="6" applyFont="1" applyFill="1" applyBorder="1" applyAlignment="1">
      <alignment horizontal="center"/>
    </xf>
    <xf numFmtId="0" fontId="25" fillId="0" borderId="1" xfId="0" applyFont="1" applyBorder="1" applyAlignment="1">
      <alignment horizontal="center"/>
    </xf>
    <xf numFmtId="14" fontId="3" fillId="0" borderId="6" xfId="6" applyNumberFormat="1" applyFont="1" applyBorder="1"/>
    <xf numFmtId="14" fontId="16" fillId="0" borderId="6" xfId="6" applyNumberFormat="1" applyFont="1" applyBorder="1" applyAlignment="1">
      <alignment horizontal="center"/>
    </xf>
    <xf numFmtId="14" fontId="25" fillId="0" borderId="6" xfId="0" applyNumberFormat="1" applyFont="1" applyBorder="1" applyAlignment="1">
      <alignment horizontal="center"/>
    </xf>
    <xf numFmtId="14" fontId="25" fillId="0" borderId="8" xfId="0" applyNumberFormat="1" applyFont="1" applyBorder="1" applyAlignment="1">
      <alignment horizontal="center"/>
    </xf>
    <xf numFmtId="0" fontId="25" fillId="0" borderId="9" xfId="0" applyFont="1" applyBorder="1" applyAlignment="1">
      <alignment horizontal="left"/>
    </xf>
    <xf numFmtId="0" fontId="25" fillId="0" borderId="9" xfId="0" applyFont="1" applyBorder="1"/>
    <xf numFmtId="0" fontId="25" fillId="16" borderId="9" xfId="6" applyFont="1" applyFill="1" applyBorder="1" applyAlignment="1">
      <alignment horizontal="center"/>
    </xf>
    <xf numFmtId="0" fontId="25" fillId="0" borderId="9" xfId="0" applyFont="1" applyBorder="1" applyAlignment="1">
      <alignment horizontal="center"/>
    </xf>
    <xf numFmtId="0" fontId="16" fillId="0" borderId="8" xfId="6" applyFont="1" applyBorder="1"/>
    <xf numFmtId="14" fontId="16" fillId="0" borderId="9" xfId="6" applyNumberFormat="1" applyFont="1" applyBorder="1" applyAlignment="1">
      <alignment horizontal="center"/>
    </xf>
    <xf numFmtId="0" fontId="16" fillId="0" borderId="9" xfId="6" applyFont="1" applyBorder="1"/>
    <xf numFmtId="0" fontId="16" fillId="0" borderId="9" xfId="6" applyFont="1" applyBorder="1" applyAlignment="1">
      <alignment horizontal="center" vertical="center"/>
    </xf>
    <xf numFmtId="14" fontId="3" fillId="0" borderId="1" xfId="6" applyNumberFormat="1" applyFont="1" applyBorder="1" applyAlignment="1">
      <alignment vertical="center"/>
    </xf>
    <xf numFmtId="0" fontId="3" fillId="0" borderId="1" xfId="6" applyFont="1" applyBorder="1" applyAlignment="1">
      <alignment vertical="center"/>
    </xf>
    <xf numFmtId="14" fontId="3" fillId="0" borderId="3" xfId="6" applyNumberFormat="1" applyFont="1" applyBorder="1" applyAlignment="1">
      <alignment vertical="center"/>
    </xf>
    <xf numFmtId="0" fontId="3" fillId="0" borderId="4" xfId="6" applyFont="1" applyBorder="1" applyAlignment="1">
      <alignment vertical="center"/>
    </xf>
    <xf numFmtId="14" fontId="3" fillId="0" borderId="6" xfId="6" applyNumberFormat="1" applyFont="1" applyBorder="1" applyAlignment="1">
      <alignment vertical="center"/>
    </xf>
    <xf numFmtId="14" fontId="27" fillId="0" borderId="1" xfId="7" applyNumberFormat="1" applyFont="1" applyBorder="1" applyAlignment="1">
      <alignment horizontal="left"/>
    </xf>
    <xf numFmtId="0" fontId="27" fillId="0" borderId="1" xfId="7" applyFont="1" applyBorder="1" applyAlignment="1">
      <alignment horizontal="center"/>
    </xf>
    <xf numFmtId="14" fontId="27" fillId="0" borderId="6" xfId="7" applyNumberFormat="1" applyFont="1" applyBorder="1" applyAlignment="1">
      <alignment horizontal="left"/>
    </xf>
    <xf numFmtId="4" fontId="16" fillId="0" borderId="1" xfId="6" applyNumberFormat="1" applyFont="1" applyBorder="1"/>
    <xf numFmtId="14" fontId="16" fillId="0" borderId="3" xfId="6" applyNumberFormat="1" applyFont="1" applyBorder="1" applyAlignment="1">
      <alignment horizontal="center"/>
    </xf>
    <xf numFmtId="44" fontId="3" fillId="0" borderId="1" xfId="4" applyFont="1" applyBorder="1"/>
    <xf numFmtId="0" fontId="3" fillId="0" borderId="3" xfId="6" applyFont="1" applyBorder="1"/>
    <xf numFmtId="14" fontId="3" fillId="0" borderId="11" xfId="6" applyNumberFormat="1" applyFont="1" applyBorder="1"/>
    <xf numFmtId="0" fontId="3" fillId="0" borderId="12" xfId="6" applyFont="1" applyBorder="1"/>
    <xf numFmtId="0" fontId="16" fillId="0" borderId="12" xfId="6" applyFont="1" applyBorder="1" applyAlignment="1">
      <alignment horizontal="center"/>
    </xf>
    <xf numFmtId="0" fontId="3" fillId="0" borderId="12" xfId="6" applyFont="1" applyBorder="1" applyAlignment="1">
      <alignment horizontal="center" vertical="center"/>
    </xf>
    <xf numFmtId="0" fontId="0" fillId="0" borderId="1" xfId="0" applyBorder="1" applyAlignment="1">
      <alignment horizontal="left"/>
    </xf>
    <xf numFmtId="14" fontId="0" fillId="0" borderId="1" xfId="0" applyNumberFormat="1" applyBorder="1" applyAlignment="1">
      <alignment horizontal="left"/>
    </xf>
    <xf numFmtId="0" fontId="0" fillId="0" borderId="1" xfId="0" applyBorder="1" applyAlignment="1">
      <alignment horizontal="center"/>
    </xf>
    <xf numFmtId="0" fontId="0" fillId="0" borderId="3" xfId="0" applyBorder="1" applyAlignment="1">
      <alignment horizontal="left"/>
    </xf>
    <xf numFmtId="14" fontId="0" fillId="0" borderId="4" xfId="0" applyNumberFormat="1" applyBorder="1" applyAlignment="1">
      <alignment horizontal="left"/>
    </xf>
    <xf numFmtId="0" fontId="0" fillId="0" borderId="4" xfId="0" applyBorder="1" applyAlignment="1">
      <alignment horizontal="left"/>
    </xf>
    <xf numFmtId="0" fontId="0" fillId="0" borderId="4" xfId="0" applyBorder="1" applyAlignment="1">
      <alignment horizontal="center"/>
    </xf>
    <xf numFmtId="0" fontId="0" fillId="0" borderId="6" xfId="0" applyBorder="1" applyAlignment="1">
      <alignment horizontal="left"/>
    </xf>
    <xf numFmtId="0" fontId="0" fillId="0" borderId="8" xfId="0" applyBorder="1" applyAlignment="1">
      <alignment horizontal="left"/>
    </xf>
    <xf numFmtId="14" fontId="0" fillId="0" borderId="9" xfId="0" applyNumberFormat="1" applyBorder="1" applyAlignment="1">
      <alignment horizontal="left"/>
    </xf>
    <xf numFmtId="0" fontId="0" fillId="0" borderId="9" xfId="0" applyBorder="1" applyAlignment="1">
      <alignment horizontal="left"/>
    </xf>
    <xf numFmtId="0" fontId="0" fillId="0" borderId="9" xfId="0" applyBorder="1" applyAlignment="1">
      <alignment horizontal="center"/>
    </xf>
    <xf numFmtId="14" fontId="27" fillId="0" borderId="8" xfId="7" applyNumberFormat="1" applyFont="1" applyBorder="1" applyAlignment="1">
      <alignment horizontal="left"/>
    </xf>
    <xf numFmtId="0" fontId="27" fillId="0" borderId="9" xfId="7" applyFont="1" applyBorder="1" applyAlignment="1">
      <alignment horizontal="center"/>
    </xf>
    <xf numFmtId="14" fontId="3" fillId="0" borderId="1" xfId="7" applyNumberFormat="1" applyFont="1" applyBorder="1" applyAlignment="1">
      <alignment horizontal="left"/>
    </xf>
    <xf numFmtId="0" fontId="3" fillId="0" borderId="1" xfId="7" applyFont="1" applyBorder="1" applyAlignment="1">
      <alignment horizontal="center"/>
    </xf>
    <xf numFmtId="14" fontId="3" fillId="0" borderId="6" xfId="7" applyNumberFormat="1" applyFont="1" applyBorder="1" applyAlignment="1">
      <alignment horizontal="left"/>
    </xf>
    <xf numFmtId="14" fontId="0" fillId="0" borderId="6" xfId="0" applyNumberFormat="1" applyBorder="1"/>
    <xf numFmtId="14" fontId="0" fillId="0" borderId="8" xfId="0" applyNumberFormat="1" applyBorder="1"/>
    <xf numFmtId="0" fontId="0" fillId="0" borderId="9" xfId="0" applyBorder="1"/>
    <xf numFmtId="14" fontId="16" fillId="0" borderId="8" xfId="6" applyNumberFormat="1" applyFont="1" applyBorder="1" applyAlignment="1">
      <alignment horizontal="center"/>
    </xf>
    <xf numFmtId="0" fontId="3" fillId="0" borderId="1" xfId="7" applyFont="1" applyBorder="1"/>
    <xf numFmtId="0" fontId="0" fillId="0" borderId="14" xfId="0" applyBorder="1" applyAlignment="1">
      <alignment horizontal="left"/>
    </xf>
    <xf numFmtId="14" fontId="0" fillId="0" borderId="40" xfId="0" applyNumberFormat="1" applyBorder="1" applyAlignment="1">
      <alignment horizontal="left"/>
    </xf>
    <xf numFmtId="0" fontId="0" fillId="0" borderId="40" xfId="0" applyBorder="1" applyAlignment="1">
      <alignment horizontal="left"/>
    </xf>
    <xf numFmtId="0" fontId="0" fillId="0" borderId="40" xfId="0" applyBorder="1" applyAlignment="1">
      <alignment horizontal="center"/>
    </xf>
    <xf numFmtId="166" fontId="16" fillId="0" borderId="38" xfId="6" applyNumberFormat="1" applyFont="1" applyBorder="1"/>
    <xf numFmtId="14" fontId="27" fillId="0" borderId="3" xfId="7" applyNumberFormat="1" applyFont="1" applyBorder="1" applyAlignment="1">
      <alignment horizontal="left"/>
    </xf>
    <xf numFmtId="0" fontId="27" fillId="0" borderId="4" xfId="7" applyFont="1" applyBorder="1" applyAlignment="1">
      <alignment horizontal="center"/>
    </xf>
    <xf numFmtId="14" fontId="0" fillId="0" borderId="3" xfId="0" applyNumberFormat="1" applyBorder="1"/>
    <xf numFmtId="0" fontId="0" fillId="0" borderId="3" xfId="0" applyBorder="1" applyAlignment="1">
      <alignment horizontal="right"/>
    </xf>
    <xf numFmtId="14" fontId="0" fillId="0" borderId="4" xfId="0" applyNumberFormat="1" applyBorder="1"/>
    <xf numFmtId="44" fontId="16" fillId="0" borderId="5" xfId="1" applyFont="1" applyBorder="1"/>
    <xf numFmtId="0" fontId="0" fillId="0" borderId="6" xfId="0" applyBorder="1" applyAlignment="1">
      <alignment horizontal="right"/>
    </xf>
    <xf numFmtId="44" fontId="16" fillId="0" borderId="7" xfId="1" applyFont="1" applyBorder="1"/>
    <xf numFmtId="0" fontId="0" fillId="0" borderId="8" xfId="0" applyBorder="1" applyAlignment="1">
      <alignment horizontal="right"/>
    </xf>
    <xf numFmtId="14" fontId="0" fillId="0" borderId="9" xfId="0" applyNumberFormat="1" applyBorder="1"/>
    <xf numFmtId="44" fontId="16" fillId="0" borderId="10" xfId="1" applyFont="1" applyBorder="1"/>
    <xf numFmtId="0" fontId="0" fillId="0" borderId="1" xfId="0"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3" fillId="0" borderId="1" xfId="7" applyFont="1" applyBorder="1" applyAlignment="1">
      <alignment horizontal="center" vertical="center"/>
    </xf>
    <xf numFmtId="0" fontId="27" fillId="0" borderId="1" xfId="7" applyFont="1" applyBorder="1" applyAlignment="1">
      <alignment horizontal="center" vertical="center"/>
    </xf>
    <xf numFmtId="14" fontId="3" fillId="0" borderId="29" xfId="6" applyNumberFormat="1" applyFont="1" applyBorder="1"/>
    <xf numFmtId="0" fontId="3" fillId="0" borderId="29" xfId="6" applyFont="1" applyBorder="1"/>
    <xf numFmtId="0" fontId="16" fillId="0" borderId="29" xfId="6" applyFont="1" applyBorder="1" applyAlignment="1">
      <alignment horizontal="center"/>
    </xf>
    <xf numFmtId="0" fontId="3" fillId="0" borderId="29" xfId="6" applyFont="1" applyBorder="1" applyAlignment="1">
      <alignment horizontal="center" vertical="center"/>
    </xf>
    <xf numFmtId="166" fontId="16" fillId="0" borderId="29" xfId="6" applyNumberFormat="1" applyFont="1" applyBorder="1"/>
    <xf numFmtId="0" fontId="27" fillId="0" borderId="9" xfId="7" applyFont="1" applyBorder="1" applyAlignment="1">
      <alignment horizontal="center" vertical="center"/>
    </xf>
    <xf numFmtId="0" fontId="1" fillId="0" borderId="1" xfId="0" applyFont="1" applyBorder="1"/>
    <xf numFmtId="0" fontId="0" fillId="0" borderId="11" xfId="0" applyBorder="1" applyAlignment="1">
      <alignment horizontal="right"/>
    </xf>
    <xf numFmtId="14" fontId="0" fillId="0" borderId="12" xfId="0" applyNumberFormat="1" applyBorder="1"/>
    <xf numFmtId="44" fontId="16" fillId="0" borderId="13" xfId="1" applyFont="1" applyBorder="1"/>
    <xf numFmtId="14" fontId="3" fillId="0" borderId="8" xfId="7" applyNumberFormat="1" applyFont="1" applyBorder="1" applyAlignment="1">
      <alignment horizontal="left"/>
    </xf>
    <xf numFmtId="0" fontId="3" fillId="0" borderId="9" xfId="7" applyFont="1" applyBorder="1" applyAlignment="1">
      <alignment horizontal="center" vertical="center"/>
    </xf>
    <xf numFmtId="0" fontId="1" fillId="0" borderId="4" xfId="0" applyFont="1" applyBorder="1"/>
    <xf numFmtId="0" fontId="1" fillId="0" borderId="9" xfId="0" applyFont="1" applyBorder="1"/>
    <xf numFmtId="14" fontId="0" fillId="0" borderId="11" xfId="0" applyNumberFormat="1" applyBorder="1"/>
    <xf numFmtId="0" fontId="1" fillId="0" borderId="12" xfId="0" applyFont="1" applyBorder="1"/>
    <xf numFmtId="0" fontId="0" fillId="0" borderId="12" xfId="0" applyBorder="1" applyAlignment="1">
      <alignment horizontal="center" vertical="center"/>
    </xf>
    <xf numFmtId="14" fontId="0" fillId="0" borderId="29" xfId="0" applyNumberFormat="1" applyBorder="1"/>
    <xf numFmtId="0" fontId="0" fillId="0" borderId="29" xfId="0" applyBorder="1"/>
    <xf numFmtId="0" fontId="0" fillId="0" borderId="29" xfId="0" applyBorder="1" applyAlignment="1">
      <alignment horizontal="center" vertical="center"/>
    </xf>
    <xf numFmtId="44" fontId="13" fillId="0" borderId="23" xfId="0" applyNumberFormat="1" applyFont="1" applyBorder="1" applyAlignment="1">
      <alignment horizontal="center" vertical="center"/>
    </xf>
    <xf numFmtId="14" fontId="19" fillId="0" borderId="6" xfId="0" applyNumberFormat="1" applyFont="1" applyBorder="1" applyAlignment="1">
      <alignment horizontal="center"/>
    </xf>
    <xf numFmtId="0" fontId="19" fillId="0" borderId="1" xfId="0" applyFont="1" applyBorder="1"/>
    <xf numFmtId="0" fontId="19" fillId="0" borderId="1" xfId="0" applyFont="1" applyBorder="1" applyAlignment="1">
      <alignment horizontal="center"/>
    </xf>
    <xf numFmtId="0" fontId="31" fillId="0" borderId="6" xfId="6" applyFont="1" applyBorder="1"/>
    <xf numFmtId="14" fontId="19" fillId="0" borderId="1" xfId="6" applyNumberFormat="1" applyFont="1" applyBorder="1" applyAlignment="1">
      <alignment horizontal="center"/>
    </xf>
    <xf numFmtId="0" fontId="19" fillId="0" borderId="1" xfId="6" applyFont="1" applyBorder="1"/>
    <xf numFmtId="0" fontId="19" fillId="0" borderId="1" xfId="6" applyFont="1" applyBorder="1" applyAlignment="1">
      <alignment horizontal="center" vertical="center"/>
    </xf>
    <xf numFmtId="0" fontId="31" fillId="0" borderId="8" xfId="6" applyFont="1" applyBorder="1"/>
    <xf numFmtId="14" fontId="31" fillId="0" borderId="9" xfId="0" applyNumberFormat="1" applyFont="1" applyBorder="1" applyAlignment="1">
      <alignment horizontal="center"/>
    </xf>
    <xf numFmtId="0" fontId="31" fillId="0" borderId="9" xfId="0" applyFont="1" applyBorder="1"/>
    <xf numFmtId="0" fontId="31" fillId="0" borderId="9" xfId="0" applyFont="1" applyBorder="1" applyAlignment="1">
      <alignment horizontal="center" vertical="center"/>
    </xf>
    <xf numFmtId="14" fontId="30" fillId="0" borderId="4" xfId="0" applyNumberFormat="1" applyFont="1" applyBorder="1"/>
    <xf numFmtId="0" fontId="30" fillId="0" borderId="4" xfId="0" applyFont="1" applyBorder="1"/>
    <xf numFmtId="14" fontId="30" fillId="0" borderId="1" xfId="0" applyNumberFormat="1" applyFont="1" applyBorder="1"/>
    <xf numFmtId="0" fontId="30" fillId="0" borderId="1" xfId="0" applyFont="1" applyBorder="1"/>
    <xf numFmtId="0" fontId="15" fillId="14" borderId="33" xfId="0" applyFont="1" applyFill="1" applyBorder="1" applyAlignment="1">
      <alignment horizontal="center" vertical="center" wrapText="1"/>
    </xf>
    <xf numFmtId="0" fontId="15" fillId="14" borderId="34" xfId="0" applyFont="1" applyFill="1" applyBorder="1" applyAlignment="1">
      <alignment horizontal="center" vertical="center" wrapText="1"/>
    </xf>
    <xf numFmtId="0" fontId="15" fillId="14" borderId="51" xfId="0" applyFont="1" applyFill="1" applyBorder="1" applyAlignment="1">
      <alignment horizontal="center" vertical="center" wrapText="1"/>
    </xf>
    <xf numFmtId="0" fontId="15" fillId="14" borderId="49" xfId="0" applyFont="1" applyFill="1" applyBorder="1" applyAlignment="1">
      <alignment horizontal="center" vertical="center" wrapText="1"/>
    </xf>
    <xf numFmtId="0" fontId="15" fillId="14" borderId="19" xfId="0" applyFont="1" applyFill="1" applyBorder="1" applyAlignment="1">
      <alignment horizontal="center" vertical="center" wrapText="1"/>
    </xf>
    <xf numFmtId="0" fontId="15" fillId="14" borderId="50" xfId="0" applyFont="1" applyFill="1" applyBorder="1" applyAlignment="1">
      <alignment horizontal="center" vertical="center" wrapText="1"/>
    </xf>
    <xf numFmtId="0" fontId="20" fillId="19" borderId="11" xfId="0" applyFont="1" applyFill="1" applyBorder="1" applyAlignment="1">
      <alignment horizontal="center"/>
    </xf>
    <xf numFmtId="0" fontId="20" fillId="19" borderId="12" xfId="0" applyFont="1" applyFill="1" applyBorder="1" applyAlignment="1">
      <alignment horizontal="center"/>
    </xf>
    <xf numFmtId="0" fontId="4" fillId="19" borderId="14" xfId="0" applyFont="1" applyFill="1" applyBorder="1" applyAlignment="1">
      <alignment horizontal="center"/>
    </xf>
    <xf numFmtId="0" fontId="4" fillId="19" borderId="40" xfId="0" applyFont="1" applyFill="1" applyBorder="1" applyAlignment="1">
      <alignment horizontal="center"/>
    </xf>
    <xf numFmtId="0" fontId="4" fillId="19" borderId="1" xfId="0" applyFont="1" applyFill="1" applyBorder="1" applyAlignment="1">
      <alignment horizontal="center"/>
    </xf>
    <xf numFmtId="0" fontId="4" fillId="19" borderId="1" xfId="0" applyFont="1" applyFill="1" applyBorder="1" applyAlignment="1">
      <alignment horizontal="center" vertical="center"/>
    </xf>
    <xf numFmtId="0" fontId="4" fillId="10" borderId="3" xfId="0" applyFont="1" applyFill="1" applyBorder="1" applyAlignment="1">
      <alignment horizontal="center" vertical="center"/>
    </xf>
    <xf numFmtId="0" fontId="4" fillId="10" borderId="4" xfId="0" applyFont="1" applyFill="1" applyBorder="1" applyAlignment="1">
      <alignment horizontal="center" vertical="center"/>
    </xf>
    <xf numFmtId="0" fontId="4" fillId="10" borderId="5" xfId="0" applyFont="1" applyFill="1" applyBorder="1" applyAlignment="1">
      <alignment horizontal="center" vertical="center"/>
    </xf>
    <xf numFmtId="0" fontId="4" fillId="10" borderId="42" xfId="0" applyFont="1" applyFill="1" applyBorder="1" applyAlignment="1">
      <alignment horizontal="center" vertical="center"/>
    </xf>
    <xf numFmtId="0" fontId="4" fillId="10" borderId="43" xfId="0" applyFont="1" applyFill="1" applyBorder="1" applyAlignment="1">
      <alignment horizontal="center" vertical="center"/>
    </xf>
    <xf numFmtId="0" fontId="4" fillId="10" borderId="20" xfId="0" applyFont="1" applyFill="1" applyBorder="1" applyAlignment="1">
      <alignment horizontal="center"/>
    </xf>
    <xf numFmtId="0" fontId="4" fillId="10" borderId="21" xfId="0" applyFont="1" applyFill="1" applyBorder="1" applyAlignment="1">
      <alignment horizontal="center"/>
    </xf>
    <xf numFmtId="0" fontId="4" fillId="10" borderId="22" xfId="0" applyFont="1" applyFill="1" applyBorder="1" applyAlignment="1">
      <alignment horizontal="center"/>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23" xfId="0" applyBorder="1" applyAlignment="1">
      <alignment horizontal="center" vertical="center" wrapText="1"/>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0" fillId="0" borderId="38" xfId="0" applyBorder="1" applyAlignment="1">
      <alignment horizontal="center" vertical="center" wrapText="1"/>
    </xf>
    <xf numFmtId="0" fontId="4" fillId="8" borderId="20" xfId="0" applyFont="1" applyFill="1" applyBorder="1" applyAlignment="1">
      <alignment horizontal="center" vertical="center" wrapText="1"/>
    </xf>
    <xf numFmtId="0" fontId="4" fillId="8" borderId="21" xfId="0" applyFont="1" applyFill="1" applyBorder="1" applyAlignment="1">
      <alignment horizontal="center" vertical="center" wrapText="1"/>
    </xf>
    <xf numFmtId="0" fontId="4" fillId="8" borderId="22" xfId="0" applyFont="1" applyFill="1" applyBorder="1" applyAlignment="1">
      <alignment horizontal="center" vertical="center" wrapText="1"/>
    </xf>
    <xf numFmtId="0" fontId="4" fillId="0" borderId="18" xfId="0" applyFont="1" applyBorder="1" applyAlignment="1">
      <alignment horizontal="center" vertical="center"/>
    </xf>
    <xf numFmtId="0" fontId="4" fillId="0" borderId="0" xfId="0" applyFont="1" applyAlignment="1">
      <alignment horizontal="center" vertical="center"/>
    </xf>
    <xf numFmtId="0" fontId="4" fillId="0" borderId="23" xfId="0" applyFont="1" applyBorder="1" applyAlignment="1">
      <alignment horizontal="center" vertical="center"/>
    </xf>
    <xf numFmtId="0" fontId="4" fillId="9" borderId="20" xfId="0" applyFont="1" applyFill="1" applyBorder="1" applyAlignment="1">
      <alignment horizontal="center"/>
    </xf>
    <xf numFmtId="0" fontId="4" fillId="9" borderId="21" xfId="0" applyFont="1" applyFill="1" applyBorder="1" applyAlignment="1">
      <alignment horizontal="center"/>
    </xf>
    <xf numFmtId="0" fontId="4" fillId="9" borderId="22" xfId="0" applyFont="1" applyFill="1" applyBorder="1" applyAlignment="1">
      <alignment horizontal="center"/>
    </xf>
    <xf numFmtId="165" fontId="6" fillId="9" borderId="8" xfId="0" applyNumberFormat="1" applyFont="1" applyFill="1" applyBorder="1" applyAlignment="1">
      <alignment horizontal="center" vertical="center"/>
    </xf>
    <xf numFmtId="0" fontId="6" fillId="9" borderId="10" xfId="0" applyFont="1" applyFill="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11" borderId="1" xfId="0" applyFont="1" applyFill="1" applyBorder="1" applyAlignment="1">
      <alignment horizontal="center"/>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0" xfId="0" applyFont="1" applyAlignment="1">
      <alignment horizontal="center" vertical="center" wrapText="1"/>
    </xf>
    <xf numFmtId="0" fontId="4" fillId="0" borderId="23"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4" fillId="9" borderId="25" xfId="0" applyFont="1" applyFill="1" applyBorder="1" applyAlignment="1">
      <alignment horizontal="center" vertical="center" wrapText="1"/>
    </xf>
    <xf numFmtId="0" fontId="4" fillId="9" borderId="27" xfId="0" applyFont="1" applyFill="1" applyBorder="1" applyAlignment="1">
      <alignment horizontal="center" vertical="center" wrapText="1"/>
    </xf>
    <xf numFmtId="0" fontId="4" fillId="9" borderId="26" xfId="0" applyFont="1" applyFill="1" applyBorder="1" applyAlignment="1">
      <alignment horizontal="center" vertical="center" wrapText="1"/>
    </xf>
    <xf numFmtId="0" fontId="4" fillId="9" borderId="24" xfId="0" applyFont="1" applyFill="1" applyBorder="1" applyAlignment="1">
      <alignment horizontal="center" vertical="center"/>
    </xf>
    <xf numFmtId="0" fontId="4" fillId="9" borderId="14" xfId="0" applyFont="1" applyFill="1" applyBorder="1" applyAlignment="1">
      <alignment horizontal="center" vertical="center"/>
    </xf>
    <xf numFmtId="0" fontId="2" fillId="12" borderId="3" xfId="0" applyFont="1" applyFill="1" applyBorder="1" applyAlignment="1">
      <alignment horizontal="center" vertical="center"/>
    </xf>
    <xf numFmtId="0" fontId="2" fillId="12" borderId="4" xfId="0" applyFont="1" applyFill="1" applyBorder="1" applyAlignment="1">
      <alignment horizontal="center" vertical="center"/>
    </xf>
    <xf numFmtId="0" fontId="2" fillId="12" borderId="5" xfId="0" applyFont="1" applyFill="1" applyBorder="1" applyAlignment="1">
      <alignment horizontal="center" vertical="center"/>
    </xf>
    <xf numFmtId="0" fontId="2" fillId="12" borderId="6" xfId="0" applyFont="1" applyFill="1" applyBorder="1" applyAlignment="1">
      <alignment horizontal="center" vertical="center"/>
    </xf>
    <xf numFmtId="0" fontId="2" fillId="12" borderId="1" xfId="0" applyFont="1" applyFill="1" applyBorder="1" applyAlignment="1">
      <alignment horizontal="center" vertical="center"/>
    </xf>
    <xf numFmtId="0" fontId="2" fillId="12" borderId="7"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7" xfId="0" applyFont="1" applyFill="1" applyBorder="1" applyAlignment="1">
      <alignment horizontal="center" vertical="center"/>
    </xf>
  </cellXfs>
  <cellStyles count="8">
    <cellStyle name="Hipervínculo" xfId="3" builtinId="8"/>
    <cellStyle name="Moneda" xfId="1" builtinId="4"/>
    <cellStyle name="Moneda 2" xfId="4" xr:uid="{00000000-0005-0000-0000-000002000000}"/>
    <cellStyle name="Moneda 3" xfId="5" xr:uid="{9764643B-0EBB-4DDE-BFEA-FCA52E6A5C84}"/>
    <cellStyle name="Normal" xfId="0" builtinId="0"/>
    <cellStyle name="Normal 2" xfId="7" xr:uid="{8DEAF27D-210D-48B9-BADB-D50CDE71E6B6}"/>
    <cellStyle name="Normal 3" xfId="6" xr:uid="{52C455A4-71F9-463C-A2ED-F7A3B515804F}"/>
    <cellStyle name="Porcentaje" xfId="2" builtinId="5"/>
  </cellStyles>
  <dxfs count="11">
    <dxf>
      <numFmt numFmtId="34" formatCode="_-&quot;$&quot;\ * #,##0.00_-;\-&quot;$&quot;\ * #,##0.00_-;_-&quot;$&quot;\ * &quot;-&quot;??_-;_-@_-"/>
    </dxf>
    <dxf>
      <border diagonalUp="0" diagonalDown="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numFmt numFmtId="34" formatCode="_-&quot;$&quot;\ * #,##0.00_-;\-&quot;$&quot;\ * #,##0.00_-;_-&quot;$&quot;\ * &quot;-&quot;??_-;_-@_-"/>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medium">
          <color indexed="64"/>
        </left>
        <right style="medium">
          <color indexed="64"/>
        </right>
        <top style="medium">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ysClr val="windowText" lastClr="000000"/>
                </a:solidFill>
                <a:latin typeface="+mj-lt"/>
                <a:ea typeface="+mj-ea"/>
                <a:cs typeface="+mj-cs"/>
              </a:defRPr>
            </a:pPr>
            <a:r>
              <a:rPr lang="en-US">
                <a:solidFill>
                  <a:sysClr val="windowText" lastClr="000000"/>
                </a:solidFill>
              </a:rPr>
              <a:t>COSTOS DE MANTENIMIENTO VEHICULOS</a:t>
            </a:r>
            <a:r>
              <a:rPr lang="en-US" baseline="0">
                <a:solidFill>
                  <a:sysClr val="windowText" lastClr="000000"/>
                </a:solidFill>
              </a:rPr>
              <a:t> </a:t>
            </a:r>
            <a:r>
              <a:rPr lang="en-US">
                <a:solidFill>
                  <a:sysClr val="windowText" lastClr="000000"/>
                </a:solidFill>
              </a:rPr>
              <a:t>2023</a:t>
            </a: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ysClr val="windowText" lastClr="000000"/>
              </a:solidFill>
              <a:latin typeface="+mj-lt"/>
              <a:ea typeface="+mj-ea"/>
              <a:cs typeface="+mj-cs"/>
            </a:defRPr>
          </a:pPr>
          <a:endParaRPr lang="es-CO"/>
        </a:p>
      </c:txPr>
    </c:title>
    <c:autoTitleDeleted val="0"/>
    <c:plotArea>
      <c:layout/>
      <c:barChart>
        <c:barDir val="col"/>
        <c:grouping val="clustered"/>
        <c:varyColors val="1"/>
        <c:ser>
          <c:idx val="0"/>
          <c:order val="0"/>
          <c:tx>
            <c:strRef>
              <c:f>GENERAL!$F$4</c:f>
              <c:strCache>
                <c:ptCount val="1"/>
                <c:pt idx="0">
                  <c:v>TOTAL</c:v>
                </c:pt>
              </c:strCache>
            </c:strRef>
          </c:tx>
          <c:spPr>
            <a:ln>
              <a:solidFill>
                <a:schemeClr val="tx1"/>
              </a:solidFill>
            </a:ln>
          </c:spPr>
          <c:invertIfNegative val="0"/>
          <c:dPt>
            <c:idx val="0"/>
            <c:invertIfNegative val="0"/>
            <c:bubble3D val="0"/>
            <c:spPr>
              <a:solidFill>
                <a:schemeClr val="accent1"/>
              </a:solidFill>
              <a:ln>
                <a:solidFill>
                  <a:schemeClr val="tx1"/>
                </a:solidFill>
              </a:ln>
              <a:effectLst/>
            </c:spPr>
            <c:extLst>
              <c:ext xmlns:c16="http://schemas.microsoft.com/office/drawing/2014/chart" uri="{C3380CC4-5D6E-409C-BE32-E72D297353CC}">
                <c16:uniqueId val="{00000001-62E1-4B10-AC5C-EBC6C021C290}"/>
              </c:ext>
            </c:extLst>
          </c:dPt>
          <c:dPt>
            <c:idx val="1"/>
            <c:invertIfNegative val="0"/>
            <c:bubble3D val="0"/>
            <c:spPr>
              <a:solidFill>
                <a:schemeClr val="accent2"/>
              </a:solidFill>
              <a:ln>
                <a:solidFill>
                  <a:schemeClr val="tx1"/>
                </a:solidFill>
              </a:ln>
              <a:effectLst/>
            </c:spPr>
            <c:extLst>
              <c:ext xmlns:c16="http://schemas.microsoft.com/office/drawing/2014/chart" uri="{C3380CC4-5D6E-409C-BE32-E72D297353CC}">
                <c16:uniqueId val="{00000003-79B7-4B69-98AF-8F5DCA4C5632}"/>
              </c:ext>
            </c:extLst>
          </c:dPt>
          <c:dPt>
            <c:idx val="2"/>
            <c:invertIfNegative val="0"/>
            <c:bubble3D val="0"/>
            <c:spPr>
              <a:solidFill>
                <a:schemeClr val="accent3"/>
              </a:solidFill>
              <a:ln>
                <a:solidFill>
                  <a:schemeClr val="tx1"/>
                </a:solidFill>
              </a:ln>
              <a:effectLst/>
            </c:spPr>
            <c:extLst>
              <c:ext xmlns:c16="http://schemas.microsoft.com/office/drawing/2014/chart" uri="{C3380CC4-5D6E-409C-BE32-E72D297353CC}">
                <c16:uniqueId val="{00000005-79B7-4B69-98AF-8F5DCA4C5632}"/>
              </c:ext>
            </c:extLst>
          </c:dPt>
          <c:dPt>
            <c:idx val="3"/>
            <c:invertIfNegative val="0"/>
            <c:bubble3D val="0"/>
            <c:spPr>
              <a:solidFill>
                <a:schemeClr val="accent4"/>
              </a:solidFill>
              <a:ln>
                <a:solidFill>
                  <a:schemeClr val="tx1"/>
                </a:solidFill>
              </a:ln>
              <a:effectLst/>
            </c:spPr>
            <c:extLst>
              <c:ext xmlns:c16="http://schemas.microsoft.com/office/drawing/2014/chart" uri="{C3380CC4-5D6E-409C-BE32-E72D297353CC}">
                <c16:uniqueId val="{00000007-79B7-4B69-98AF-8F5DCA4C5632}"/>
              </c:ext>
            </c:extLst>
          </c:dPt>
          <c:dPt>
            <c:idx val="4"/>
            <c:invertIfNegative val="0"/>
            <c:bubble3D val="0"/>
            <c:spPr>
              <a:solidFill>
                <a:schemeClr val="accent5"/>
              </a:solidFill>
              <a:ln>
                <a:solidFill>
                  <a:schemeClr val="tx1"/>
                </a:solidFill>
              </a:ln>
              <a:effectLst/>
            </c:spPr>
            <c:extLst>
              <c:ext xmlns:c16="http://schemas.microsoft.com/office/drawing/2014/chart" uri="{C3380CC4-5D6E-409C-BE32-E72D297353CC}">
                <c16:uniqueId val="{00000009-79B7-4B69-98AF-8F5DCA4C5632}"/>
              </c:ext>
            </c:extLst>
          </c:dPt>
          <c:dPt>
            <c:idx val="5"/>
            <c:invertIfNegative val="0"/>
            <c:bubble3D val="0"/>
            <c:spPr>
              <a:solidFill>
                <a:schemeClr val="accent6"/>
              </a:solidFill>
              <a:ln>
                <a:solidFill>
                  <a:schemeClr val="tx1"/>
                </a:solidFill>
              </a:ln>
              <a:effectLst/>
            </c:spPr>
            <c:extLst>
              <c:ext xmlns:c16="http://schemas.microsoft.com/office/drawing/2014/chart" uri="{C3380CC4-5D6E-409C-BE32-E72D297353CC}">
                <c16:uniqueId val="{0000000B-79B7-4B69-98AF-8F5DCA4C5632}"/>
              </c:ext>
            </c:extLst>
          </c:dPt>
          <c:dPt>
            <c:idx val="6"/>
            <c:invertIfNegative val="0"/>
            <c:bubble3D val="0"/>
            <c:spPr>
              <a:solidFill>
                <a:schemeClr val="accent1">
                  <a:lumMod val="60000"/>
                </a:schemeClr>
              </a:solidFill>
              <a:ln>
                <a:solidFill>
                  <a:schemeClr val="tx1"/>
                </a:solidFill>
              </a:ln>
              <a:effectLst/>
            </c:spPr>
            <c:extLst>
              <c:ext xmlns:c16="http://schemas.microsoft.com/office/drawing/2014/chart" uri="{C3380CC4-5D6E-409C-BE32-E72D297353CC}">
                <c16:uniqueId val="{0000000D-79B7-4B69-98AF-8F5DCA4C5632}"/>
              </c:ext>
            </c:extLst>
          </c:dPt>
          <c:dPt>
            <c:idx val="7"/>
            <c:invertIfNegative val="0"/>
            <c:bubble3D val="0"/>
            <c:spPr>
              <a:solidFill>
                <a:schemeClr val="accent2">
                  <a:lumMod val="60000"/>
                </a:schemeClr>
              </a:solidFill>
              <a:ln>
                <a:solidFill>
                  <a:schemeClr val="tx1"/>
                </a:solidFill>
              </a:ln>
              <a:effectLst/>
            </c:spPr>
            <c:extLst>
              <c:ext xmlns:c16="http://schemas.microsoft.com/office/drawing/2014/chart" uri="{C3380CC4-5D6E-409C-BE32-E72D297353CC}">
                <c16:uniqueId val="{0000000F-79B7-4B69-98AF-8F5DCA4C5632}"/>
              </c:ext>
            </c:extLst>
          </c:dPt>
          <c:dPt>
            <c:idx val="8"/>
            <c:invertIfNegative val="0"/>
            <c:bubble3D val="0"/>
            <c:spPr>
              <a:solidFill>
                <a:schemeClr val="accent3">
                  <a:lumMod val="60000"/>
                </a:schemeClr>
              </a:solidFill>
              <a:ln>
                <a:solidFill>
                  <a:schemeClr val="tx1"/>
                </a:solidFill>
              </a:ln>
              <a:effectLst/>
            </c:spPr>
            <c:extLst>
              <c:ext xmlns:c16="http://schemas.microsoft.com/office/drawing/2014/chart" uri="{C3380CC4-5D6E-409C-BE32-E72D297353CC}">
                <c16:uniqueId val="{00000011-79B7-4B69-98AF-8F5DCA4C5632}"/>
              </c:ext>
            </c:extLst>
          </c:dPt>
          <c:dPt>
            <c:idx val="9"/>
            <c:invertIfNegative val="0"/>
            <c:bubble3D val="0"/>
            <c:spPr>
              <a:solidFill>
                <a:schemeClr val="accent4">
                  <a:lumMod val="60000"/>
                </a:schemeClr>
              </a:solidFill>
              <a:ln>
                <a:solidFill>
                  <a:schemeClr val="tx1"/>
                </a:solidFill>
              </a:ln>
              <a:effectLst/>
            </c:spPr>
            <c:extLst>
              <c:ext xmlns:c16="http://schemas.microsoft.com/office/drawing/2014/chart" uri="{C3380CC4-5D6E-409C-BE32-E72D297353CC}">
                <c16:uniqueId val="{00000013-79B7-4B69-98AF-8F5DCA4C5632}"/>
              </c:ext>
            </c:extLst>
          </c:dPt>
          <c:dPt>
            <c:idx val="10"/>
            <c:invertIfNegative val="0"/>
            <c:bubble3D val="0"/>
            <c:spPr>
              <a:solidFill>
                <a:schemeClr val="accent5">
                  <a:lumMod val="60000"/>
                </a:schemeClr>
              </a:solidFill>
              <a:ln>
                <a:solidFill>
                  <a:schemeClr val="tx1"/>
                </a:solidFill>
              </a:ln>
              <a:effectLst/>
            </c:spPr>
            <c:extLst>
              <c:ext xmlns:c16="http://schemas.microsoft.com/office/drawing/2014/chart" uri="{C3380CC4-5D6E-409C-BE32-E72D297353CC}">
                <c16:uniqueId val="{00000015-79B7-4B69-98AF-8F5DCA4C5632}"/>
              </c:ext>
            </c:extLst>
          </c:dPt>
          <c:dPt>
            <c:idx val="11"/>
            <c:invertIfNegative val="0"/>
            <c:bubble3D val="0"/>
            <c:spPr>
              <a:solidFill>
                <a:schemeClr val="accent6">
                  <a:lumMod val="60000"/>
                </a:schemeClr>
              </a:solidFill>
              <a:ln>
                <a:solidFill>
                  <a:schemeClr val="tx1"/>
                </a:solidFill>
              </a:ln>
              <a:effectLst/>
            </c:spPr>
            <c:extLst>
              <c:ext xmlns:c16="http://schemas.microsoft.com/office/drawing/2014/chart" uri="{C3380CC4-5D6E-409C-BE32-E72D297353CC}">
                <c16:uniqueId val="{00000017-79B7-4B69-98AF-8F5DCA4C5632}"/>
              </c:ext>
            </c:extLst>
          </c:dPt>
          <c:dPt>
            <c:idx val="12"/>
            <c:invertIfNegative val="0"/>
            <c:bubble3D val="0"/>
            <c:spPr>
              <a:solidFill>
                <a:schemeClr val="accent1">
                  <a:lumMod val="80000"/>
                  <a:lumOff val="20000"/>
                </a:schemeClr>
              </a:solidFill>
              <a:ln>
                <a:solidFill>
                  <a:schemeClr val="tx1"/>
                </a:solidFill>
              </a:ln>
              <a:effectLst/>
            </c:spPr>
            <c:extLst>
              <c:ext xmlns:c16="http://schemas.microsoft.com/office/drawing/2014/chart" uri="{C3380CC4-5D6E-409C-BE32-E72D297353CC}">
                <c16:uniqueId val="{00000019-79B7-4B69-98AF-8F5DCA4C5632}"/>
              </c:ext>
            </c:extLst>
          </c:dPt>
          <c:dPt>
            <c:idx val="13"/>
            <c:invertIfNegative val="0"/>
            <c:bubble3D val="0"/>
            <c:spPr>
              <a:solidFill>
                <a:schemeClr val="accent2">
                  <a:lumMod val="80000"/>
                  <a:lumOff val="20000"/>
                </a:schemeClr>
              </a:solidFill>
              <a:ln>
                <a:solidFill>
                  <a:schemeClr val="tx1"/>
                </a:solidFill>
              </a:ln>
              <a:effectLst/>
            </c:spPr>
            <c:extLst>
              <c:ext xmlns:c16="http://schemas.microsoft.com/office/drawing/2014/chart" uri="{C3380CC4-5D6E-409C-BE32-E72D297353CC}">
                <c16:uniqueId val="{0000001B-79B7-4B69-98AF-8F5DCA4C5632}"/>
              </c:ext>
            </c:extLst>
          </c:dPt>
          <c:cat>
            <c:strRef>
              <c:f>GENERAL!$C$5:$C$19</c:f>
              <c:strCache>
                <c:ptCount val="15"/>
                <c:pt idx="0">
                  <c:v>OSU089</c:v>
                </c:pt>
                <c:pt idx="1">
                  <c:v>OSU018</c:v>
                </c:pt>
                <c:pt idx="2">
                  <c:v>OSU027</c:v>
                </c:pt>
                <c:pt idx="3">
                  <c:v>OSU026</c:v>
                </c:pt>
                <c:pt idx="4">
                  <c:v>OSU040</c:v>
                </c:pt>
                <c:pt idx="5">
                  <c:v>OSU119</c:v>
                </c:pt>
                <c:pt idx="6">
                  <c:v>OSU000</c:v>
                </c:pt>
                <c:pt idx="7">
                  <c:v>SRS399</c:v>
                </c:pt>
                <c:pt idx="8">
                  <c:v>OSU022</c:v>
                </c:pt>
                <c:pt idx="9">
                  <c:v>OSU087</c:v>
                </c:pt>
                <c:pt idx="10">
                  <c:v>HHD33C</c:v>
                </c:pt>
                <c:pt idx="11">
                  <c:v>OSA368</c:v>
                </c:pt>
                <c:pt idx="12">
                  <c:v>OSU001</c:v>
                </c:pt>
                <c:pt idx="13">
                  <c:v>OSU103</c:v>
                </c:pt>
                <c:pt idx="14">
                  <c:v>TOTALES</c:v>
                </c:pt>
              </c:strCache>
            </c:strRef>
          </c:cat>
          <c:val>
            <c:numRef>
              <c:f>GENERAL!$F$5:$F$18</c:f>
              <c:numCache>
                <c:formatCode>_("$"* #,##0.00_);_("$"* \(#,##0.00\);_("$"* "-"??_);_(@_)</c:formatCode>
                <c:ptCount val="14"/>
                <c:pt idx="0">
                  <c:v>315794276.51807845</c:v>
                </c:pt>
                <c:pt idx="1">
                  <c:v>313815453.96849406</c:v>
                </c:pt>
                <c:pt idx="2">
                  <c:v>280681456.31450552</c:v>
                </c:pt>
                <c:pt idx="3">
                  <c:v>223843937.84301329</c:v>
                </c:pt>
                <c:pt idx="4">
                  <c:v>209547228.79806608</c:v>
                </c:pt>
                <c:pt idx="5">
                  <c:v>89051538.155522466</c:v>
                </c:pt>
                <c:pt idx="6">
                  <c:v>51043135.354926661</c:v>
                </c:pt>
                <c:pt idx="7">
                  <c:v>29138799.982903995</c:v>
                </c:pt>
                <c:pt idx="8">
                  <c:v>25079817.068446606</c:v>
                </c:pt>
                <c:pt idx="9">
                  <c:v>24564395.915147599</c:v>
                </c:pt>
                <c:pt idx="10">
                  <c:v>9306397.2680632658</c:v>
                </c:pt>
                <c:pt idx="11">
                  <c:v>9077661.949810002</c:v>
                </c:pt>
                <c:pt idx="12">
                  <c:v>4482516.6618700009</c:v>
                </c:pt>
                <c:pt idx="13">
                  <c:v>2116287.226050667</c:v>
                </c:pt>
              </c:numCache>
            </c:numRef>
          </c:val>
          <c:extLst>
            <c:ext xmlns:c16="http://schemas.microsoft.com/office/drawing/2014/chart" uri="{C3380CC4-5D6E-409C-BE32-E72D297353CC}">
              <c16:uniqueId val="{00000000-62E1-4B10-AC5C-EBC6C021C290}"/>
            </c:ext>
          </c:extLst>
        </c:ser>
        <c:dLbls>
          <c:showLegendKey val="0"/>
          <c:showVal val="0"/>
          <c:showCatName val="0"/>
          <c:showSerName val="0"/>
          <c:showPercent val="0"/>
          <c:showBubbleSize val="0"/>
        </c:dLbls>
        <c:gapWidth val="267"/>
        <c:overlap val="-43"/>
        <c:axId val="1789780191"/>
        <c:axId val="1789767295"/>
      </c:barChart>
      <c:catAx>
        <c:axId val="1789780191"/>
        <c:scaling>
          <c:orientation val="minMax"/>
        </c:scaling>
        <c:delete val="0"/>
        <c:axPos val="b"/>
        <c:majorGridlines>
          <c:spPr>
            <a:ln w="9525" cap="flat" cmpd="sng" algn="ctr">
              <a:solidFill>
                <a:schemeClr val="dk1">
                  <a:lumMod val="15000"/>
                  <a:lumOff val="85000"/>
                </a:schemeClr>
              </a:solidFill>
              <a:round/>
            </a:ln>
            <a:effectLst/>
          </c:spPr>
        </c:majorGridlines>
        <c:title>
          <c:tx>
            <c:rich>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CO"/>
                  <a:t>CENTRO</a:t>
                </a:r>
                <a:r>
                  <a:rPr lang="es-CO" baseline="0"/>
                  <a:t> COSTO</a:t>
                </a:r>
                <a:endParaRPr lang="es-CO"/>
              </a:p>
            </c:rich>
          </c:tx>
          <c:overlay val="0"/>
          <c:spPr>
            <a:noFill/>
            <a:ln>
              <a:noFill/>
            </a:ln>
            <a:effectLst/>
          </c:spPr>
          <c:txPr>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CO"/>
          </a:p>
        </c:txPr>
        <c:crossAx val="1789767295"/>
        <c:crosses val="autoZero"/>
        <c:auto val="1"/>
        <c:lblAlgn val="ctr"/>
        <c:lblOffset val="100"/>
        <c:noMultiLvlLbl val="0"/>
      </c:catAx>
      <c:valAx>
        <c:axId val="1789767295"/>
        <c:scaling>
          <c:orientation val="minMax"/>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CO"/>
                  <a:t>[COP]</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title>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1789780191"/>
        <c:crosses val="autoZero"/>
        <c:crossBetween val="between"/>
      </c:valAx>
      <c:spPr>
        <a:pattFill prst="ltDnDiag">
          <a:fgClr>
            <a:schemeClr val="dk1">
              <a:lumMod val="15000"/>
              <a:lumOff val="85000"/>
            </a:schemeClr>
          </a:fgClr>
          <a:bgClr>
            <a:schemeClr val="lt1"/>
          </a:bgClr>
        </a:patt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ysClr val="windowText" lastClr="000000"/>
                </a:solidFill>
                <a:latin typeface="+mj-lt"/>
                <a:ea typeface="+mj-ea"/>
                <a:cs typeface="+mj-cs"/>
              </a:defRPr>
            </a:pPr>
            <a:r>
              <a:rPr lang="es-CO" b="1">
                <a:solidFill>
                  <a:sysClr val="windowText" lastClr="000000"/>
                </a:solidFill>
              </a:rPr>
              <a:t>COSTOS SUBSISTEMAS CRITICOS VEHICULOS COMPACTADORES</a:t>
            </a:r>
          </a:p>
        </c:rich>
      </c:tx>
      <c:layout>
        <c:manualLayout>
          <c:xMode val="edge"/>
          <c:yMode val="edge"/>
          <c:x val="0.12472317267788056"/>
          <c:y val="2.7777883708344876E-2"/>
        </c:manualLayout>
      </c:layout>
      <c:overlay val="0"/>
      <c:spPr>
        <a:noFill/>
        <a:ln>
          <a:noFill/>
        </a:ln>
        <a:effectLst/>
      </c:spPr>
      <c:txPr>
        <a:bodyPr rot="0" spcFirstLastPara="1" vertOverflow="ellipsis" vert="horz" wrap="square" anchor="ctr" anchorCtr="1"/>
        <a:lstStyle/>
        <a:p>
          <a:pPr>
            <a:defRPr sz="1600" b="1" i="0" u="none" strike="noStrike" kern="1200" cap="none" spc="0" normalizeH="0" baseline="0">
              <a:solidFill>
                <a:sysClr val="windowText" lastClr="000000"/>
              </a:solidFill>
              <a:latin typeface="+mj-lt"/>
              <a:ea typeface="+mj-ea"/>
              <a:cs typeface="+mj-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Pt>
            <c:idx val="1"/>
            <c:invertIfNegative val="0"/>
            <c:bubble3D val="0"/>
            <c:spPr>
              <a:solidFill>
                <a:schemeClr val="accent2"/>
              </a:solidFill>
              <a:ln>
                <a:noFill/>
              </a:ln>
              <a:effectLst/>
            </c:spPr>
            <c:extLst>
              <c:ext xmlns:c16="http://schemas.microsoft.com/office/drawing/2014/chart" uri="{C3380CC4-5D6E-409C-BE32-E72D297353CC}">
                <c16:uniqueId val="{00000003-BD7B-4B76-8BBD-8779B163BD6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extLst>
                <c:ext xmlns:c15="http://schemas.microsoft.com/office/drawing/2012/chart" uri="{02D57815-91ED-43cb-92C2-25804820EDAC}">
                  <c15:fullRef>
                    <c15:sqref>'ANALISIS COMPACTADORES'!$D$3:$G$3</c15:sqref>
                  </c15:fullRef>
                </c:ext>
              </c:extLst>
              <c:f>('ANALISIS COMPACTADORES'!$D$3,'ANALISIS COMPACTADORES'!$F$3)</c:f>
              <c:strCache>
                <c:ptCount val="2"/>
                <c:pt idx="0">
                  <c:v>COSTO MANTENIMIENTO SISTEMA HIDRAULICO</c:v>
                </c:pt>
                <c:pt idx="1">
                  <c:v>COSTO METALMECANICA CAJA COMPACTADORA</c:v>
                </c:pt>
              </c:strCache>
            </c:strRef>
          </c:cat>
          <c:val>
            <c:numRef>
              <c:extLst>
                <c:ext xmlns:c15="http://schemas.microsoft.com/office/drawing/2012/chart" uri="{02D57815-91ED-43cb-92C2-25804820EDAC}">
                  <c15:fullRef>
                    <c15:sqref>'ANALISIS COMPACTADORES'!$D$11:$G$11</c15:sqref>
                  </c15:fullRef>
                </c:ext>
              </c:extLst>
              <c:f>('ANALISIS COMPACTADORES'!$D$11,'ANALISIS COMPACTADORES'!$F$11)</c:f>
              <c:numCache>
                <c:formatCode>General</c:formatCode>
                <c:ptCount val="2"/>
                <c:pt idx="0" formatCode="_-&quot;$&quot;\ * #,##0_-;\-&quot;$&quot;\ * #,##0_-;_-&quot;$&quot;\ * &quot;-&quot;??_-;_-@_-">
                  <c:v>0</c:v>
                </c:pt>
                <c:pt idx="1" formatCode="_-&quot;$&quot;\ * #,##0_-;\-&quot;$&quot;\ * #,##0_-;_-&quot;$&quot;\ * &quot;-&quot;??_-;_-@_-">
                  <c:v>0</c:v>
                </c:pt>
              </c:numCache>
            </c:numRef>
          </c:val>
          <c:extLst>
            <c:ext xmlns:c16="http://schemas.microsoft.com/office/drawing/2014/chart" uri="{C3380CC4-5D6E-409C-BE32-E72D297353CC}">
              <c16:uniqueId val="{00000002-BD7B-4B76-8BBD-8779B163BD6C}"/>
            </c:ext>
          </c:extLst>
        </c:ser>
        <c:dLbls>
          <c:showLegendKey val="0"/>
          <c:showVal val="0"/>
          <c:showCatName val="0"/>
          <c:showSerName val="0"/>
          <c:showPercent val="0"/>
          <c:showBubbleSize val="0"/>
        </c:dLbls>
        <c:gapWidth val="267"/>
        <c:overlap val="-43"/>
        <c:axId val="1953620351"/>
        <c:axId val="1953619519"/>
      </c:barChart>
      <c:catAx>
        <c:axId val="1953620351"/>
        <c:scaling>
          <c:orientation val="minMax"/>
        </c:scaling>
        <c:delete val="0"/>
        <c:axPos val="b"/>
        <c:majorGridlines>
          <c:spPr>
            <a:ln w="9525" cap="flat" cmpd="sng" algn="ctr">
              <a:solidFill>
                <a:schemeClr val="dk1">
                  <a:lumMod val="15000"/>
                  <a:lumOff val="85000"/>
                </a:schemeClr>
              </a:solidFill>
              <a:round/>
            </a:ln>
            <a:effectLst/>
          </c:spPr>
        </c:majorGridlines>
        <c:title>
          <c:tx>
            <c:rich>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CO"/>
                  <a:t>SUBSISTEMAS</a:t>
                </a:r>
                <a:r>
                  <a:rPr lang="es-CO" baseline="0"/>
                  <a:t> CRITICOS</a:t>
                </a:r>
                <a:endParaRPr lang="es-CO"/>
              </a:p>
            </c:rich>
          </c:tx>
          <c:overlay val="0"/>
          <c:spPr>
            <a:noFill/>
            <a:ln>
              <a:noFill/>
            </a:ln>
            <a:effectLst/>
          </c:spPr>
          <c:txPr>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CO"/>
          </a:p>
        </c:txPr>
        <c:crossAx val="1953619519"/>
        <c:crosses val="autoZero"/>
        <c:auto val="1"/>
        <c:lblAlgn val="ctr"/>
        <c:lblOffset val="100"/>
        <c:noMultiLvlLbl val="0"/>
      </c:catAx>
      <c:valAx>
        <c:axId val="1953619519"/>
        <c:scaling>
          <c:orientation val="minMax"/>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CO"/>
                  <a:t>[COP]</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title>
        <c:numFmt formatCode="_-&quot;$&quot;\ * #,##0_-;\-&quot;$&quot;\ * #,##0_-;_-&quot;$&quot;\ *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1953620351"/>
        <c:crosses val="autoZero"/>
        <c:crossBetween val="between"/>
      </c:valAx>
      <c:spPr>
        <a:pattFill prst="ltDnDiag">
          <a:fgClr>
            <a:schemeClr val="dk1">
              <a:lumMod val="15000"/>
              <a:lumOff val="85000"/>
            </a:schemeClr>
          </a:fgClr>
          <a:bgClr>
            <a:schemeClr val="lt1"/>
          </a:bgClr>
        </a:patt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ysClr val="windowText" lastClr="000000"/>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ysClr val="windowText" lastClr="000000"/>
                </a:solidFill>
                <a:latin typeface="+mj-lt"/>
                <a:ea typeface="+mj-ea"/>
                <a:cs typeface="+mj-cs"/>
              </a:defRPr>
            </a:pPr>
            <a:r>
              <a:rPr lang="es-CO">
                <a:solidFill>
                  <a:sysClr val="windowText" lastClr="000000"/>
                </a:solidFill>
              </a:rPr>
              <a:t>SEGUNDO SEMESTRE</a:t>
            </a: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ysClr val="windowText" lastClr="000000"/>
              </a:solidFill>
              <a:latin typeface="+mj-lt"/>
              <a:ea typeface="+mj-ea"/>
              <a:cs typeface="+mj-cs"/>
            </a:defRPr>
          </a:pPr>
          <a:endParaRPr lang="es-CO"/>
        </a:p>
      </c:txPr>
    </c:title>
    <c:autoTitleDeleted val="0"/>
    <c:plotArea>
      <c:layout/>
      <c:barChart>
        <c:barDir val="col"/>
        <c:grouping val="clustered"/>
        <c:varyColors val="0"/>
        <c:ser>
          <c:idx val="0"/>
          <c:order val="0"/>
          <c:tx>
            <c:v>COSTO SISTEMA HIDRAULICO</c:v>
          </c:tx>
          <c:spPr>
            <a:solidFill>
              <a:schemeClr val="accent1"/>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'ANALISIS COMPACTADORES'!$C$5:$C$9</c:f>
              <c:strCache>
                <c:ptCount val="5"/>
                <c:pt idx="0">
                  <c:v>OSU026</c:v>
                </c:pt>
                <c:pt idx="1">
                  <c:v>OSU027</c:v>
                </c:pt>
                <c:pt idx="2">
                  <c:v>OSU040</c:v>
                </c:pt>
                <c:pt idx="3">
                  <c:v>OSU018</c:v>
                </c:pt>
                <c:pt idx="4">
                  <c:v>OSU089</c:v>
                </c:pt>
              </c:strCache>
            </c:strRef>
          </c:cat>
          <c:val>
            <c:numRef>
              <c:f>'ANALISIS COMPACTADORES'!$E$5:$E$9</c:f>
              <c:numCache>
                <c:formatCode>_-"$"\ * #,##0_-;\-"$"\ * #,##0_-;_-"$"\ * "-"??_-;_-@_-</c:formatCode>
                <c:ptCount val="5"/>
                <c:pt idx="0">
                  <c:v>0</c:v>
                </c:pt>
                <c:pt idx="1">
                  <c:v>0</c:v>
                </c:pt>
                <c:pt idx="2">
                  <c:v>0</c:v>
                </c:pt>
                <c:pt idx="3">
                  <c:v>0</c:v>
                </c:pt>
                <c:pt idx="4">
                  <c:v>0</c:v>
                </c:pt>
              </c:numCache>
            </c:numRef>
          </c:val>
          <c:extLst>
            <c:ext xmlns:c16="http://schemas.microsoft.com/office/drawing/2014/chart" uri="{C3380CC4-5D6E-409C-BE32-E72D297353CC}">
              <c16:uniqueId val="{00000000-E16C-405C-A494-C30CE583E617}"/>
            </c:ext>
          </c:extLst>
        </c:ser>
        <c:ser>
          <c:idx val="1"/>
          <c:order val="1"/>
          <c:tx>
            <c:v>COSTO METALMECANICA CAJA</c:v>
          </c:tx>
          <c:spPr>
            <a:solidFill>
              <a:schemeClr val="accent2"/>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'ANALISIS COMPACTADORES'!$C$5:$C$9</c:f>
              <c:strCache>
                <c:ptCount val="5"/>
                <c:pt idx="0">
                  <c:v>OSU026</c:v>
                </c:pt>
                <c:pt idx="1">
                  <c:v>OSU027</c:v>
                </c:pt>
                <c:pt idx="2">
                  <c:v>OSU040</c:v>
                </c:pt>
                <c:pt idx="3">
                  <c:v>OSU018</c:v>
                </c:pt>
                <c:pt idx="4">
                  <c:v>OSU089</c:v>
                </c:pt>
              </c:strCache>
            </c:strRef>
          </c:cat>
          <c:val>
            <c:numRef>
              <c:f>'ANALISIS COMPACTADORES'!$G$5:$G$9</c:f>
              <c:numCache>
                <c:formatCode>_-"$"\ * #,##0_-;\-"$"\ * #,##0_-;_-"$"\ * "-"??_-;_-@_-</c:formatCode>
                <c:ptCount val="5"/>
                <c:pt idx="0">
                  <c:v>0</c:v>
                </c:pt>
                <c:pt idx="1">
                  <c:v>0</c:v>
                </c:pt>
                <c:pt idx="2">
                  <c:v>0</c:v>
                </c:pt>
                <c:pt idx="3">
                  <c:v>0</c:v>
                </c:pt>
                <c:pt idx="4">
                  <c:v>0</c:v>
                </c:pt>
              </c:numCache>
            </c:numRef>
          </c:val>
          <c:extLst>
            <c:ext xmlns:c16="http://schemas.microsoft.com/office/drawing/2014/chart" uri="{C3380CC4-5D6E-409C-BE32-E72D297353CC}">
              <c16:uniqueId val="{00000001-E16C-405C-A494-C30CE583E617}"/>
            </c:ext>
          </c:extLst>
        </c:ser>
        <c:dLbls>
          <c:showLegendKey val="0"/>
          <c:showVal val="0"/>
          <c:showCatName val="0"/>
          <c:showSerName val="0"/>
          <c:showPercent val="0"/>
          <c:showBubbleSize val="0"/>
        </c:dLbls>
        <c:gapWidth val="267"/>
        <c:overlap val="-43"/>
        <c:axId val="2136308431"/>
        <c:axId val="2136317999"/>
      </c:barChart>
      <c:catAx>
        <c:axId val="2136308431"/>
        <c:scaling>
          <c:orientation val="minMax"/>
        </c:scaling>
        <c:delete val="0"/>
        <c:axPos val="b"/>
        <c:majorGridlines>
          <c:spPr>
            <a:ln w="9525" cap="flat" cmpd="sng" algn="ctr">
              <a:solidFill>
                <a:schemeClr val="dk1">
                  <a:lumMod val="15000"/>
                  <a:lumOff val="85000"/>
                </a:schemeClr>
              </a:solidFill>
              <a:round/>
            </a:ln>
            <a:effectLst/>
          </c:spPr>
        </c:majorGridlines>
        <c:title>
          <c:tx>
            <c:rich>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CO"/>
                  <a:t>PLACA</a:t>
                </a:r>
              </a:p>
            </c:rich>
          </c:tx>
          <c:overlay val="0"/>
          <c:spPr>
            <a:noFill/>
            <a:ln>
              <a:noFill/>
            </a:ln>
            <a:effectLst/>
          </c:spPr>
          <c:txPr>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1" i="0" u="none" strike="noStrike" kern="1200" cap="none" spc="0" normalizeH="0" baseline="0">
                <a:solidFill>
                  <a:schemeClr val="dk1">
                    <a:lumMod val="65000"/>
                    <a:lumOff val="35000"/>
                  </a:schemeClr>
                </a:solidFill>
                <a:latin typeface="+mn-lt"/>
                <a:ea typeface="+mn-ea"/>
                <a:cs typeface="+mn-cs"/>
              </a:defRPr>
            </a:pPr>
            <a:endParaRPr lang="es-CO"/>
          </a:p>
        </c:txPr>
        <c:crossAx val="2136317999"/>
        <c:crosses val="autoZero"/>
        <c:auto val="1"/>
        <c:lblAlgn val="ctr"/>
        <c:lblOffset val="100"/>
        <c:noMultiLvlLbl val="0"/>
      </c:catAx>
      <c:valAx>
        <c:axId val="2136317999"/>
        <c:scaling>
          <c:orientation val="minMax"/>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CO"/>
                  <a:t>[COP]</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title>
        <c:numFmt formatCode="_-&quot;$&quot;\ * #,##0_-;\-&quot;$&quot;\ * #,##0_-;_-&quot;$&quot;\ *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crossAx val="2136308431"/>
        <c:crosses val="autoZero"/>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ysClr val="windowText" lastClr="000000"/>
      </a:solid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ysClr val="windowText" lastClr="000000"/>
                </a:solidFill>
                <a:latin typeface="+mj-lt"/>
                <a:ea typeface="+mj-ea"/>
                <a:cs typeface="+mj-cs"/>
              </a:defRPr>
            </a:pPr>
            <a:r>
              <a:rPr lang="es-CO">
                <a:solidFill>
                  <a:sysClr val="windowText" lastClr="000000"/>
                </a:solidFill>
              </a:rPr>
              <a:t>GASTO TOTAL ADICIÓN</a:t>
            </a:r>
            <a:r>
              <a:rPr lang="es-CO" baseline="0">
                <a:solidFill>
                  <a:sysClr val="windowText" lastClr="000000"/>
                </a:solidFill>
              </a:rPr>
              <a:t> </a:t>
            </a:r>
            <a:r>
              <a:rPr lang="es-CO">
                <a:solidFill>
                  <a:sysClr val="windowText" lastClr="000000"/>
                </a:solidFill>
              </a:rPr>
              <a:t>ACEITE HIDRÁULICO 2023</a:t>
            </a: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ysClr val="windowText" lastClr="000000"/>
              </a:solidFill>
              <a:latin typeface="+mj-lt"/>
              <a:ea typeface="+mj-ea"/>
              <a:cs typeface="+mj-cs"/>
            </a:defRPr>
          </a:pPr>
          <a:endParaRPr lang="es-CO"/>
        </a:p>
      </c:txPr>
    </c:title>
    <c:autoTitleDeleted val="0"/>
    <c:plotArea>
      <c:layout/>
      <c:barChart>
        <c:barDir val="col"/>
        <c:grouping val="clustered"/>
        <c:varyColors val="1"/>
        <c:ser>
          <c:idx val="0"/>
          <c:order val="0"/>
          <c:spPr>
            <a:ln>
              <a:solidFill>
                <a:schemeClr val="tx1"/>
              </a:solidFill>
            </a:ln>
          </c:spPr>
          <c:invertIfNegative val="0"/>
          <c:dPt>
            <c:idx val="0"/>
            <c:invertIfNegative val="0"/>
            <c:bubble3D val="0"/>
            <c:spPr>
              <a:solidFill>
                <a:schemeClr val="accent1"/>
              </a:solidFill>
              <a:ln>
                <a:solidFill>
                  <a:schemeClr val="tx1"/>
                </a:solidFill>
              </a:ln>
              <a:effectLst/>
            </c:spPr>
            <c:extLst>
              <c:ext xmlns:c16="http://schemas.microsoft.com/office/drawing/2014/chart" uri="{C3380CC4-5D6E-409C-BE32-E72D297353CC}">
                <c16:uniqueId val="{00000001-3D94-45BD-9BF4-10A8C30783B5}"/>
              </c:ext>
            </c:extLst>
          </c:dPt>
          <c:dPt>
            <c:idx val="1"/>
            <c:invertIfNegative val="0"/>
            <c:bubble3D val="0"/>
            <c:spPr>
              <a:solidFill>
                <a:schemeClr val="accent2"/>
              </a:solidFill>
              <a:ln>
                <a:solidFill>
                  <a:schemeClr val="tx1"/>
                </a:solidFill>
              </a:ln>
              <a:effectLst/>
            </c:spPr>
            <c:extLst>
              <c:ext xmlns:c16="http://schemas.microsoft.com/office/drawing/2014/chart" uri="{C3380CC4-5D6E-409C-BE32-E72D297353CC}">
                <c16:uniqueId val="{00000003-3D94-45BD-9BF4-10A8C30783B5}"/>
              </c:ext>
            </c:extLst>
          </c:dPt>
          <c:dPt>
            <c:idx val="2"/>
            <c:invertIfNegative val="0"/>
            <c:bubble3D val="0"/>
            <c:spPr>
              <a:solidFill>
                <a:schemeClr val="accent3"/>
              </a:solidFill>
              <a:ln>
                <a:solidFill>
                  <a:schemeClr val="tx1"/>
                </a:solidFill>
              </a:ln>
              <a:effectLst/>
            </c:spPr>
            <c:extLst>
              <c:ext xmlns:c16="http://schemas.microsoft.com/office/drawing/2014/chart" uri="{C3380CC4-5D6E-409C-BE32-E72D297353CC}">
                <c16:uniqueId val="{00000005-3D94-45BD-9BF4-10A8C30783B5}"/>
              </c:ext>
            </c:extLst>
          </c:dPt>
          <c:dPt>
            <c:idx val="3"/>
            <c:invertIfNegative val="0"/>
            <c:bubble3D val="0"/>
            <c:spPr>
              <a:solidFill>
                <a:schemeClr val="accent4"/>
              </a:solidFill>
              <a:ln>
                <a:solidFill>
                  <a:schemeClr val="tx1"/>
                </a:solidFill>
              </a:ln>
              <a:effectLst/>
            </c:spPr>
            <c:extLst>
              <c:ext xmlns:c16="http://schemas.microsoft.com/office/drawing/2014/chart" uri="{C3380CC4-5D6E-409C-BE32-E72D297353CC}">
                <c16:uniqueId val="{00000007-3D94-45BD-9BF4-10A8C30783B5}"/>
              </c:ext>
            </c:extLst>
          </c:dPt>
          <c:dPt>
            <c:idx val="4"/>
            <c:invertIfNegative val="0"/>
            <c:bubble3D val="0"/>
            <c:spPr>
              <a:solidFill>
                <a:schemeClr val="accent5"/>
              </a:solidFill>
              <a:ln>
                <a:solidFill>
                  <a:schemeClr val="tx1"/>
                </a:solidFill>
              </a:ln>
              <a:effectLst/>
            </c:spPr>
            <c:extLst>
              <c:ext xmlns:c16="http://schemas.microsoft.com/office/drawing/2014/chart" uri="{C3380CC4-5D6E-409C-BE32-E72D297353CC}">
                <c16:uniqueId val="{00000009-3D94-45BD-9BF4-10A8C30783B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'ANALISIS COMPACTADORES'!$K$30:$O$30</c:f>
              <c:strCache>
                <c:ptCount val="5"/>
                <c:pt idx="0">
                  <c:v>OSU018</c:v>
                </c:pt>
                <c:pt idx="1">
                  <c:v>OSU026</c:v>
                </c:pt>
                <c:pt idx="2">
                  <c:v>OSU027</c:v>
                </c:pt>
                <c:pt idx="3">
                  <c:v>OSU040</c:v>
                </c:pt>
                <c:pt idx="4">
                  <c:v>OSU089</c:v>
                </c:pt>
              </c:strCache>
            </c:strRef>
          </c:cat>
          <c:val>
            <c:numRef>
              <c:f>'ANALISIS COMPACTADORES'!$K$43:$O$43</c:f>
              <c:numCache>
                <c:formatCode>_("$"* #,##0.00_);_("$"* \(#,##0.00\);_("$"* "-"??_);_(@_)</c:formatCode>
                <c:ptCount val="5"/>
                <c:pt idx="0">
                  <c:v>0</c:v>
                </c:pt>
                <c:pt idx="1">
                  <c:v>0</c:v>
                </c:pt>
                <c:pt idx="2">
                  <c:v>0</c:v>
                </c:pt>
                <c:pt idx="3">
                  <c:v>0</c:v>
                </c:pt>
                <c:pt idx="4">
                  <c:v>0</c:v>
                </c:pt>
              </c:numCache>
            </c:numRef>
          </c:val>
          <c:extLst>
            <c:ext xmlns:c16="http://schemas.microsoft.com/office/drawing/2014/chart" uri="{C3380CC4-5D6E-409C-BE32-E72D297353CC}">
              <c16:uniqueId val="{00000000-D9EE-474E-B112-777C1D62AEBF}"/>
            </c:ext>
          </c:extLst>
        </c:ser>
        <c:dLbls>
          <c:dLblPos val="ctr"/>
          <c:showLegendKey val="0"/>
          <c:showVal val="1"/>
          <c:showCatName val="0"/>
          <c:showSerName val="0"/>
          <c:showPercent val="0"/>
          <c:showBubbleSize val="0"/>
        </c:dLbls>
        <c:gapWidth val="267"/>
        <c:overlap val="-43"/>
        <c:axId val="1650310000"/>
        <c:axId val="1650309584"/>
      </c:barChart>
      <c:catAx>
        <c:axId val="1650310000"/>
        <c:scaling>
          <c:orientation val="minMax"/>
        </c:scaling>
        <c:delete val="0"/>
        <c:axPos val="b"/>
        <c:majorGridlines>
          <c:spPr>
            <a:ln w="9525" cap="flat" cmpd="sng" algn="ctr">
              <a:solidFill>
                <a:schemeClr val="dk1">
                  <a:lumMod val="15000"/>
                  <a:lumOff val="85000"/>
                </a:schemeClr>
              </a:solidFill>
              <a:round/>
            </a:ln>
            <a:effectLst/>
          </c:spPr>
        </c:majorGridlines>
        <c:title>
          <c:tx>
            <c:rich>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CO"/>
                  <a:t>PLACA</a:t>
                </a:r>
              </a:p>
            </c:rich>
          </c:tx>
          <c:overlay val="0"/>
          <c:spPr>
            <a:noFill/>
            <a:ln>
              <a:noFill/>
            </a:ln>
            <a:effectLst/>
          </c:spPr>
          <c:txPr>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CO"/>
          </a:p>
        </c:txPr>
        <c:crossAx val="1650309584"/>
        <c:crosses val="autoZero"/>
        <c:auto val="1"/>
        <c:lblAlgn val="ctr"/>
        <c:lblOffset val="100"/>
        <c:noMultiLvlLbl val="0"/>
      </c:catAx>
      <c:valAx>
        <c:axId val="1650309584"/>
        <c:scaling>
          <c:orientation val="minMax"/>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CO"/>
                  <a:t>[COP]</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title>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1650310000"/>
        <c:crosses val="autoZero"/>
        <c:crossBetween val="between"/>
      </c:valAx>
      <c:spPr>
        <a:pattFill prst="ltDnDiag">
          <a:fgClr>
            <a:schemeClr val="dk1">
              <a:lumMod val="15000"/>
              <a:lumOff val="85000"/>
            </a:schemeClr>
          </a:fgClr>
          <a:bgClr>
            <a:schemeClr val="lt1"/>
          </a:bgClr>
        </a:patt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cap="none" spc="0" normalizeH="0" baseline="0">
                <a:solidFill>
                  <a:sysClr val="windowText" lastClr="000000"/>
                </a:solidFill>
                <a:latin typeface="+mj-lt"/>
                <a:ea typeface="+mj-ea"/>
                <a:cs typeface="+mj-cs"/>
              </a:defRPr>
            </a:pPr>
            <a:r>
              <a:rPr lang="es-CO" sz="2000">
                <a:solidFill>
                  <a:sysClr val="windowText" lastClr="000000"/>
                </a:solidFill>
              </a:rPr>
              <a:t>COSTO MANTENIMIENTO 2023 POR MES</a:t>
            </a:r>
          </a:p>
        </c:rich>
      </c:tx>
      <c:overlay val="0"/>
      <c:spPr>
        <a:noFill/>
        <a:ln>
          <a:noFill/>
        </a:ln>
        <a:effectLst/>
      </c:spPr>
      <c:txPr>
        <a:bodyPr rot="0" spcFirstLastPara="1" vertOverflow="ellipsis" vert="horz" wrap="square" anchor="ctr" anchorCtr="1"/>
        <a:lstStyle/>
        <a:p>
          <a:pPr>
            <a:defRPr sz="2000" b="1" i="0" u="none" strike="noStrike" kern="1200" cap="none" spc="0" normalizeH="0" baseline="0">
              <a:solidFill>
                <a:sysClr val="windowText" lastClr="000000"/>
              </a:solidFill>
              <a:latin typeface="+mj-lt"/>
              <a:ea typeface="+mj-ea"/>
              <a:cs typeface="+mj-cs"/>
            </a:defRPr>
          </a:pPr>
          <a:endParaRPr lang="es-CO"/>
        </a:p>
      </c:txPr>
    </c:title>
    <c:autoTitleDeleted val="0"/>
    <c:plotArea>
      <c:layout/>
      <c:barChart>
        <c:barDir val="col"/>
        <c:grouping val="clustered"/>
        <c:varyColors val="1"/>
        <c:ser>
          <c:idx val="0"/>
          <c:order val="0"/>
          <c:spPr>
            <a:ln>
              <a:solidFill>
                <a:schemeClr val="tx1"/>
              </a:solidFill>
            </a:ln>
          </c:spPr>
          <c:invertIfNegative val="0"/>
          <c:dPt>
            <c:idx val="0"/>
            <c:invertIfNegative val="0"/>
            <c:bubble3D val="0"/>
            <c:spPr>
              <a:solidFill>
                <a:schemeClr val="accent1"/>
              </a:solidFill>
              <a:ln>
                <a:solidFill>
                  <a:schemeClr val="tx1"/>
                </a:solidFill>
              </a:ln>
              <a:effectLst/>
            </c:spPr>
            <c:extLst>
              <c:ext xmlns:c16="http://schemas.microsoft.com/office/drawing/2014/chart" uri="{C3380CC4-5D6E-409C-BE32-E72D297353CC}">
                <c16:uniqueId val="{00000001-391D-4C4E-9748-8ADEA01D6AC3}"/>
              </c:ext>
            </c:extLst>
          </c:dPt>
          <c:dPt>
            <c:idx val="1"/>
            <c:invertIfNegative val="0"/>
            <c:bubble3D val="0"/>
            <c:spPr>
              <a:solidFill>
                <a:schemeClr val="accent2"/>
              </a:solidFill>
              <a:ln>
                <a:solidFill>
                  <a:schemeClr val="tx1"/>
                </a:solidFill>
              </a:ln>
              <a:effectLst/>
            </c:spPr>
            <c:extLst>
              <c:ext xmlns:c16="http://schemas.microsoft.com/office/drawing/2014/chart" uri="{C3380CC4-5D6E-409C-BE32-E72D297353CC}">
                <c16:uniqueId val="{00000003-391D-4C4E-9748-8ADEA01D6AC3}"/>
              </c:ext>
            </c:extLst>
          </c:dPt>
          <c:dPt>
            <c:idx val="2"/>
            <c:invertIfNegative val="0"/>
            <c:bubble3D val="0"/>
            <c:spPr>
              <a:solidFill>
                <a:schemeClr val="accent3"/>
              </a:solidFill>
              <a:ln>
                <a:solidFill>
                  <a:schemeClr val="tx1"/>
                </a:solidFill>
              </a:ln>
              <a:effectLst/>
            </c:spPr>
            <c:extLst>
              <c:ext xmlns:c16="http://schemas.microsoft.com/office/drawing/2014/chart" uri="{C3380CC4-5D6E-409C-BE32-E72D297353CC}">
                <c16:uniqueId val="{00000005-391D-4C4E-9748-8ADEA01D6AC3}"/>
              </c:ext>
            </c:extLst>
          </c:dPt>
          <c:dPt>
            <c:idx val="3"/>
            <c:invertIfNegative val="0"/>
            <c:bubble3D val="0"/>
            <c:spPr>
              <a:solidFill>
                <a:schemeClr val="accent4"/>
              </a:solidFill>
              <a:ln>
                <a:solidFill>
                  <a:schemeClr val="tx1"/>
                </a:solidFill>
              </a:ln>
              <a:effectLst/>
            </c:spPr>
            <c:extLst>
              <c:ext xmlns:c16="http://schemas.microsoft.com/office/drawing/2014/chart" uri="{C3380CC4-5D6E-409C-BE32-E72D297353CC}">
                <c16:uniqueId val="{00000007-391D-4C4E-9748-8ADEA01D6AC3}"/>
              </c:ext>
            </c:extLst>
          </c:dPt>
          <c:dPt>
            <c:idx val="4"/>
            <c:invertIfNegative val="0"/>
            <c:bubble3D val="0"/>
            <c:spPr>
              <a:solidFill>
                <a:schemeClr val="accent5"/>
              </a:solidFill>
              <a:ln>
                <a:solidFill>
                  <a:schemeClr val="tx1"/>
                </a:solidFill>
              </a:ln>
              <a:effectLst/>
            </c:spPr>
            <c:extLst>
              <c:ext xmlns:c16="http://schemas.microsoft.com/office/drawing/2014/chart" uri="{C3380CC4-5D6E-409C-BE32-E72D297353CC}">
                <c16:uniqueId val="{00000009-391D-4C4E-9748-8ADEA01D6AC3}"/>
              </c:ext>
            </c:extLst>
          </c:dPt>
          <c:dPt>
            <c:idx val="5"/>
            <c:invertIfNegative val="0"/>
            <c:bubble3D val="0"/>
            <c:spPr>
              <a:solidFill>
                <a:schemeClr val="accent6"/>
              </a:solidFill>
              <a:ln>
                <a:solidFill>
                  <a:schemeClr val="tx1"/>
                </a:solidFill>
              </a:ln>
              <a:effectLst/>
            </c:spPr>
            <c:extLst>
              <c:ext xmlns:c16="http://schemas.microsoft.com/office/drawing/2014/chart" uri="{C3380CC4-5D6E-409C-BE32-E72D297353CC}">
                <c16:uniqueId val="{0000000B-391D-4C4E-9748-8ADEA01D6AC3}"/>
              </c:ext>
            </c:extLst>
          </c:dPt>
          <c:dPt>
            <c:idx val="6"/>
            <c:invertIfNegative val="0"/>
            <c:bubble3D val="0"/>
            <c:spPr>
              <a:solidFill>
                <a:schemeClr val="accent1">
                  <a:lumMod val="60000"/>
                </a:schemeClr>
              </a:solidFill>
              <a:ln>
                <a:solidFill>
                  <a:schemeClr val="tx1"/>
                </a:solidFill>
              </a:ln>
              <a:effectLst/>
            </c:spPr>
            <c:extLst>
              <c:ext xmlns:c16="http://schemas.microsoft.com/office/drawing/2014/chart" uri="{C3380CC4-5D6E-409C-BE32-E72D297353CC}">
                <c16:uniqueId val="{0000000D-391D-4C4E-9748-8ADEA01D6AC3}"/>
              </c:ext>
            </c:extLst>
          </c:dPt>
          <c:dPt>
            <c:idx val="7"/>
            <c:invertIfNegative val="0"/>
            <c:bubble3D val="0"/>
            <c:spPr>
              <a:solidFill>
                <a:schemeClr val="accent2">
                  <a:lumMod val="60000"/>
                </a:schemeClr>
              </a:solidFill>
              <a:ln>
                <a:solidFill>
                  <a:schemeClr val="tx1"/>
                </a:solidFill>
              </a:ln>
              <a:effectLst/>
            </c:spPr>
            <c:extLst>
              <c:ext xmlns:c16="http://schemas.microsoft.com/office/drawing/2014/chart" uri="{C3380CC4-5D6E-409C-BE32-E72D297353CC}">
                <c16:uniqueId val="{0000000F-391D-4C4E-9748-8ADEA01D6AC3}"/>
              </c:ext>
            </c:extLst>
          </c:dPt>
          <c:dPt>
            <c:idx val="8"/>
            <c:invertIfNegative val="0"/>
            <c:bubble3D val="0"/>
            <c:spPr>
              <a:solidFill>
                <a:schemeClr val="accent3">
                  <a:lumMod val="60000"/>
                </a:schemeClr>
              </a:solidFill>
              <a:ln>
                <a:solidFill>
                  <a:schemeClr val="tx1"/>
                </a:solidFill>
              </a:ln>
              <a:effectLst/>
            </c:spPr>
            <c:extLst>
              <c:ext xmlns:c16="http://schemas.microsoft.com/office/drawing/2014/chart" uri="{C3380CC4-5D6E-409C-BE32-E72D297353CC}">
                <c16:uniqueId val="{00000011-391D-4C4E-9748-8ADEA01D6AC3}"/>
              </c:ext>
            </c:extLst>
          </c:dPt>
          <c:dPt>
            <c:idx val="9"/>
            <c:invertIfNegative val="0"/>
            <c:bubble3D val="0"/>
            <c:spPr>
              <a:solidFill>
                <a:schemeClr val="accent4">
                  <a:lumMod val="60000"/>
                </a:schemeClr>
              </a:solidFill>
              <a:ln>
                <a:solidFill>
                  <a:schemeClr val="tx1"/>
                </a:solidFill>
              </a:ln>
              <a:effectLst/>
            </c:spPr>
            <c:extLst>
              <c:ext xmlns:c16="http://schemas.microsoft.com/office/drawing/2014/chart" uri="{C3380CC4-5D6E-409C-BE32-E72D297353CC}">
                <c16:uniqueId val="{00000000-CADA-4ED7-8FA7-D3AB9ADCF49A}"/>
              </c:ext>
            </c:extLst>
          </c:dPt>
          <c:dPt>
            <c:idx val="10"/>
            <c:invertIfNegative val="0"/>
            <c:bubble3D val="0"/>
            <c:spPr>
              <a:solidFill>
                <a:schemeClr val="accent5">
                  <a:lumMod val="60000"/>
                </a:schemeClr>
              </a:solidFill>
              <a:ln>
                <a:solidFill>
                  <a:schemeClr val="tx1"/>
                </a:solidFill>
              </a:ln>
              <a:effectLst/>
            </c:spPr>
            <c:extLst>
              <c:ext xmlns:c16="http://schemas.microsoft.com/office/drawing/2014/chart" uri="{C3380CC4-5D6E-409C-BE32-E72D297353CC}">
                <c16:uniqueId val="{00000015-391D-4C4E-9748-8ADEA01D6AC3}"/>
              </c:ext>
            </c:extLst>
          </c:dPt>
          <c:dPt>
            <c:idx val="11"/>
            <c:invertIfNegative val="0"/>
            <c:bubble3D val="0"/>
            <c:spPr>
              <a:solidFill>
                <a:schemeClr val="accent6">
                  <a:lumMod val="60000"/>
                </a:schemeClr>
              </a:solidFill>
              <a:ln>
                <a:solidFill>
                  <a:schemeClr val="tx1"/>
                </a:solidFill>
              </a:ln>
              <a:effectLst/>
            </c:spPr>
            <c:extLst>
              <c:ext xmlns:c16="http://schemas.microsoft.com/office/drawing/2014/chart" uri="{C3380CC4-5D6E-409C-BE32-E72D297353CC}">
                <c16:uniqueId val="{00000017-391D-4C4E-9748-8ADEA01D6AC3}"/>
              </c:ext>
            </c:extLst>
          </c:dPt>
          <c:dLbls>
            <c:numFmt formatCode="#,##0" sourceLinked="0"/>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'COSTO POR MES'!$D$3:$O$3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'COSTO POR MES'!$D$18:$O$18</c:f>
              <c:numCache>
                <c:formatCode>_("$"* #,##0.00_);_("$"* \(#,##0.00\);_("$"* "-"??_);_(@_)</c:formatCode>
                <c:ptCount val="12"/>
                <c:pt idx="0">
                  <c:v>136753326.58353668</c:v>
                </c:pt>
                <c:pt idx="1">
                  <c:v>111261113.55375834</c:v>
                </c:pt>
                <c:pt idx="2">
                  <c:v>140135621.05951497</c:v>
                </c:pt>
                <c:pt idx="3">
                  <c:v>78683325.043995008</c:v>
                </c:pt>
                <c:pt idx="4">
                  <c:v>129452437.66359995</c:v>
                </c:pt>
                <c:pt idx="5">
                  <c:v>123464794.50968157</c:v>
                </c:pt>
                <c:pt idx="6">
                  <c:v>162235201.91345999</c:v>
                </c:pt>
                <c:pt idx="7">
                  <c:v>152684506.65768301</c:v>
                </c:pt>
                <c:pt idx="8">
                  <c:v>158820393.28792003</c:v>
                </c:pt>
                <c:pt idx="9">
                  <c:v>189367962.82884622</c:v>
                </c:pt>
                <c:pt idx="10">
                  <c:v>134178053.33353961</c:v>
                </c:pt>
                <c:pt idx="11">
                  <c:v>70506166.589363396</c:v>
                </c:pt>
              </c:numCache>
            </c:numRef>
          </c:val>
          <c:extLst>
            <c:ext xmlns:c16="http://schemas.microsoft.com/office/drawing/2014/chart" uri="{C3380CC4-5D6E-409C-BE32-E72D297353CC}">
              <c16:uniqueId val="{00000000-21DB-4EE0-83B0-E237A8077CB8}"/>
            </c:ext>
          </c:extLst>
        </c:ser>
        <c:dLbls>
          <c:showLegendKey val="0"/>
          <c:showVal val="0"/>
          <c:showCatName val="0"/>
          <c:showSerName val="0"/>
          <c:showPercent val="0"/>
          <c:showBubbleSize val="0"/>
        </c:dLbls>
        <c:gapWidth val="267"/>
        <c:overlap val="-43"/>
        <c:axId val="1735921696"/>
        <c:axId val="1735940000"/>
      </c:barChart>
      <c:catAx>
        <c:axId val="1735921696"/>
        <c:scaling>
          <c:orientation val="minMax"/>
        </c:scaling>
        <c:delete val="0"/>
        <c:axPos val="b"/>
        <c:majorGridlines>
          <c:spPr>
            <a:ln w="9525" cap="flat" cmpd="sng" algn="ctr">
              <a:solidFill>
                <a:schemeClr val="dk1">
                  <a:lumMod val="15000"/>
                  <a:lumOff val="85000"/>
                </a:schemeClr>
              </a:solidFill>
              <a:round/>
            </a:ln>
            <a:effectLst/>
          </c:spPr>
        </c:majorGridlines>
        <c:title>
          <c:tx>
            <c:rich>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r>
                  <a:rPr lang="es-CO">
                    <a:solidFill>
                      <a:sysClr val="windowText" lastClr="000000"/>
                    </a:solidFill>
                  </a:rPr>
                  <a:t>MES</a:t>
                </a:r>
              </a:p>
            </c:rich>
          </c:tx>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ysClr val="windowText" lastClr="000000"/>
                </a:solidFill>
                <a:latin typeface="+mn-lt"/>
                <a:ea typeface="+mn-ea"/>
                <a:cs typeface="+mn-cs"/>
              </a:defRPr>
            </a:pPr>
            <a:endParaRPr lang="es-CO"/>
          </a:p>
        </c:txPr>
        <c:crossAx val="1735940000"/>
        <c:crosses val="autoZero"/>
        <c:auto val="1"/>
        <c:lblAlgn val="ctr"/>
        <c:lblOffset val="100"/>
        <c:noMultiLvlLbl val="0"/>
      </c:catAx>
      <c:valAx>
        <c:axId val="1735940000"/>
        <c:scaling>
          <c:orientation val="minMax"/>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r>
                  <a:rPr lang="es-CO">
                    <a:solidFill>
                      <a:sysClr val="windowText" lastClr="000000"/>
                    </a:solidFill>
                  </a:rPr>
                  <a:t>[COP]</a:t>
                </a:r>
              </a:p>
            </c:rich>
          </c:tx>
          <c:overlay val="0"/>
          <c:spPr>
            <a:noFill/>
            <a:ln>
              <a:noFill/>
            </a:ln>
            <a:effectLst/>
          </c:spPr>
          <c:txPr>
            <a:bodyPr rot="-54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title>
        <c:numFmt formatCode="_(&quot;$&quot;* #,##0_);_(&quot;$&quot;* \(#,##0\);_(&quot;$&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735921696"/>
        <c:crosses val="autoZero"/>
        <c:crossBetween val="between"/>
      </c:valAx>
      <c:spPr>
        <a:pattFill prst="ltDnDiag">
          <a:fgClr>
            <a:srgbClr val="000000">
              <a:alpha val="0"/>
            </a:srgbClr>
          </a:fgClr>
          <a:bgClr>
            <a:srgbClr val="FFFFFF"/>
          </a:bgClr>
        </a:patt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ysClr val="windowText" lastClr="000000"/>
                </a:solidFill>
                <a:latin typeface="+mj-lt"/>
                <a:ea typeface="+mj-ea"/>
                <a:cs typeface="+mj-cs"/>
              </a:defRPr>
            </a:pPr>
            <a:r>
              <a:rPr lang="es-CO">
                <a:solidFill>
                  <a:sysClr val="windowText" lastClr="000000"/>
                </a:solidFill>
              </a:rPr>
              <a:t>PARETO COSTOS MANTENIMIENTO</a:t>
            </a:r>
            <a:r>
              <a:rPr lang="es-CO" baseline="0">
                <a:solidFill>
                  <a:sysClr val="windowText" lastClr="000000"/>
                </a:solidFill>
              </a:rPr>
              <a:t> VEHICULOS 2023</a:t>
            </a:r>
            <a:endParaRPr lang="es-CO">
              <a:solidFill>
                <a:sysClr val="windowText" lastClr="000000"/>
              </a:solidFill>
            </a:endParaRP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ysClr val="windowText" lastClr="000000"/>
              </a:solidFill>
              <a:latin typeface="+mj-lt"/>
              <a:ea typeface="+mj-ea"/>
              <a:cs typeface="+mj-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cat>
            <c:strRef>
              <c:f>'PARETO '!$C$3:$C$16</c:f>
              <c:strCache>
                <c:ptCount val="14"/>
                <c:pt idx="0">
                  <c:v>OSU018</c:v>
                </c:pt>
                <c:pt idx="1">
                  <c:v>OSU089</c:v>
                </c:pt>
                <c:pt idx="2">
                  <c:v>OSU027</c:v>
                </c:pt>
                <c:pt idx="3">
                  <c:v>OSU026</c:v>
                </c:pt>
                <c:pt idx="4">
                  <c:v>OSU040</c:v>
                </c:pt>
                <c:pt idx="5">
                  <c:v>OSU119</c:v>
                </c:pt>
                <c:pt idx="6">
                  <c:v>OSU000</c:v>
                </c:pt>
                <c:pt idx="7">
                  <c:v>OSU022</c:v>
                </c:pt>
                <c:pt idx="8">
                  <c:v>SRS399</c:v>
                </c:pt>
                <c:pt idx="9">
                  <c:v>OSA368</c:v>
                </c:pt>
                <c:pt idx="10">
                  <c:v>OSU087</c:v>
                </c:pt>
                <c:pt idx="11">
                  <c:v>HHD33C</c:v>
                </c:pt>
                <c:pt idx="12">
                  <c:v>OSU001</c:v>
                </c:pt>
                <c:pt idx="13">
                  <c:v>OSU103</c:v>
                </c:pt>
              </c:strCache>
            </c:strRef>
          </c:cat>
          <c:val>
            <c:numRef>
              <c:f>'PARETO '!$E$3:$E$16</c:f>
              <c:numCache>
                <c:formatCode>0.00%</c:formatCode>
                <c:ptCount val="14"/>
                <c:pt idx="0">
                  <c:v>0.23280201794235189</c:v>
                </c:pt>
                <c:pt idx="1">
                  <c:v>0.20915080013637197</c:v>
                </c:pt>
                <c:pt idx="2">
                  <c:v>0.20328074040927918</c:v>
                </c:pt>
                <c:pt idx="3">
                  <c:v>0.14154654952410686</c:v>
                </c:pt>
                <c:pt idx="4">
                  <c:v>0.12423947016524728</c:v>
                </c:pt>
                <c:pt idx="5">
                  <c:v>3.4514436304128301E-2</c:v>
                </c:pt>
                <c:pt idx="6">
                  <c:v>1.2721239687445528E-2</c:v>
                </c:pt>
                <c:pt idx="7">
                  <c:v>1.2576754723821934E-2</c:v>
                </c:pt>
                <c:pt idx="8">
                  <c:v>9.9140713674237217E-3</c:v>
                </c:pt>
                <c:pt idx="9">
                  <c:v>7.0548484313138942E-3</c:v>
                </c:pt>
                <c:pt idx="10">
                  <c:v>5.0985508738125929E-3</c:v>
                </c:pt>
                <c:pt idx="11">
                  <c:v>5.6710201897027376E-3</c:v>
                </c:pt>
                <c:pt idx="12">
                  <c:v>9.5300016332945658E-4</c:v>
                </c:pt>
                <c:pt idx="13">
                  <c:v>4.7650008166472829E-4</c:v>
                </c:pt>
              </c:numCache>
            </c:numRef>
          </c:val>
          <c:extLst>
            <c:ext xmlns:c16="http://schemas.microsoft.com/office/drawing/2014/chart" uri="{C3380CC4-5D6E-409C-BE32-E72D297353CC}">
              <c16:uniqueId val="{00000003-CB52-4225-9960-4B3E02100BBC}"/>
            </c:ext>
          </c:extLst>
        </c:ser>
        <c:dLbls>
          <c:showLegendKey val="0"/>
          <c:showVal val="0"/>
          <c:showCatName val="0"/>
          <c:showSerName val="0"/>
          <c:showPercent val="0"/>
          <c:showBubbleSize val="0"/>
        </c:dLbls>
        <c:gapWidth val="247"/>
        <c:axId val="1836994207"/>
        <c:axId val="1836995871"/>
      </c:barChart>
      <c:lineChart>
        <c:grouping val="standard"/>
        <c:varyColors val="0"/>
        <c:ser>
          <c:idx val="1"/>
          <c:order val="1"/>
          <c:spPr>
            <a:ln w="22225" cap="rnd">
              <a:solidFill>
                <a:schemeClr val="accent2"/>
              </a:solidFill>
              <a:round/>
            </a:ln>
            <a:effectLst/>
          </c:spPr>
          <c:marker>
            <c:symbol val="circle"/>
            <c:size val="6"/>
            <c:spPr>
              <a:solidFill>
                <a:schemeClr val="lt1"/>
              </a:solidFill>
              <a:ln w="15875">
                <a:solidFill>
                  <a:schemeClr val="accent2"/>
                </a:solidFill>
                <a:round/>
              </a:ln>
              <a:effectLst/>
            </c:spPr>
          </c:marker>
          <c:cat>
            <c:strRef>
              <c:f>'PARETO '!$C$3:$C$16</c:f>
              <c:strCache>
                <c:ptCount val="14"/>
                <c:pt idx="0">
                  <c:v>OSU018</c:v>
                </c:pt>
                <c:pt idx="1">
                  <c:v>OSU089</c:v>
                </c:pt>
                <c:pt idx="2">
                  <c:v>OSU027</c:v>
                </c:pt>
                <c:pt idx="3">
                  <c:v>OSU026</c:v>
                </c:pt>
                <c:pt idx="4">
                  <c:v>OSU040</c:v>
                </c:pt>
                <c:pt idx="5">
                  <c:v>OSU119</c:v>
                </c:pt>
                <c:pt idx="6">
                  <c:v>OSU000</c:v>
                </c:pt>
                <c:pt idx="7">
                  <c:v>OSU022</c:v>
                </c:pt>
                <c:pt idx="8">
                  <c:v>SRS399</c:v>
                </c:pt>
                <c:pt idx="9">
                  <c:v>OSA368</c:v>
                </c:pt>
                <c:pt idx="10">
                  <c:v>OSU087</c:v>
                </c:pt>
                <c:pt idx="11">
                  <c:v>HHD33C</c:v>
                </c:pt>
                <c:pt idx="12">
                  <c:v>OSU001</c:v>
                </c:pt>
                <c:pt idx="13">
                  <c:v>OSU103</c:v>
                </c:pt>
              </c:strCache>
            </c:strRef>
          </c:cat>
          <c:val>
            <c:numRef>
              <c:f>'PARETO '!$F$3:$F$16</c:f>
              <c:numCache>
                <c:formatCode>0.00%</c:formatCode>
                <c:ptCount val="14"/>
                <c:pt idx="0">
                  <c:v>0.23280201794235189</c:v>
                </c:pt>
                <c:pt idx="1">
                  <c:v>0.44195281807872389</c:v>
                </c:pt>
                <c:pt idx="2">
                  <c:v>0.64523355848800312</c:v>
                </c:pt>
                <c:pt idx="3">
                  <c:v>0.78678010801210996</c:v>
                </c:pt>
                <c:pt idx="4">
                  <c:v>0.91101957817735724</c:v>
                </c:pt>
                <c:pt idx="5">
                  <c:v>0.94553401448148555</c:v>
                </c:pt>
                <c:pt idx="6">
                  <c:v>0.95825525416893109</c:v>
                </c:pt>
                <c:pt idx="7">
                  <c:v>0.97083200889275301</c:v>
                </c:pt>
                <c:pt idx="8">
                  <c:v>0.98074608026017673</c:v>
                </c:pt>
                <c:pt idx="9">
                  <c:v>0.98780092869149061</c:v>
                </c:pt>
                <c:pt idx="10">
                  <c:v>0.99289947956530322</c:v>
                </c:pt>
                <c:pt idx="11">
                  <c:v>0.998570499755006</c:v>
                </c:pt>
                <c:pt idx="12">
                  <c:v>0.99952349991833545</c:v>
                </c:pt>
                <c:pt idx="13">
                  <c:v>1.0000000000000002</c:v>
                </c:pt>
              </c:numCache>
            </c:numRef>
          </c:val>
          <c:smooth val="0"/>
          <c:extLst>
            <c:ext xmlns:c16="http://schemas.microsoft.com/office/drawing/2014/chart" uri="{C3380CC4-5D6E-409C-BE32-E72D297353CC}">
              <c16:uniqueId val="{00000004-CB52-4225-9960-4B3E02100BBC}"/>
            </c:ext>
          </c:extLst>
        </c:ser>
        <c:dLbls>
          <c:showLegendKey val="0"/>
          <c:showVal val="0"/>
          <c:showCatName val="0"/>
          <c:showSerName val="0"/>
          <c:showPercent val="0"/>
          <c:showBubbleSize val="0"/>
        </c:dLbls>
        <c:marker val="1"/>
        <c:smooth val="0"/>
        <c:axId val="1980060207"/>
        <c:axId val="1980047311"/>
      </c:lineChart>
      <c:catAx>
        <c:axId val="1836994207"/>
        <c:scaling>
          <c:orientation val="minMax"/>
        </c:scaling>
        <c:delete val="0"/>
        <c:axPos val="b"/>
        <c:majorGridlines>
          <c:spPr>
            <a:ln w="9525" cap="flat" cmpd="sng" algn="ctr">
              <a:solidFill>
                <a:schemeClr val="dk1">
                  <a:lumMod val="15000"/>
                  <a:lumOff val="85000"/>
                </a:schemeClr>
              </a:solidFill>
              <a:round/>
            </a:ln>
            <a:effectLst/>
          </c:spPr>
        </c:majorGridlines>
        <c:title>
          <c:tx>
            <c:rich>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CO"/>
                  <a:t>VEHICULO</a:t>
                </a:r>
              </a:p>
            </c:rich>
          </c:tx>
          <c:overlay val="0"/>
          <c:spPr>
            <a:noFill/>
            <a:ln>
              <a:noFill/>
            </a:ln>
            <a:effectLst/>
          </c:spPr>
          <c:txPr>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2700000" spcFirstLastPara="1" vertOverflow="ellipsis"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CO"/>
          </a:p>
        </c:txPr>
        <c:crossAx val="1836995871"/>
        <c:crosses val="autoZero"/>
        <c:auto val="1"/>
        <c:lblAlgn val="ctr"/>
        <c:lblOffset val="100"/>
        <c:noMultiLvlLbl val="0"/>
      </c:catAx>
      <c:valAx>
        <c:axId val="1836995871"/>
        <c:scaling>
          <c:orientation val="minMax"/>
          <c:max val="1"/>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CO"/>
                  <a:t>PORCENTAJE</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1836994207"/>
        <c:crosses val="autoZero"/>
        <c:crossBetween val="between"/>
      </c:valAx>
      <c:valAx>
        <c:axId val="1980047311"/>
        <c:scaling>
          <c:orientation val="minMax"/>
          <c:max val="1"/>
        </c:scaling>
        <c:delete val="0"/>
        <c:axPos val="r"/>
        <c:title>
          <c:tx>
            <c:rich>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CO"/>
                  <a:t>PORCENTAJE ACUMULADO</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1980060207"/>
        <c:crosses val="max"/>
        <c:crossBetween val="between"/>
      </c:valAx>
      <c:catAx>
        <c:axId val="1980060207"/>
        <c:scaling>
          <c:orientation val="minMax"/>
        </c:scaling>
        <c:delete val="1"/>
        <c:axPos val="b"/>
        <c:numFmt formatCode="General" sourceLinked="1"/>
        <c:majorTickMark val="out"/>
        <c:minorTickMark val="none"/>
        <c:tickLblPos val="nextTo"/>
        <c:crossAx val="1980047311"/>
        <c:crosses val="autoZero"/>
        <c:auto val="1"/>
        <c:lblAlgn val="ctr"/>
        <c:lblOffset val="100"/>
        <c:noMultiLvlLbl val="0"/>
      </c:catAx>
      <c:spPr>
        <a:pattFill prst="ltDnDiag">
          <a:fgClr>
            <a:schemeClr val="dk1">
              <a:lumMod val="15000"/>
              <a:lumOff val="85000"/>
            </a:schemeClr>
          </a:fgClr>
          <a:bgClr>
            <a:schemeClr val="lt1"/>
          </a:bgClr>
        </a:patt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ysClr val="windowText" lastClr="000000"/>
                </a:solidFill>
                <a:latin typeface="+mj-lt"/>
                <a:ea typeface="+mj-ea"/>
                <a:cs typeface="+mj-cs"/>
              </a:defRPr>
            </a:pPr>
            <a:r>
              <a:rPr lang="es-CO">
                <a:solidFill>
                  <a:sysClr val="windowText" lastClr="000000"/>
                </a:solidFill>
              </a:rPr>
              <a:t>PARETO COSTO REPUESTOS VEHICULOS 2023</a:t>
            </a: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ysClr val="windowText" lastClr="000000"/>
              </a:solidFill>
              <a:latin typeface="+mj-lt"/>
              <a:ea typeface="+mj-ea"/>
              <a:cs typeface="+mj-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cat>
            <c:strRef>
              <c:f>'PARETO '!$C$28:$C$41</c:f>
              <c:strCache>
                <c:ptCount val="14"/>
                <c:pt idx="0">
                  <c:v>OSU089</c:v>
                </c:pt>
                <c:pt idx="1">
                  <c:v>OSU018</c:v>
                </c:pt>
                <c:pt idx="2">
                  <c:v>OSU027</c:v>
                </c:pt>
                <c:pt idx="3">
                  <c:v>OSU026</c:v>
                </c:pt>
                <c:pt idx="4">
                  <c:v>OSU040</c:v>
                </c:pt>
                <c:pt idx="5">
                  <c:v>OSU119</c:v>
                </c:pt>
                <c:pt idx="6">
                  <c:v>OSU000</c:v>
                </c:pt>
                <c:pt idx="7">
                  <c:v>SRS399</c:v>
                </c:pt>
                <c:pt idx="8">
                  <c:v>OSU087</c:v>
                </c:pt>
                <c:pt idx="9">
                  <c:v>OSU022</c:v>
                </c:pt>
                <c:pt idx="10">
                  <c:v>HHD33C</c:v>
                </c:pt>
                <c:pt idx="11">
                  <c:v>OSA368</c:v>
                </c:pt>
                <c:pt idx="12">
                  <c:v>OSU001</c:v>
                </c:pt>
                <c:pt idx="13">
                  <c:v>OSU103</c:v>
                </c:pt>
              </c:strCache>
            </c:strRef>
          </c:cat>
          <c:val>
            <c:numRef>
              <c:f>'PARETO '!$E$28:$E$41</c:f>
              <c:numCache>
                <c:formatCode>0.00%</c:formatCode>
                <c:ptCount val="14"/>
                <c:pt idx="0">
                  <c:v>0.19331512783525032</c:v>
                </c:pt>
                <c:pt idx="1">
                  <c:v>0.17842806123508292</c:v>
                </c:pt>
                <c:pt idx="2">
                  <c:v>0.16229587488716923</c:v>
                </c:pt>
                <c:pt idx="3">
                  <c:v>0.14070094286155582</c:v>
                </c:pt>
                <c:pt idx="4">
                  <c:v>0.1362435074501579</c:v>
                </c:pt>
                <c:pt idx="5">
                  <c:v>6.7916619843536155E-2</c:v>
                </c:pt>
                <c:pt idx="6">
                  <c:v>4.2797899011857599E-2</c:v>
                </c:pt>
                <c:pt idx="7">
                  <c:v>2.2978962219348691E-2</c:v>
                </c:pt>
                <c:pt idx="8">
                  <c:v>2.1157144732320287E-2</c:v>
                </c:pt>
                <c:pt idx="9">
                  <c:v>1.7562629947809858E-2</c:v>
                </c:pt>
                <c:pt idx="10">
                  <c:v>5.9668466127927068E-3</c:v>
                </c:pt>
                <c:pt idx="11">
                  <c:v>4.9856754315669074E-3</c:v>
                </c:pt>
                <c:pt idx="12">
                  <c:v>3.8483704557869991E-3</c:v>
                </c:pt>
                <c:pt idx="13">
                  <c:v>1.8023374757646623E-3</c:v>
                </c:pt>
              </c:numCache>
            </c:numRef>
          </c:val>
          <c:extLst>
            <c:ext xmlns:c16="http://schemas.microsoft.com/office/drawing/2014/chart" uri="{C3380CC4-5D6E-409C-BE32-E72D297353CC}">
              <c16:uniqueId val="{00000000-A827-49C4-9D62-AA4D570FA4F0}"/>
            </c:ext>
          </c:extLst>
        </c:ser>
        <c:dLbls>
          <c:showLegendKey val="0"/>
          <c:showVal val="0"/>
          <c:showCatName val="0"/>
          <c:showSerName val="0"/>
          <c:showPercent val="0"/>
          <c:showBubbleSize val="0"/>
        </c:dLbls>
        <c:gapWidth val="247"/>
        <c:axId val="1109777184"/>
        <c:axId val="1109786336"/>
      </c:barChart>
      <c:lineChart>
        <c:grouping val="stacked"/>
        <c:varyColors val="0"/>
        <c:ser>
          <c:idx val="1"/>
          <c:order val="1"/>
          <c:spPr>
            <a:ln w="22225" cap="rnd">
              <a:solidFill>
                <a:schemeClr val="accent2"/>
              </a:solidFill>
              <a:round/>
            </a:ln>
            <a:effectLst/>
          </c:spPr>
          <c:marker>
            <c:symbol val="circle"/>
            <c:size val="6"/>
            <c:spPr>
              <a:solidFill>
                <a:schemeClr val="lt1"/>
              </a:solidFill>
              <a:ln w="15875">
                <a:solidFill>
                  <a:schemeClr val="accent2"/>
                </a:solidFill>
                <a:round/>
              </a:ln>
              <a:effectLst/>
            </c:spPr>
          </c:marker>
          <c:cat>
            <c:strRef>
              <c:f>'PARETO '!$C$28:$C$41</c:f>
              <c:strCache>
                <c:ptCount val="14"/>
                <c:pt idx="0">
                  <c:v>OSU089</c:v>
                </c:pt>
                <c:pt idx="1">
                  <c:v>OSU018</c:v>
                </c:pt>
                <c:pt idx="2">
                  <c:v>OSU027</c:v>
                </c:pt>
                <c:pt idx="3">
                  <c:v>OSU026</c:v>
                </c:pt>
                <c:pt idx="4">
                  <c:v>OSU040</c:v>
                </c:pt>
                <c:pt idx="5">
                  <c:v>OSU119</c:v>
                </c:pt>
                <c:pt idx="6">
                  <c:v>OSU000</c:v>
                </c:pt>
                <c:pt idx="7">
                  <c:v>SRS399</c:v>
                </c:pt>
                <c:pt idx="8">
                  <c:v>OSU087</c:v>
                </c:pt>
                <c:pt idx="9">
                  <c:v>OSU022</c:v>
                </c:pt>
                <c:pt idx="10">
                  <c:v>HHD33C</c:v>
                </c:pt>
                <c:pt idx="11">
                  <c:v>OSA368</c:v>
                </c:pt>
                <c:pt idx="12">
                  <c:v>OSU001</c:v>
                </c:pt>
                <c:pt idx="13">
                  <c:v>OSU103</c:v>
                </c:pt>
              </c:strCache>
            </c:strRef>
          </c:cat>
          <c:val>
            <c:numRef>
              <c:f>'PARETO '!$F$28:$F$41</c:f>
              <c:numCache>
                <c:formatCode>0.00%</c:formatCode>
                <c:ptCount val="14"/>
                <c:pt idx="0">
                  <c:v>0.19331512783525032</c:v>
                </c:pt>
                <c:pt idx="1">
                  <c:v>0.37174318907033321</c:v>
                </c:pt>
                <c:pt idx="2">
                  <c:v>0.53403906395750245</c:v>
                </c:pt>
                <c:pt idx="3">
                  <c:v>0.67474000681905832</c:v>
                </c:pt>
                <c:pt idx="4">
                  <c:v>0.81098351426921622</c:v>
                </c:pt>
                <c:pt idx="5">
                  <c:v>0.87890013411275236</c:v>
                </c:pt>
                <c:pt idx="6">
                  <c:v>0.92169803312460996</c:v>
                </c:pt>
                <c:pt idx="7">
                  <c:v>0.94467699534395866</c:v>
                </c:pt>
                <c:pt idx="8">
                  <c:v>0.96583414007627899</c:v>
                </c:pt>
                <c:pt idx="9">
                  <c:v>0.98339677002408887</c:v>
                </c:pt>
                <c:pt idx="10">
                  <c:v>0.98936361663688155</c:v>
                </c:pt>
                <c:pt idx="11">
                  <c:v>0.99434929206844846</c:v>
                </c:pt>
                <c:pt idx="12">
                  <c:v>0.99819766252423547</c:v>
                </c:pt>
                <c:pt idx="13">
                  <c:v>1.0000000000000002</c:v>
                </c:pt>
              </c:numCache>
            </c:numRef>
          </c:val>
          <c:smooth val="0"/>
          <c:extLst>
            <c:ext xmlns:c16="http://schemas.microsoft.com/office/drawing/2014/chart" uri="{C3380CC4-5D6E-409C-BE32-E72D297353CC}">
              <c16:uniqueId val="{00000001-A827-49C4-9D62-AA4D570FA4F0}"/>
            </c:ext>
          </c:extLst>
        </c:ser>
        <c:dLbls>
          <c:showLegendKey val="0"/>
          <c:showVal val="0"/>
          <c:showCatName val="0"/>
          <c:showSerName val="0"/>
          <c:showPercent val="0"/>
          <c:showBubbleSize val="0"/>
        </c:dLbls>
        <c:marker val="1"/>
        <c:smooth val="0"/>
        <c:axId val="1109797152"/>
        <c:axId val="1109814624"/>
      </c:lineChart>
      <c:catAx>
        <c:axId val="1109777184"/>
        <c:scaling>
          <c:orientation val="minMax"/>
        </c:scaling>
        <c:delete val="0"/>
        <c:axPos val="b"/>
        <c:majorGridlines>
          <c:spPr>
            <a:ln w="9525" cap="flat" cmpd="sng" algn="ctr">
              <a:solidFill>
                <a:schemeClr val="dk1">
                  <a:lumMod val="15000"/>
                  <a:lumOff val="85000"/>
                </a:schemeClr>
              </a:solidFill>
              <a:round/>
            </a:ln>
            <a:effectLst/>
          </c:spPr>
        </c:majorGridlines>
        <c:title>
          <c:tx>
            <c:rich>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CO"/>
                  <a:t>VEHICULO</a:t>
                </a:r>
              </a:p>
            </c:rich>
          </c:tx>
          <c:overlay val="0"/>
          <c:spPr>
            <a:noFill/>
            <a:ln>
              <a:noFill/>
            </a:ln>
            <a:effectLst/>
          </c:spPr>
          <c:txPr>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2700000" spcFirstLastPara="1" vertOverflow="ellipsis"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CO"/>
          </a:p>
        </c:txPr>
        <c:crossAx val="1109786336"/>
        <c:crosses val="autoZero"/>
        <c:auto val="1"/>
        <c:lblAlgn val="ctr"/>
        <c:lblOffset val="100"/>
        <c:noMultiLvlLbl val="0"/>
      </c:catAx>
      <c:valAx>
        <c:axId val="1109786336"/>
        <c:scaling>
          <c:orientation val="minMax"/>
          <c:max val="1"/>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CO"/>
                  <a:t>PORCENTAJE</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1109777184"/>
        <c:crosses val="autoZero"/>
        <c:crossBetween val="between"/>
      </c:valAx>
      <c:valAx>
        <c:axId val="1109814624"/>
        <c:scaling>
          <c:orientation val="minMax"/>
          <c:max val="1"/>
        </c:scaling>
        <c:delete val="0"/>
        <c:axPos val="r"/>
        <c:title>
          <c:tx>
            <c:rich>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CO"/>
                  <a:t>PORCENTAJE ACUMULADO</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1109797152"/>
        <c:crosses val="max"/>
        <c:crossBetween val="between"/>
      </c:valAx>
      <c:catAx>
        <c:axId val="1109797152"/>
        <c:scaling>
          <c:orientation val="minMax"/>
        </c:scaling>
        <c:delete val="1"/>
        <c:axPos val="b"/>
        <c:numFmt formatCode="General" sourceLinked="1"/>
        <c:majorTickMark val="out"/>
        <c:minorTickMark val="none"/>
        <c:tickLblPos val="nextTo"/>
        <c:crossAx val="1109814624"/>
        <c:crosses val="autoZero"/>
        <c:auto val="1"/>
        <c:lblAlgn val="ctr"/>
        <c:lblOffset val="100"/>
        <c:noMultiLvlLbl val="0"/>
      </c:catAx>
      <c:spPr>
        <a:pattFill prst="ltDnDiag">
          <a:fgClr>
            <a:schemeClr val="dk1">
              <a:lumMod val="15000"/>
              <a:lumOff val="85000"/>
            </a:schemeClr>
          </a:fgClr>
          <a:bgClr>
            <a:schemeClr val="lt1"/>
          </a:bgClr>
        </a:patt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a:t>COSTOS COMPACTADORES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plotArea>
      <c:layout/>
      <c:barChart>
        <c:barDir val="col"/>
        <c:grouping val="clustered"/>
        <c:varyColors val="0"/>
        <c:ser>
          <c:idx val="1"/>
          <c:order val="0"/>
          <c:tx>
            <c:v>MANTENIMIENTO</c:v>
          </c:tx>
          <c:spPr>
            <a:solidFill>
              <a:schemeClr val="bg2">
                <a:lumMod val="75000"/>
              </a:schemeClr>
            </a:solidFill>
            <a:ln>
              <a:noFill/>
            </a:ln>
            <a:effectLst>
              <a:outerShdw blurRad="57150" dist="19050" dir="5400000" algn="ctr" rotWithShape="0">
                <a:srgbClr val="000000">
                  <a:alpha val="63000"/>
                </a:srgbClr>
              </a:outerShdw>
            </a:effectLst>
          </c:spPr>
          <c:invertIfNegative val="0"/>
          <c:dPt>
            <c:idx val="0"/>
            <c:invertIfNegative val="0"/>
            <c:bubble3D val="0"/>
            <c:spPr>
              <a:solidFill>
                <a:schemeClr val="bg2">
                  <a:lumMod val="75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5ED3-4870-898C-B8B8993C0E4D}"/>
              </c:ext>
            </c:extLst>
          </c:dPt>
          <c:cat>
            <c:strRef>
              <c:f>'ANALISIS COSTOS'!$E$6:$E$11</c:f>
              <c:strCache>
                <c:ptCount val="6"/>
                <c:pt idx="0">
                  <c:v>OSU017</c:v>
                </c:pt>
                <c:pt idx="1">
                  <c:v>OSU026</c:v>
                </c:pt>
                <c:pt idx="2">
                  <c:v>OSU027</c:v>
                </c:pt>
                <c:pt idx="3">
                  <c:v>OSU040</c:v>
                </c:pt>
                <c:pt idx="4">
                  <c:v>OSU018</c:v>
                </c:pt>
                <c:pt idx="5">
                  <c:v>OSU089</c:v>
                </c:pt>
              </c:strCache>
            </c:strRef>
          </c:cat>
          <c:val>
            <c:numRef>
              <c:f>'ANALISIS COSTOS'!$F$6:$F$11</c:f>
              <c:numCache>
                <c:formatCode>_-"$"\ * #,##0_-;\-"$"\ * #,##0_-;_-"$"\ * "-"??_-;_-@_-</c:formatCode>
                <c:ptCount val="6"/>
                <c:pt idx="0">
                  <c:v>0</c:v>
                </c:pt>
                <c:pt idx="1">
                  <c:v>79536373.850500003</c:v>
                </c:pt>
                <c:pt idx="2">
                  <c:v>114225412.20649999</c:v>
                </c:pt>
                <c:pt idx="3">
                  <c:v>69811358.731625006</c:v>
                </c:pt>
                <c:pt idx="4">
                  <c:v>130813703.29737499</c:v>
                </c:pt>
                <c:pt idx="5">
                  <c:v>117523855.48574999</c:v>
                </c:pt>
              </c:numCache>
            </c:numRef>
          </c:val>
          <c:extLst>
            <c:ext xmlns:c16="http://schemas.microsoft.com/office/drawing/2014/chart" uri="{C3380CC4-5D6E-409C-BE32-E72D297353CC}">
              <c16:uniqueId val="{00000001-6A84-4DC5-A38A-3BA39A42FED2}"/>
            </c:ext>
          </c:extLst>
        </c:ser>
        <c:ser>
          <c:idx val="0"/>
          <c:order val="1"/>
          <c:tx>
            <c:v>REPUESTOS</c:v>
          </c:tx>
          <c:spPr>
            <a:solidFill>
              <a:schemeClr val="accent1">
                <a:lumMod val="60000"/>
                <a:lumOff val="40000"/>
              </a:schemeClr>
            </a:solidFill>
            <a:ln>
              <a:noFill/>
            </a:ln>
            <a:effectLst>
              <a:outerShdw blurRad="57150" dist="19050" dir="5400000" algn="ctr" rotWithShape="0">
                <a:srgbClr val="000000">
                  <a:alpha val="63000"/>
                </a:srgbClr>
              </a:outerShdw>
            </a:effectLst>
          </c:spPr>
          <c:invertIfNegative val="0"/>
          <c:cat>
            <c:strRef>
              <c:f>'ANALISIS COSTOS'!$E$6:$E$11</c:f>
              <c:strCache>
                <c:ptCount val="6"/>
                <c:pt idx="0">
                  <c:v>OSU017</c:v>
                </c:pt>
                <c:pt idx="1">
                  <c:v>OSU026</c:v>
                </c:pt>
                <c:pt idx="2">
                  <c:v>OSU027</c:v>
                </c:pt>
                <c:pt idx="3">
                  <c:v>OSU040</c:v>
                </c:pt>
                <c:pt idx="4">
                  <c:v>OSU018</c:v>
                </c:pt>
                <c:pt idx="5">
                  <c:v>OSU089</c:v>
                </c:pt>
              </c:strCache>
            </c:strRef>
          </c:cat>
          <c:val>
            <c:numRef>
              <c:f>'ANALISIS COSTOS'!$G$6:$G$11</c:f>
              <c:numCache>
                <c:formatCode>_-"$"\ * #,##0_-;\-"$"\ * #,##0_-;_-"$"\ * "-"??_-;_-@_-</c:formatCode>
                <c:ptCount val="6"/>
                <c:pt idx="0">
                  <c:v>0</c:v>
                </c:pt>
                <c:pt idx="1">
                  <c:v>144307563.99251327</c:v>
                </c:pt>
                <c:pt idx="2">
                  <c:v>166456044.10800552</c:v>
                </c:pt>
                <c:pt idx="3">
                  <c:v>139735870.06644109</c:v>
                </c:pt>
                <c:pt idx="4">
                  <c:v>183001750.67111903</c:v>
                </c:pt>
                <c:pt idx="5">
                  <c:v>198270421.03232849</c:v>
                </c:pt>
              </c:numCache>
            </c:numRef>
          </c:val>
          <c:extLst>
            <c:ext xmlns:c16="http://schemas.microsoft.com/office/drawing/2014/chart" uri="{C3380CC4-5D6E-409C-BE32-E72D297353CC}">
              <c16:uniqueId val="{00000002-6A84-4DC5-A38A-3BA39A42FED2}"/>
            </c:ext>
          </c:extLst>
        </c:ser>
        <c:dLbls>
          <c:showLegendKey val="0"/>
          <c:showVal val="0"/>
          <c:showCatName val="0"/>
          <c:showSerName val="0"/>
          <c:showPercent val="0"/>
          <c:showBubbleSize val="0"/>
        </c:dLbls>
        <c:gapWidth val="100"/>
        <c:overlap val="-24"/>
        <c:axId val="777340239"/>
        <c:axId val="777325263"/>
      </c:barChart>
      <c:catAx>
        <c:axId val="777340239"/>
        <c:scaling>
          <c:orientation val="minMax"/>
        </c:scaling>
        <c:delete val="0"/>
        <c:axPos val="b"/>
        <c:title>
          <c:tx>
            <c:rich>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r>
                  <a:rPr lang="es-CO"/>
                  <a:t>PLACA</a:t>
                </a:r>
              </a:p>
            </c:rich>
          </c:tx>
          <c:overlay val="0"/>
          <c:spPr>
            <a:noFill/>
            <a:ln>
              <a:noFill/>
            </a:ln>
            <a:effectLst/>
          </c:spPr>
          <c:txPr>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CO"/>
            </a:p>
          </c:txPr>
        </c:title>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777325263"/>
        <c:crosses val="autoZero"/>
        <c:auto val="1"/>
        <c:lblAlgn val="ctr"/>
        <c:lblOffset val="100"/>
        <c:noMultiLvlLbl val="0"/>
      </c:catAx>
      <c:valAx>
        <c:axId val="777325263"/>
        <c:scaling>
          <c:orientation val="minMax"/>
        </c:scaling>
        <c:delete val="0"/>
        <c:axPos val="l"/>
        <c:majorGridlines>
          <c:spPr>
            <a:ln w="9525" cap="flat" cmpd="sng" algn="ctr">
              <a:solidFill>
                <a:schemeClr val="lt1">
                  <a:lumMod val="95000"/>
                  <a:alpha val="10000"/>
                </a:schemeClr>
              </a:solidFill>
              <a:round/>
            </a:ln>
            <a:effectLst/>
          </c:spPr>
        </c:majorGridlines>
        <c:title>
          <c:tx>
            <c:rich>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r>
                  <a:rPr lang="es-CO"/>
                  <a:t>[COP]</a:t>
                </a:r>
              </a:p>
            </c:rich>
          </c:tx>
          <c:overlay val="0"/>
          <c:spPr>
            <a:noFill/>
            <a:ln>
              <a:noFill/>
            </a:ln>
            <a:effectLst/>
          </c:spPr>
          <c:txPr>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CO"/>
            </a:p>
          </c:txPr>
        </c:title>
        <c:numFmt formatCode="_-&quot;$&quot;\ * #,##0_-;\-&quot;$&quot;\ * #,##0_-;_-&quot;$&quot;\ *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777340239"/>
        <c:crosses val="autoZero"/>
        <c:crossBetween val="between"/>
        <c:majorUnit val="20000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a:t>COSTOS VOLQUETAS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plotArea>
      <c:layout/>
      <c:barChart>
        <c:barDir val="col"/>
        <c:grouping val="clustered"/>
        <c:varyColors val="0"/>
        <c:ser>
          <c:idx val="0"/>
          <c:order val="0"/>
          <c:tx>
            <c:v>MANTENIMIENTO</c:v>
          </c:tx>
          <c:spPr>
            <a:solidFill>
              <a:schemeClr val="tx1">
                <a:lumMod val="50000"/>
                <a:lumOff val="50000"/>
              </a:schemeClr>
            </a:solidFill>
            <a:ln>
              <a:noFill/>
            </a:ln>
            <a:effectLst>
              <a:outerShdw blurRad="57150" dist="19050" dir="5400000" algn="ctr" rotWithShape="0">
                <a:srgbClr val="000000">
                  <a:alpha val="63000"/>
                </a:srgbClr>
              </a:outerShdw>
            </a:effectLst>
          </c:spPr>
          <c:invertIfNegative val="0"/>
          <c:cat>
            <c:strRef>
              <c:f>'ANALISIS COSTOS'!$E$14:$E$17</c:f>
              <c:strCache>
                <c:ptCount val="4"/>
                <c:pt idx="0">
                  <c:v>OSU000</c:v>
                </c:pt>
                <c:pt idx="1">
                  <c:v>OSU001</c:v>
                </c:pt>
                <c:pt idx="2">
                  <c:v>SRS399</c:v>
                </c:pt>
                <c:pt idx="3">
                  <c:v>OSU087</c:v>
                </c:pt>
              </c:strCache>
            </c:strRef>
          </c:cat>
          <c:val>
            <c:numRef>
              <c:f>'ANALISIS COSTOS'!$F$14:$F$17</c:f>
              <c:numCache>
                <c:formatCode>_-"$"\ * #,##0_-;\-"$"\ * #,##0_-;_-"$"\ * "-"??_-;_-@_-</c:formatCode>
                <c:ptCount val="4"/>
                <c:pt idx="0">
                  <c:v>7148187.4975000005</c:v>
                </c:pt>
                <c:pt idx="1">
                  <c:v>535500</c:v>
                </c:pt>
                <c:pt idx="2">
                  <c:v>5570812.4946250003</c:v>
                </c:pt>
                <c:pt idx="3">
                  <c:v>2864925</c:v>
                </c:pt>
              </c:numCache>
            </c:numRef>
          </c:val>
          <c:extLst>
            <c:ext xmlns:c16="http://schemas.microsoft.com/office/drawing/2014/chart" uri="{C3380CC4-5D6E-409C-BE32-E72D297353CC}">
              <c16:uniqueId val="{00000000-96D7-4256-AF80-C35E44020729}"/>
            </c:ext>
          </c:extLst>
        </c:ser>
        <c:ser>
          <c:idx val="1"/>
          <c:order val="1"/>
          <c:tx>
            <c:v>REPUESTOS</c:v>
          </c:tx>
          <c:spPr>
            <a:solidFill>
              <a:schemeClr val="accent1">
                <a:lumMod val="60000"/>
                <a:lumOff val="40000"/>
              </a:schemeClr>
            </a:solidFill>
            <a:ln>
              <a:noFill/>
            </a:ln>
            <a:effectLst>
              <a:outerShdw blurRad="57150" dist="19050" dir="5400000" algn="ctr" rotWithShape="0">
                <a:srgbClr val="000000">
                  <a:alpha val="63000"/>
                </a:srgbClr>
              </a:outerShdw>
            </a:effectLst>
          </c:spPr>
          <c:invertIfNegative val="0"/>
          <c:cat>
            <c:strRef>
              <c:f>'ANALISIS COSTOS'!$E$14:$E$17</c:f>
              <c:strCache>
                <c:ptCount val="4"/>
                <c:pt idx="0">
                  <c:v>OSU000</c:v>
                </c:pt>
                <c:pt idx="1">
                  <c:v>OSU001</c:v>
                </c:pt>
                <c:pt idx="2">
                  <c:v>SRS399</c:v>
                </c:pt>
                <c:pt idx="3">
                  <c:v>OSU087</c:v>
                </c:pt>
              </c:strCache>
            </c:strRef>
          </c:cat>
          <c:val>
            <c:numRef>
              <c:f>'ANALISIS COSTOS'!$G$14:$G$17</c:f>
              <c:numCache>
                <c:formatCode>_-"$"\ * #,##0_-;\-"$"\ * #,##0_-;_-"$"\ * "-"??_-;_-@_-</c:formatCode>
                <c:ptCount val="4"/>
                <c:pt idx="0">
                  <c:v>43894947.857426658</c:v>
                </c:pt>
                <c:pt idx="1">
                  <c:v>3947016.6618700009</c:v>
                </c:pt>
                <c:pt idx="2">
                  <c:v>23567987.488278996</c:v>
                </c:pt>
                <c:pt idx="3">
                  <c:v>21699470.915147599</c:v>
                </c:pt>
              </c:numCache>
            </c:numRef>
          </c:val>
          <c:extLst>
            <c:ext xmlns:c16="http://schemas.microsoft.com/office/drawing/2014/chart" uri="{C3380CC4-5D6E-409C-BE32-E72D297353CC}">
              <c16:uniqueId val="{00000001-96D7-4256-AF80-C35E44020729}"/>
            </c:ext>
          </c:extLst>
        </c:ser>
        <c:dLbls>
          <c:showLegendKey val="0"/>
          <c:showVal val="0"/>
          <c:showCatName val="0"/>
          <c:showSerName val="0"/>
          <c:showPercent val="0"/>
          <c:showBubbleSize val="0"/>
        </c:dLbls>
        <c:gapWidth val="100"/>
        <c:overlap val="-24"/>
        <c:axId val="995273487"/>
        <c:axId val="995275567"/>
      </c:barChart>
      <c:catAx>
        <c:axId val="995273487"/>
        <c:scaling>
          <c:orientation val="minMax"/>
        </c:scaling>
        <c:delete val="0"/>
        <c:axPos val="b"/>
        <c:title>
          <c:tx>
            <c:rich>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r>
                  <a:rPr lang="es-CO"/>
                  <a:t>PLACA</a:t>
                </a:r>
              </a:p>
            </c:rich>
          </c:tx>
          <c:overlay val="0"/>
          <c:spPr>
            <a:noFill/>
            <a:ln>
              <a:noFill/>
            </a:ln>
            <a:effectLst/>
          </c:spPr>
          <c:txPr>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CO"/>
            </a:p>
          </c:txPr>
        </c:title>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995275567"/>
        <c:crosses val="autoZero"/>
        <c:auto val="1"/>
        <c:lblAlgn val="ctr"/>
        <c:lblOffset val="100"/>
        <c:noMultiLvlLbl val="0"/>
      </c:catAx>
      <c:valAx>
        <c:axId val="995275567"/>
        <c:scaling>
          <c:orientation val="minMax"/>
        </c:scaling>
        <c:delete val="0"/>
        <c:axPos val="l"/>
        <c:majorGridlines>
          <c:spPr>
            <a:ln w="9525" cap="flat" cmpd="sng" algn="ctr">
              <a:solidFill>
                <a:schemeClr val="lt1">
                  <a:lumMod val="95000"/>
                  <a:alpha val="10000"/>
                </a:schemeClr>
              </a:solidFill>
              <a:round/>
            </a:ln>
            <a:effectLst/>
          </c:spPr>
        </c:majorGridlines>
        <c:title>
          <c:tx>
            <c:rich>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r>
                  <a:rPr lang="es-CO"/>
                  <a:t>[COP]</a:t>
                </a:r>
              </a:p>
            </c:rich>
          </c:tx>
          <c:overlay val="0"/>
          <c:spPr>
            <a:noFill/>
            <a:ln>
              <a:noFill/>
            </a:ln>
            <a:effectLst/>
          </c:spPr>
          <c:txPr>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CO"/>
            </a:p>
          </c:txPr>
        </c:title>
        <c:numFmt formatCode="_-&quot;$&quot;\ * #,##0_-;\-&quot;$&quot;\ * #,##0_-;_-&quot;$&quot;\ *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9952734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a:t>COSTOS CAMIONETAS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plotArea>
      <c:layout/>
      <c:barChart>
        <c:barDir val="col"/>
        <c:grouping val="clustered"/>
        <c:varyColors val="0"/>
        <c:ser>
          <c:idx val="0"/>
          <c:order val="0"/>
          <c:tx>
            <c:v>MANTENIMIENTO</c:v>
          </c:tx>
          <c:spPr>
            <a:solidFill>
              <a:schemeClr val="bg2">
                <a:lumMod val="75000"/>
              </a:schemeClr>
            </a:solidFill>
            <a:ln>
              <a:noFill/>
            </a:ln>
            <a:effectLst>
              <a:outerShdw blurRad="57150" dist="19050" dir="5400000" algn="ctr" rotWithShape="0">
                <a:srgbClr val="000000">
                  <a:alpha val="63000"/>
                </a:srgbClr>
              </a:outerShdw>
            </a:effectLst>
          </c:spPr>
          <c:invertIfNegative val="0"/>
          <c:cat>
            <c:strRef>
              <c:f>'ANALISIS COSTOS'!$E$4:$E$5</c:f>
              <c:strCache>
                <c:ptCount val="2"/>
                <c:pt idx="0">
                  <c:v>OSA368</c:v>
                </c:pt>
                <c:pt idx="1">
                  <c:v>OSU103</c:v>
                </c:pt>
              </c:strCache>
            </c:strRef>
          </c:cat>
          <c:val>
            <c:numRef>
              <c:f>'ANALISIS COSTOS'!$F$4:$F$5</c:f>
              <c:numCache>
                <c:formatCode>_-"$"\ * #,##0_-;\-"$"\ * #,##0_-;_-"$"\ * "-"??_-;_-@_-</c:formatCode>
                <c:ptCount val="2"/>
                <c:pt idx="0">
                  <c:v>3964187.5</c:v>
                </c:pt>
                <c:pt idx="1">
                  <c:v>267750</c:v>
                </c:pt>
              </c:numCache>
            </c:numRef>
          </c:val>
          <c:extLst>
            <c:ext xmlns:c16="http://schemas.microsoft.com/office/drawing/2014/chart" uri="{C3380CC4-5D6E-409C-BE32-E72D297353CC}">
              <c16:uniqueId val="{00000002-F32D-492D-AE2D-3362B9AC6D25}"/>
            </c:ext>
          </c:extLst>
        </c:ser>
        <c:ser>
          <c:idx val="1"/>
          <c:order val="1"/>
          <c:tx>
            <c:v>REPUESTOS</c:v>
          </c:tx>
          <c:spPr>
            <a:solidFill>
              <a:schemeClr val="accent1">
                <a:lumMod val="60000"/>
                <a:lumOff val="40000"/>
              </a:schemeClr>
            </a:solidFill>
            <a:ln>
              <a:noFill/>
            </a:ln>
            <a:effectLst>
              <a:outerShdw blurRad="57150" dist="19050" dir="5400000" algn="ctr" rotWithShape="0">
                <a:srgbClr val="000000">
                  <a:alpha val="63000"/>
                </a:srgbClr>
              </a:outerShdw>
            </a:effectLst>
          </c:spPr>
          <c:invertIfNegative val="0"/>
          <c:cat>
            <c:strRef>
              <c:f>'ANALISIS COSTOS'!$E$4:$E$5</c:f>
              <c:strCache>
                <c:ptCount val="2"/>
                <c:pt idx="0">
                  <c:v>OSA368</c:v>
                </c:pt>
                <c:pt idx="1">
                  <c:v>OSU103</c:v>
                </c:pt>
              </c:strCache>
            </c:strRef>
          </c:cat>
          <c:val>
            <c:numRef>
              <c:f>'ANALISIS COSTOS'!$G$4:$G$5</c:f>
              <c:numCache>
                <c:formatCode>_-"$"\ * #,##0_-;\-"$"\ * #,##0_-;_-"$"\ * "-"??_-;_-@_-</c:formatCode>
                <c:ptCount val="2"/>
                <c:pt idx="0">
                  <c:v>5113474.449810002</c:v>
                </c:pt>
                <c:pt idx="1">
                  <c:v>1848537.226050667</c:v>
                </c:pt>
              </c:numCache>
            </c:numRef>
          </c:val>
          <c:extLst>
            <c:ext xmlns:c16="http://schemas.microsoft.com/office/drawing/2014/chart" uri="{C3380CC4-5D6E-409C-BE32-E72D297353CC}">
              <c16:uniqueId val="{00000003-F32D-492D-AE2D-3362B9AC6D25}"/>
            </c:ext>
          </c:extLst>
        </c:ser>
        <c:dLbls>
          <c:showLegendKey val="0"/>
          <c:showVal val="0"/>
          <c:showCatName val="0"/>
          <c:showSerName val="0"/>
          <c:showPercent val="0"/>
          <c:showBubbleSize val="0"/>
        </c:dLbls>
        <c:gapWidth val="100"/>
        <c:overlap val="-24"/>
        <c:axId val="995266831"/>
        <c:axId val="995276815"/>
      </c:barChart>
      <c:catAx>
        <c:axId val="995266831"/>
        <c:scaling>
          <c:orientation val="minMax"/>
        </c:scaling>
        <c:delete val="0"/>
        <c:axPos val="b"/>
        <c:title>
          <c:tx>
            <c:rich>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r>
                  <a:rPr lang="es-CO"/>
                  <a:t>PLACA</a:t>
                </a:r>
              </a:p>
            </c:rich>
          </c:tx>
          <c:overlay val="0"/>
          <c:spPr>
            <a:noFill/>
            <a:ln>
              <a:noFill/>
            </a:ln>
            <a:effectLst/>
          </c:spPr>
          <c:txPr>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CO"/>
            </a:p>
          </c:txPr>
        </c:title>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995276815"/>
        <c:crosses val="autoZero"/>
        <c:auto val="1"/>
        <c:lblAlgn val="ctr"/>
        <c:lblOffset val="100"/>
        <c:noMultiLvlLbl val="0"/>
      </c:catAx>
      <c:valAx>
        <c:axId val="995276815"/>
        <c:scaling>
          <c:orientation val="minMax"/>
        </c:scaling>
        <c:delete val="0"/>
        <c:axPos val="l"/>
        <c:majorGridlines>
          <c:spPr>
            <a:ln w="9525" cap="flat" cmpd="sng" algn="ctr">
              <a:solidFill>
                <a:schemeClr val="lt1">
                  <a:lumMod val="95000"/>
                  <a:alpha val="10000"/>
                </a:schemeClr>
              </a:solidFill>
              <a:round/>
            </a:ln>
            <a:effectLst/>
          </c:spPr>
        </c:majorGridlines>
        <c:title>
          <c:tx>
            <c:rich>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r>
                  <a:rPr lang="es-CO"/>
                  <a:t>[COP]</a:t>
                </a:r>
              </a:p>
            </c:rich>
          </c:tx>
          <c:overlay val="0"/>
          <c:spPr>
            <a:noFill/>
            <a:ln>
              <a:noFill/>
            </a:ln>
            <a:effectLst/>
          </c:spPr>
          <c:txPr>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CO"/>
            </a:p>
          </c:txPr>
        </c:title>
        <c:numFmt formatCode="_-&quot;$&quot;\ * #,##0_-;\-&quot;$&quot;\ * #,##0_-;_-&quot;$&quot;\ *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9952668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a:t>COSTOS OTROS VEHICULOS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plotArea>
      <c:layout/>
      <c:barChart>
        <c:barDir val="col"/>
        <c:grouping val="clustered"/>
        <c:varyColors val="0"/>
        <c:ser>
          <c:idx val="0"/>
          <c:order val="0"/>
          <c:tx>
            <c:v>MANTENIMIENTO</c:v>
          </c:tx>
          <c:spPr>
            <a:solidFill>
              <a:schemeClr val="bg2">
                <a:lumMod val="75000"/>
              </a:schemeClr>
            </a:solidFill>
            <a:ln>
              <a:noFill/>
            </a:ln>
            <a:effectLst>
              <a:outerShdw blurRad="57150" dist="19050" dir="5400000" algn="ctr" rotWithShape="0">
                <a:srgbClr val="000000">
                  <a:alpha val="63000"/>
                </a:srgbClr>
              </a:outerShdw>
            </a:effectLst>
          </c:spPr>
          <c:invertIfNegative val="0"/>
          <c:cat>
            <c:strRef>
              <c:f>('ANALISIS COSTOS'!$E$3,'ANALISIS COSTOS'!$E$12:$E$13)</c:f>
              <c:strCache>
                <c:ptCount val="3"/>
                <c:pt idx="0">
                  <c:v>OSU119</c:v>
                </c:pt>
                <c:pt idx="1">
                  <c:v>HHD33C</c:v>
                </c:pt>
                <c:pt idx="2">
                  <c:v>OSU022</c:v>
                </c:pt>
              </c:strCache>
            </c:strRef>
          </c:cat>
          <c:val>
            <c:numRef>
              <c:f>('ANALISIS COSTOS'!$F$3,'ANALISIS COSTOS'!$F$12:$F$13)</c:f>
              <c:numCache>
                <c:formatCode>_-"$"\ * #,##0_-;\-"$"\ * #,##0_-;_-"$"\ * "-"??_-;_-@_-</c:formatCode>
                <c:ptCount val="3"/>
                <c:pt idx="0">
                  <c:v>19393995.25</c:v>
                </c:pt>
                <c:pt idx="1">
                  <c:v>3186601.04</c:v>
                </c:pt>
                <c:pt idx="2">
                  <c:v>7067000.0003750008</c:v>
                </c:pt>
              </c:numCache>
            </c:numRef>
          </c:val>
          <c:extLst>
            <c:ext xmlns:c16="http://schemas.microsoft.com/office/drawing/2014/chart" uri="{C3380CC4-5D6E-409C-BE32-E72D297353CC}">
              <c16:uniqueId val="{00000003-567F-4285-A07D-4842A0E8A0EA}"/>
            </c:ext>
          </c:extLst>
        </c:ser>
        <c:ser>
          <c:idx val="1"/>
          <c:order val="1"/>
          <c:tx>
            <c:v>REPUESTOS</c:v>
          </c:tx>
          <c:spPr>
            <a:solidFill>
              <a:schemeClr val="accent1">
                <a:lumMod val="60000"/>
                <a:lumOff val="40000"/>
              </a:schemeClr>
            </a:solidFill>
            <a:ln>
              <a:noFill/>
            </a:ln>
            <a:effectLst>
              <a:outerShdw blurRad="57150" dist="19050" dir="5400000" algn="ctr" rotWithShape="0">
                <a:srgbClr val="000000">
                  <a:alpha val="63000"/>
                </a:srgbClr>
              </a:outerShdw>
            </a:effectLst>
          </c:spPr>
          <c:invertIfNegative val="0"/>
          <c:val>
            <c:numRef>
              <c:f>('ANALISIS COSTOS'!$G$3,'ANALISIS COSTOS'!$G$12:$G$13)</c:f>
              <c:numCache>
                <c:formatCode>_-"$"\ * #,##0_-;\-"$"\ * #,##0_-;_-"$"\ * "-"??_-;_-@_-</c:formatCode>
                <c:ptCount val="3"/>
                <c:pt idx="0">
                  <c:v>69657542.905522466</c:v>
                </c:pt>
                <c:pt idx="1">
                  <c:v>6119796.2280632667</c:v>
                </c:pt>
                <c:pt idx="2">
                  <c:v>18012817.068071608</c:v>
                </c:pt>
              </c:numCache>
            </c:numRef>
          </c:val>
          <c:extLst>
            <c:ext xmlns:c16="http://schemas.microsoft.com/office/drawing/2014/chart" uri="{C3380CC4-5D6E-409C-BE32-E72D297353CC}">
              <c16:uniqueId val="{00000004-567F-4285-A07D-4842A0E8A0EA}"/>
            </c:ext>
          </c:extLst>
        </c:ser>
        <c:dLbls>
          <c:showLegendKey val="0"/>
          <c:showVal val="0"/>
          <c:showCatName val="0"/>
          <c:showSerName val="0"/>
          <c:showPercent val="0"/>
          <c:showBubbleSize val="0"/>
        </c:dLbls>
        <c:gapWidth val="100"/>
        <c:overlap val="-24"/>
        <c:axId val="1062250815"/>
        <c:axId val="1062258719"/>
      </c:barChart>
      <c:catAx>
        <c:axId val="1062250815"/>
        <c:scaling>
          <c:orientation val="minMax"/>
        </c:scaling>
        <c:delete val="0"/>
        <c:axPos val="b"/>
        <c:title>
          <c:tx>
            <c:rich>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r>
                  <a:rPr lang="es-CO"/>
                  <a:t>PLACA</a:t>
                </a:r>
              </a:p>
            </c:rich>
          </c:tx>
          <c:overlay val="0"/>
          <c:spPr>
            <a:noFill/>
            <a:ln>
              <a:noFill/>
            </a:ln>
            <a:effectLst/>
          </c:spPr>
          <c:txPr>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CO"/>
            </a:p>
          </c:txPr>
        </c:title>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062258719"/>
        <c:crosses val="autoZero"/>
        <c:auto val="1"/>
        <c:lblAlgn val="ctr"/>
        <c:lblOffset val="100"/>
        <c:noMultiLvlLbl val="0"/>
      </c:catAx>
      <c:valAx>
        <c:axId val="1062258719"/>
        <c:scaling>
          <c:orientation val="minMax"/>
        </c:scaling>
        <c:delete val="0"/>
        <c:axPos val="l"/>
        <c:majorGridlines>
          <c:spPr>
            <a:ln w="9525" cap="flat" cmpd="sng" algn="ctr">
              <a:solidFill>
                <a:schemeClr val="lt1">
                  <a:lumMod val="95000"/>
                  <a:alpha val="10000"/>
                </a:schemeClr>
              </a:solidFill>
              <a:round/>
            </a:ln>
            <a:effectLst/>
          </c:spPr>
        </c:majorGridlines>
        <c:title>
          <c:tx>
            <c:rich>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r>
                  <a:rPr lang="es-CO"/>
                  <a:t>[COP]</a:t>
                </a:r>
              </a:p>
            </c:rich>
          </c:tx>
          <c:overlay val="0"/>
          <c:spPr>
            <a:noFill/>
            <a:ln>
              <a:noFill/>
            </a:ln>
            <a:effectLst/>
          </c:spPr>
          <c:txPr>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CO"/>
            </a:p>
          </c:txPr>
        </c:title>
        <c:numFmt formatCode="_-&quot;$&quot;\ * #,##0_-;\-&quot;$&quot;\ * #,##0_-;_-&quot;$&quot;\ *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06225081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ysClr val="windowText" lastClr="000000"/>
                </a:solidFill>
                <a:latin typeface="+mj-lt"/>
                <a:ea typeface="+mj-ea"/>
                <a:cs typeface="+mj-cs"/>
              </a:defRPr>
            </a:pPr>
            <a:r>
              <a:rPr lang="es-CO">
                <a:solidFill>
                  <a:sysClr val="windowText" lastClr="000000"/>
                </a:solidFill>
              </a:rPr>
              <a:t>PRIMER SEMESTRE</a:t>
            </a: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ysClr val="windowText" lastClr="000000"/>
              </a:solidFill>
              <a:latin typeface="+mj-lt"/>
              <a:ea typeface="+mj-ea"/>
              <a:cs typeface="+mj-cs"/>
            </a:defRPr>
          </a:pPr>
          <a:endParaRPr lang="es-CO"/>
        </a:p>
      </c:txPr>
    </c:title>
    <c:autoTitleDeleted val="0"/>
    <c:plotArea>
      <c:layout/>
      <c:barChart>
        <c:barDir val="col"/>
        <c:grouping val="clustered"/>
        <c:varyColors val="0"/>
        <c:ser>
          <c:idx val="0"/>
          <c:order val="0"/>
          <c:tx>
            <c:v>COSTO SISTEMA HIDRAULICO</c:v>
          </c:tx>
          <c:spPr>
            <a:solidFill>
              <a:schemeClr val="accent1"/>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'ANALISIS COMPACTADORES'!$C$5:$C$9</c:f>
              <c:strCache>
                <c:ptCount val="5"/>
                <c:pt idx="0">
                  <c:v>OSU026</c:v>
                </c:pt>
                <c:pt idx="1">
                  <c:v>OSU027</c:v>
                </c:pt>
                <c:pt idx="2">
                  <c:v>OSU040</c:v>
                </c:pt>
                <c:pt idx="3">
                  <c:v>OSU018</c:v>
                </c:pt>
                <c:pt idx="4">
                  <c:v>OSU089</c:v>
                </c:pt>
              </c:strCache>
            </c:strRef>
          </c:cat>
          <c:val>
            <c:numRef>
              <c:f>'ANALISIS COMPACTADORES'!$D$5:$D$9</c:f>
              <c:numCache>
                <c:formatCode>_-"$"\ * #,##0_-;\-"$"\ * #,##0_-;_-"$"\ * "-"??_-;_-@_-</c:formatCode>
                <c:ptCount val="5"/>
                <c:pt idx="0">
                  <c:v>0</c:v>
                </c:pt>
                <c:pt idx="1">
                  <c:v>0</c:v>
                </c:pt>
                <c:pt idx="2">
                  <c:v>0</c:v>
                </c:pt>
                <c:pt idx="3">
                  <c:v>0</c:v>
                </c:pt>
                <c:pt idx="4">
                  <c:v>0</c:v>
                </c:pt>
              </c:numCache>
            </c:numRef>
          </c:val>
          <c:extLst>
            <c:ext xmlns:c16="http://schemas.microsoft.com/office/drawing/2014/chart" uri="{C3380CC4-5D6E-409C-BE32-E72D297353CC}">
              <c16:uniqueId val="{00000000-C4C8-40EE-A062-2CDA8FDCCE71}"/>
            </c:ext>
          </c:extLst>
        </c:ser>
        <c:ser>
          <c:idx val="1"/>
          <c:order val="1"/>
          <c:tx>
            <c:v>COSTO METALMECANICA CAJA</c:v>
          </c:tx>
          <c:spPr>
            <a:solidFill>
              <a:schemeClr val="accent2"/>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'ANALISIS COMPACTADORES'!$C$5:$C$9</c:f>
              <c:strCache>
                <c:ptCount val="5"/>
                <c:pt idx="0">
                  <c:v>OSU026</c:v>
                </c:pt>
                <c:pt idx="1">
                  <c:v>OSU027</c:v>
                </c:pt>
                <c:pt idx="2">
                  <c:v>OSU040</c:v>
                </c:pt>
                <c:pt idx="3">
                  <c:v>OSU018</c:v>
                </c:pt>
                <c:pt idx="4">
                  <c:v>OSU089</c:v>
                </c:pt>
              </c:strCache>
            </c:strRef>
          </c:cat>
          <c:val>
            <c:numRef>
              <c:f>'ANALISIS COMPACTADORES'!$F$5:$F$9</c:f>
              <c:numCache>
                <c:formatCode>_-"$"\ * #,##0_-;\-"$"\ * #,##0_-;_-"$"\ * "-"??_-;_-@_-</c:formatCode>
                <c:ptCount val="5"/>
                <c:pt idx="0">
                  <c:v>0</c:v>
                </c:pt>
                <c:pt idx="1">
                  <c:v>0</c:v>
                </c:pt>
                <c:pt idx="2">
                  <c:v>0</c:v>
                </c:pt>
                <c:pt idx="3">
                  <c:v>0</c:v>
                </c:pt>
                <c:pt idx="4">
                  <c:v>0</c:v>
                </c:pt>
              </c:numCache>
            </c:numRef>
          </c:val>
          <c:extLst>
            <c:ext xmlns:c16="http://schemas.microsoft.com/office/drawing/2014/chart" uri="{C3380CC4-5D6E-409C-BE32-E72D297353CC}">
              <c16:uniqueId val="{00000001-C4C8-40EE-A062-2CDA8FDCCE71}"/>
            </c:ext>
          </c:extLst>
        </c:ser>
        <c:dLbls>
          <c:dLblPos val="ctr"/>
          <c:showLegendKey val="0"/>
          <c:showVal val="1"/>
          <c:showCatName val="0"/>
          <c:showSerName val="0"/>
          <c:showPercent val="0"/>
          <c:showBubbleSize val="0"/>
        </c:dLbls>
        <c:gapWidth val="267"/>
        <c:overlap val="-43"/>
        <c:axId val="1903164351"/>
        <c:axId val="1903178911"/>
      </c:barChart>
      <c:catAx>
        <c:axId val="1903164351"/>
        <c:scaling>
          <c:orientation val="minMax"/>
        </c:scaling>
        <c:delete val="0"/>
        <c:axPos val="b"/>
        <c:majorGridlines>
          <c:spPr>
            <a:ln w="9525" cap="flat" cmpd="sng" algn="ctr">
              <a:solidFill>
                <a:schemeClr val="dk1">
                  <a:lumMod val="15000"/>
                  <a:lumOff val="85000"/>
                </a:schemeClr>
              </a:solidFill>
              <a:round/>
            </a:ln>
            <a:effectLst/>
          </c:spPr>
        </c:majorGridlines>
        <c:title>
          <c:tx>
            <c:rich>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CO"/>
                  <a:t>PLACA</a:t>
                </a:r>
              </a:p>
            </c:rich>
          </c:tx>
          <c:overlay val="0"/>
          <c:spPr>
            <a:noFill/>
            <a:ln>
              <a:noFill/>
            </a:ln>
            <a:effectLst/>
          </c:spPr>
          <c:txPr>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CO"/>
          </a:p>
        </c:txPr>
        <c:crossAx val="1903178911"/>
        <c:crosses val="autoZero"/>
        <c:auto val="1"/>
        <c:lblAlgn val="ctr"/>
        <c:lblOffset val="100"/>
        <c:noMultiLvlLbl val="0"/>
      </c:catAx>
      <c:valAx>
        <c:axId val="1903178911"/>
        <c:scaling>
          <c:orientation val="minMax"/>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CO"/>
                  <a:t>[COP]</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title>
        <c:numFmt formatCode="_-&quot;$&quot;\ * #,##0_-;\-&quot;$&quot;\ * #,##0_-;_-&quot;$&quot;\ *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1903164351"/>
        <c:crosses val="autoZero"/>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ysClr val="windowText" lastClr="000000"/>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8">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10.xml><?xml version="1.0" encoding="utf-8"?>
<cs:chartStyle xmlns:cs="http://schemas.microsoft.com/office/drawing/2012/chartStyle" xmlns:a="http://schemas.openxmlformats.org/drawingml/2006/main" id="208">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11.xml><?xml version="1.0" encoding="utf-8"?>
<cs:chartStyle xmlns:cs="http://schemas.microsoft.com/office/drawing/2012/chartStyle" xmlns:a="http://schemas.openxmlformats.org/drawingml/2006/main" id="208">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12.xml><?xml version="1.0" encoding="utf-8"?>
<cs:chartStyle xmlns:cs="http://schemas.microsoft.com/office/drawing/2012/chartStyle" xmlns:a="http://schemas.openxmlformats.org/drawingml/2006/main" id="208">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2.xml><?xml version="1.0" encoding="utf-8"?>
<cs:chartStyle xmlns:cs="http://schemas.microsoft.com/office/drawing/2012/chartStyle" xmlns:a="http://schemas.openxmlformats.org/drawingml/2006/main" id="208">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3.xml><?xml version="1.0" encoding="utf-8"?>
<cs:chartStyle xmlns:cs="http://schemas.microsoft.com/office/drawing/2012/chartStyle" xmlns:a="http://schemas.openxmlformats.org/drawingml/2006/main" id="221">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221">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208">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6</xdr:col>
      <xdr:colOff>323850</xdr:colOff>
      <xdr:row>2</xdr:row>
      <xdr:rowOff>10581</xdr:rowOff>
    </xdr:from>
    <xdr:to>
      <xdr:col>13</xdr:col>
      <xdr:colOff>590550</xdr:colOff>
      <xdr:row>18</xdr:row>
      <xdr:rowOff>0</xdr:rowOff>
    </xdr:to>
    <xdr:graphicFrame macro="">
      <xdr:nvGraphicFramePr>
        <xdr:cNvPr id="2" name="Gráfico 1">
          <a:extLst>
            <a:ext uri="{FF2B5EF4-FFF2-40B4-BE49-F238E27FC236}">
              <a16:creationId xmlns:a16="http://schemas.microsoft.com/office/drawing/2014/main" id="{9AA4BD95-AA3A-4AD3-AC80-EEF65F23554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24044</xdr:colOff>
      <xdr:row>56</xdr:row>
      <xdr:rowOff>25375</xdr:rowOff>
    </xdr:from>
    <xdr:to>
      <xdr:col>8</xdr:col>
      <xdr:colOff>1013113</xdr:colOff>
      <xdr:row>93</xdr:row>
      <xdr:rowOff>116278</xdr:rowOff>
    </xdr:to>
    <xdr:graphicFrame macro="">
      <xdr:nvGraphicFramePr>
        <xdr:cNvPr id="2" name="Gráfico 1">
          <a:extLst>
            <a:ext uri="{FF2B5EF4-FFF2-40B4-BE49-F238E27FC236}">
              <a16:creationId xmlns:a16="http://schemas.microsoft.com/office/drawing/2014/main" id="{30CC5152-10FF-7956-D97D-56A58A49D5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59871</xdr:colOff>
      <xdr:row>0</xdr:row>
      <xdr:rowOff>134027</xdr:rowOff>
    </xdr:from>
    <xdr:to>
      <xdr:col>17</xdr:col>
      <xdr:colOff>401871</xdr:colOff>
      <xdr:row>19</xdr:row>
      <xdr:rowOff>60098</xdr:rowOff>
    </xdr:to>
    <xdr:grpSp>
      <xdr:nvGrpSpPr>
        <xdr:cNvPr id="10" name="Grupo 9">
          <a:extLst>
            <a:ext uri="{FF2B5EF4-FFF2-40B4-BE49-F238E27FC236}">
              <a16:creationId xmlns:a16="http://schemas.microsoft.com/office/drawing/2014/main" id="{19D69A07-34DA-4DC1-B3DC-39D3BB8254A5}"/>
            </a:ext>
          </a:extLst>
        </xdr:cNvPr>
        <xdr:cNvGrpSpPr/>
      </xdr:nvGrpSpPr>
      <xdr:grpSpPr>
        <a:xfrm>
          <a:off x="8741228" y="134027"/>
          <a:ext cx="7200000" cy="3600000"/>
          <a:chOff x="8700407" y="446991"/>
          <a:chExt cx="9020176" cy="3600000"/>
        </a:xfrm>
      </xdr:grpSpPr>
      <xdr:graphicFrame macro="">
        <xdr:nvGraphicFramePr>
          <xdr:cNvPr id="2" name="Gráfico 1">
            <a:extLst>
              <a:ext uri="{FF2B5EF4-FFF2-40B4-BE49-F238E27FC236}">
                <a16:creationId xmlns:a16="http://schemas.microsoft.com/office/drawing/2014/main" id="{21EC8773-55EF-FCCE-EE52-DB52F63E6F07}"/>
              </a:ext>
            </a:extLst>
          </xdr:cNvPr>
          <xdr:cNvGraphicFramePr/>
        </xdr:nvGraphicFramePr>
        <xdr:xfrm>
          <a:off x="8700407" y="446991"/>
          <a:ext cx="9020176" cy="3600000"/>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4" name="Conector recto 3">
            <a:extLst>
              <a:ext uri="{FF2B5EF4-FFF2-40B4-BE49-F238E27FC236}">
                <a16:creationId xmlns:a16="http://schemas.microsoft.com/office/drawing/2014/main" id="{77222E4F-3E8D-C35E-B4DF-9C103C91DF49}"/>
              </a:ext>
            </a:extLst>
          </xdr:cNvPr>
          <xdr:cNvCxnSpPr/>
        </xdr:nvCxnSpPr>
        <xdr:spPr>
          <a:xfrm flipH="1" flipV="1">
            <a:off x="11574542" y="1401536"/>
            <a:ext cx="5062977" cy="13608"/>
          </a:xfrm>
          <a:prstGeom prst="line">
            <a:avLst/>
          </a:prstGeom>
          <a:ln w="1905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19" name="Conector recto 18">
            <a:extLst>
              <a:ext uri="{FF2B5EF4-FFF2-40B4-BE49-F238E27FC236}">
                <a16:creationId xmlns:a16="http://schemas.microsoft.com/office/drawing/2014/main" id="{30AD0421-C5CC-CC10-F6ED-61A55F0AF81E}"/>
              </a:ext>
            </a:extLst>
          </xdr:cNvPr>
          <xdr:cNvCxnSpPr/>
        </xdr:nvCxnSpPr>
        <xdr:spPr>
          <a:xfrm>
            <a:off x="11538316" y="1420453"/>
            <a:ext cx="28059" cy="1804440"/>
          </a:xfrm>
          <a:prstGeom prst="line">
            <a:avLst/>
          </a:prstGeom>
          <a:ln w="19050">
            <a:solidFill>
              <a:sysClr val="windowText" lastClr="000000"/>
            </a:solidFill>
            <a:prstDash val="sysDot"/>
          </a:ln>
        </xdr:spPr>
        <xdr:style>
          <a:lnRef idx="1">
            <a:schemeClr val="accent1"/>
          </a:lnRef>
          <a:fillRef idx="0">
            <a:schemeClr val="accent1"/>
          </a:fillRef>
          <a:effectRef idx="0">
            <a:schemeClr val="accent1"/>
          </a:effectRef>
          <a:fontRef idx="minor">
            <a:schemeClr val="tx1"/>
          </a:fontRef>
        </xdr:style>
      </xdr:cxnSp>
      <xdr:sp macro="" textlink="">
        <xdr:nvSpPr>
          <xdr:cNvPr id="22" name="Rectángulo 21">
            <a:extLst>
              <a:ext uri="{FF2B5EF4-FFF2-40B4-BE49-F238E27FC236}">
                <a16:creationId xmlns:a16="http://schemas.microsoft.com/office/drawing/2014/main" id="{65682CA2-7208-AD93-9EE0-FE772EDB965F}"/>
              </a:ext>
            </a:extLst>
          </xdr:cNvPr>
          <xdr:cNvSpPr/>
        </xdr:nvSpPr>
        <xdr:spPr>
          <a:xfrm>
            <a:off x="10992037" y="1940233"/>
            <a:ext cx="2058129" cy="937629"/>
          </a:xfrm>
          <a:prstGeom prst="rect">
            <a:avLst/>
          </a:prstGeom>
          <a:noFill/>
        </xdr:spPr>
        <xdr:txBody>
          <a:bodyPr wrap="none" lIns="91440" tIns="45720" rIns="91440" bIns="45720">
            <a:noAutofit/>
          </a:bodyPr>
          <a:lstStyle/>
          <a:p>
            <a:pPr algn="ctr"/>
            <a:r>
              <a:rPr lang="es-ES" sz="5400" b="0" cap="none" spc="0">
                <a:ln w="0"/>
                <a:solidFill>
                  <a:schemeClr val="accent1"/>
                </a:solidFill>
                <a:effectLst>
                  <a:outerShdw blurRad="38100" dist="25400" dir="5400000" algn="ctr" rotWithShape="0">
                    <a:srgbClr val="6E747A">
                      <a:alpha val="43000"/>
                    </a:srgbClr>
                  </a:outerShdw>
                </a:effectLst>
              </a:rPr>
              <a:t>A       B</a:t>
            </a:r>
          </a:p>
        </xdr:txBody>
      </xdr:sp>
    </xdr:grpSp>
    <xdr:clientData/>
  </xdr:twoCellAnchor>
  <xdr:twoCellAnchor>
    <xdr:from>
      <xdr:col>8</xdr:col>
      <xdr:colOff>136826</xdr:colOff>
      <xdr:row>25</xdr:row>
      <xdr:rowOff>16325</xdr:rowOff>
    </xdr:from>
    <xdr:to>
      <xdr:col>17</xdr:col>
      <xdr:colOff>478826</xdr:colOff>
      <xdr:row>43</xdr:row>
      <xdr:rowOff>146504</xdr:rowOff>
    </xdr:to>
    <xdr:grpSp>
      <xdr:nvGrpSpPr>
        <xdr:cNvPr id="12" name="Grupo 11">
          <a:extLst>
            <a:ext uri="{FF2B5EF4-FFF2-40B4-BE49-F238E27FC236}">
              <a16:creationId xmlns:a16="http://schemas.microsoft.com/office/drawing/2014/main" id="{49A81973-A9D7-4BD9-9BED-1E0C151C554D}"/>
            </a:ext>
          </a:extLst>
        </xdr:cNvPr>
        <xdr:cNvGrpSpPr/>
      </xdr:nvGrpSpPr>
      <xdr:grpSpPr>
        <a:xfrm>
          <a:off x="8818183" y="4846861"/>
          <a:ext cx="7200000" cy="3600000"/>
          <a:chOff x="8736540" y="6173037"/>
          <a:chExt cx="7200000" cy="4027440"/>
        </a:xfrm>
      </xdr:grpSpPr>
      <xdr:graphicFrame macro="">
        <xdr:nvGraphicFramePr>
          <xdr:cNvPr id="5" name="Gráfico 4">
            <a:extLst>
              <a:ext uri="{FF2B5EF4-FFF2-40B4-BE49-F238E27FC236}">
                <a16:creationId xmlns:a16="http://schemas.microsoft.com/office/drawing/2014/main" id="{B6512EEA-2B7D-D1A1-1417-39562184450A}"/>
              </a:ext>
            </a:extLst>
          </xdr:cNvPr>
          <xdr:cNvGraphicFramePr/>
        </xdr:nvGraphicFramePr>
        <xdr:xfrm>
          <a:off x="8736540" y="6173037"/>
          <a:ext cx="7200000" cy="4027440"/>
        </xdr:xfrm>
        <a:graphic>
          <a:graphicData uri="http://schemas.openxmlformats.org/drawingml/2006/chart">
            <c:chart xmlns:c="http://schemas.openxmlformats.org/drawingml/2006/chart" xmlns:r="http://schemas.openxmlformats.org/officeDocument/2006/relationships" r:id="rId2"/>
          </a:graphicData>
        </a:graphic>
      </xdr:graphicFrame>
      <xdr:cxnSp macro="">
        <xdr:nvCxnSpPr>
          <xdr:cNvPr id="8" name="Conector recto 7">
            <a:extLst>
              <a:ext uri="{FF2B5EF4-FFF2-40B4-BE49-F238E27FC236}">
                <a16:creationId xmlns:a16="http://schemas.microsoft.com/office/drawing/2014/main" id="{1B985499-598B-4EB0-AD50-1F8224EDA217}"/>
              </a:ext>
            </a:extLst>
          </xdr:cNvPr>
          <xdr:cNvCxnSpPr/>
        </xdr:nvCxnSpPr>
        <xdr:spPr>
          <a:xfrm flipH="1" flipV="1">
            <a:off x="11334750" y="7235591"/>
            <a:ext cx="3769180" cy="15224"/>
          </a:xfrm>
          <a:prstGeom prst="line">
            <a:avLst/>
          </a:prstGeom>
          <a:ln w="1905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9" name="Conector recto 8">
            <a:extLst>
              <a:ext uri="{FF2B5EF4-FFF2-40B4-BE49-F238E27FC236}">
                <a16:creationId xmlns:a16="http://schemas.microsoft.com/office/drawing/2014/main" id="{F7ADB30F-B0DA-423C-8A85-C6DA95F3097C}"/>
              </a:ext>
            </a:extLst>
          </xdr:cNvPr>
          <xdr:cNvCxnSpPr/>
        </xdr:nvCxnSpPr>
        <xdr:spPr>
          <a:xfrm>
            <a:off x="11304130" y="7273368"/>
            <a:ext cx="4917" cy="2125076"/>
          </a:xfrm>
          <a:prstGeom prst="line">
            <a:avLst/>
          </a:prstGeom>
          <a:ln w="19050">
            <a:solidFill>
              <a:sysClr val="windowText" lastClr="000000"/>
            </a:solidFill>
            <a:prstDash val="sysDot"/>
          </a:ln>
        </xdr:spPr>
        <xdr:style>
          <a:lnRef idx="1">
            <a:schemeClr val="accent1"/>
          </a:lnRef>
          <a:fillRef idx="0">
            <a:schemeClr val="accent1"/>
          </a:fillRef>
          <a:effectRef idx="0">
            <a:schemeClr val="accent1"/>
          </a:effectRef>
          <a:fontRef idx="minor">
            <a:schemeClr val="tx1"/>
          </a:fontRef>
        </xdr:style>
      </xdr:cxnSp>
      <xdr:sp macro="" textlink="">
        <xdr:nvSpPr>
          <xdr:cNvPr id="15" name="Rectángulo 14">
            <a:extLst>
              <a:ext uri="{FF2B5EF4-FFF2-40B4-BE49-F238E27FC236}">
                <a16:creationId xmlns:a16="http://schemas.microsoft.com/office/drawing/2014/main" id="{9D97A5D4-F115-48A4-8092-D71AA10719C3}"/>
              </a:ext>
            </a:extLst>
          </xdr:cNvPr>
          <xdr:cNvSpPr/>
        </xdr:nvSpPr>
        <xdr:spPr>
          <a:xfrm>
            <a:off x="10548888" y="7929093"/>
            <a:ext cx="2058129" cy="937629"/>
          </a:xfrm>
          <a:prstGeom prst="rect">
            <a:avLst/>
          </a:prstGeom>
          <a:noFill/>
        </xdr:spPr>
        <xdr:txBody>
          <a:bodyPr wrap="none" lIns="91440" tIns="45720" rIns="91440" bIns="45720">
            <a:noAutofit/>
          </a:bodyPr>
          <a:lstStyle/>
          <a:p>
            <a:pPr algn="ctr"/>
            <a:r>
              <a:rPr lang="es-ES" sz="5400" b="0" cap="none" spc="0">
                <a:ln w="0"/>
                <a:solidFill>
                  <a:schemeClr val="accent1"/>
                </a:solidFill>
                <a:effectLst>
                  <a:outerShdw blurRad="38100" dist="25400" dir="5400000" algn="ctr" rotWithShape="0">
                    <a:srgbClr val="6E747A">
                      <a:alpha val="43000"/>
                    </a:srgbClr>
                  </a:outerShdw>
                </a:effectLst>
              </a:rPr>
              <a:t>A       B</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xdr:colOff>
      <xdr:row>19</xdr:row>
      <xdr:rowOff>173566</xdr:rowOff>
    </xdr:from>
    <xdr:to>
      <xdr:col>8</xdr:col>
      <xdr:colOff>0</xdr:colOff>
      <xdr:row>34</xdr:row>
      <xdr:rowOff>59266</xdr:rowOff>
    </xdr:to>
    <xdr:graphicFrame macro="">
      <xdr:nvGraphicFramePr>
        <xdr:cNvPr id="7" name="Gráfico 6">
          <a:extLst>
            <a:ext uri="{FF2B5EF4-FFF2-40B4-BE49-F238E27FC236}">
              <a16:creationId xmlns:a16="http://schemas.microsoft.com/office/drawing/2014/main" id="{CB5C97F4-42C7-7CC8-3C8D-DCF8E0BDB1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3</xdr:col>
      <xdr:colOff>460276</xdr:colOff>
      <xdr:row>22</xdr:row>
      <xdr:rowOff>60352</xdr:rowOff>
    </xdr:from>
    <xdr:ext cx="4259891" cy="342786"/>
    <xdr:sp macro="" textlink="">
      <xdr:nvSpPr>
        <xdr:cNvPr id="8" name="Rectángulo 7">
          <a:extLst>
            <a:ext uri="{FF2B5EF4-FFF2-40B4-BE49-F238E27FC236}">
              <a16:creationId xmlns:a16="http://schemas.microsoft.com/office/drawing/2014/main" id="{FDC0D07D-E60B-AE1F-5279-1861A1A265AB}"/>
            </a:ext>
          </a:extLst>
        </xdr:cNvPr>
        <xdr:cNvSpPr/>
      </xdr:nvSpPr>
      <xdr:spPr>
        <a:xfrm>
          <a:off x="2545193" y="4314852"/>
          <a:ext cx="4259891" cy="342786"/>
        </a:xfrm>
        <a:prstGeom prst="rect">
          <a:avLst/>
        </a:prstGeom>
        <a:noFill/>
      </xdr:spPr>
      <xdr:txBody>
        <a:bodyPr wrap="square" lIns="91440" tIns="45720" rIns="91440" bIns="45720">
          <a:spAutoFit/>
        </a:bodyPr>
        <a:lstStyle/>
        <a:p>
          <a:pPr algn="ctr"/>
          <a:r>
            <a:rPr lang="es-ES" sz="1600" b="1" cap="none" spc="50">
              <a:ln w="0"/>
              <a:solidFill>
                <a:schemeClr val="bg2"/>
              </a:solidFill>
              <a:effectLst>
                <a:innerShdw blurRad="63500" dist="50800" dir="13500000">
                  <a:srgbClr val="000000">
                    <a:alpha val="50000"/>
                  </a:srgbClr>
                </a:innerShdw>
              </a:effectLst>
            </a:rPr>
            <a:t>VIEJOS                      NUEVOS</a:t>
          </a:r>
        </a:p>
      </xdr:txBody>
    </xdr:sp>
    <xdr:clientData/>
  </xdr:oneCellAnchor>
  <xdr:twoCellAnchor>
    <xdr:from>
      <xdr:col>2</xdr:col>
      <xdr:colOff>0</xdr:colOff>
      <xdr:row>34</xdr:row>
      <xdr:rowOff>184150</xdr:rowOff>
    </xdr:from>
    <xdr:to>
      <xdr:col>7</xdr:col>
      <xdr:colOff>1111249</xdr:colOff>
      <xdr:row>49</xdr:row>
      <xdr:rowOff>69850</xdr:rowOff>
    </xdr:to>
    <xdr:graphicFrame macro="">
      <xdr:nvGraphicFramePr>
        <xdr:cNvPr id="9" name="Gráfico 8">
          <a:extLst>
            <a:ext uri="{FF2B5EF4-FFF2-40B4-BE49-F238E27FC236}">
              <a16:creationId xmlns:a16="http://schemas.microsoft.com/office/drawing/2014/main" id="{E69D7E6D-5D91-57CB-BACD-17EFDDA0D18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4</xdr:col>
      <xdr:colOff>517426</xdr:colOff>
      <xdr:row>38</xdr:row>
      <xdr:rowOff>96335</xdr:rowOff>
    </xdr:from>
    <xdr:ext cx="4259891" cy="342786"/>
    <xdr:sp macro="" textlink="">
      <xdr:nvSpPr>
        <xdr:cNvPr id="10" name="Rectángulo 9">
          <a:extLst>
            <a:ext uri="{FF2B5EF4-FFF2-40B4-BE49-F238E27FC236}">
              <a16:creationId xmlns:a16="http://schemas.microsoft.com/office/drawing/2014/main" id="{DF158224-F414-447E-856C-A8E1215A5BE5}"/>
            </a:ext>
          </a:extLst>
        </xdr:cNvPr>
        <xdr:cNvSpPr/>
      </xdr:nvSpPr>
      <xdr:spPr>
        <a:xfrm>
          <a:off x="3364343" y="7398835"/>
          <a:ext cx="4259891" cy="342786"/>
        </a:xfrm>
        <a:prstGeom prst="rect">
          <a:avLst/>
        </a:prstGeom>
        <a:noFill/>
      </xdr:spPr>
      <xdr:txBody>
        <a:bodyPr wrap="square" lIns="91440" tIns="45720" rIns="91440" bIns="45720">
          <a:spAutoFit/>
        </a:bodyPr>
        <a:lstStyle/>
        <a:p>
          <a:pPr algn="ctr"/>
          <a:r>
            <a:rPr lang="es-ES" sz="1600" b="1" cap="none" spc="50">
              <a:ln w="0"/>
              <a:solidFill>
                <a:schemeClr val="bg2"/>
              </a:solidFill>
              <a:effectLst>
                <a:innerShdw blurRad="63500" dist="50800" dir="13500000">
                  <a:srgbClr val="000000">
                    <a:alpha val="50000"/>
                  </a:srgbClr>
                </a:innerShdw>
              </a:effectLst>
            </a:rPr>
            <a:t>VIEJOS                      NUEVOS</a:t>
          </a:r>
        </a:p>
      </xdr:txBody>
    </xdr:sp>
    <xdr:clientData/>
  </xdr:oneCellAnchor>
  <xdr:twoCellAnchor>
    <xdr:from>
      <xdr:col>9</xdr:col>
      <xdr:colOff>10585</xdr:colOff>
      <xdr:row>20</xdr:row>
      <xdr:rowOff>14813</xdr:rowOff>
    </xdr:from>
    <xdr:to>
      <xdr:col>15</xdr:col>
      <xdr:colOff>10585</xdr:colOff>
      <xdr:row>34</xdr:row>
      <xdr:rowOff>91013</xdr:rowOff>
    </xdr:to>
    <xdr:graphicFrame macro="">
      <xdr:nvGraphicFramePr>
        <xdr:cNvPr id="11" name="Gráfico 10">
          <a:extLst>
            <a:ext uri="{FF2B5EF4-FFF2-40B4-BE49-F238E27FC236}">
              <a16:creationId xmlns:a16="http://schemas.microsoft.com/office/drawing/2014/main" id="{000337EB-42C4-70A9-71E7-6A2728263C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9</xdr:col>
      <xdr:colOff>580926</xdr:colOff>
      <xdr:row>21</xdr:row>
      <xdr:rowOff>170420</xdr:rowOff>
    </xdr:from>
    <xdr:ext cx="4259891" cy="342786"/>
    <xdr:sp macro="" textlink="">
      <xdr:nvSpPr>
        <xdr:cNvPr id="12" name="Rectángulo 11">
          <a:extLst>
            <a:ext uri="{FF2B5EF4-FFF2-40B4-BE49-F238E27FC236}">
              <a16:creationId xmlns:a16="http://schemas.microsoft.com/office/drawing/2014/main" id="{7C7C0D82-F37F-46BC-BFAB-E3373D949603}"/>
            </a:ext>
          </a:extLst>
        </xdr:cNvPr>
        <xdr:cNvSpPr/>
      </xdr:nvSpPr>
      <xdr:spPr>
        <a:xfrm>
          <a:off x="9195759" y="4234420"/>
          <a:ext cx="4259891" cy="342786"/>
        </a:xfrm>
        <a:prstGeom prst="rect">
          <a:avLst/>
        </a:prstGeom>
        <a:noFill/>
      </xdr:spPr>
      <xdr:txBody>
        <a:bodyPr wrap="square" lIns="91440" tIns="45720" rIns="91440" bIns="45720">
          <a:spAutoFit/>
        </a:bodyPr>
        <a:lstStyle/>
        <a:p>
          <a:pPr algn="ctr"/>
          <a:r>
            <a:rPr lang="es-ES" sz="1600" b="1" cap="none" spc="50">
              <a:ln w="0"/>
              <a:solidFill>
                <a:schemeClr val="bg2"/>
              </a:solidFill>
              <a:effectLst>
                <a:innerShdw blurRad="63500" dist="50800" dir="13500000">
                  <a:srgbClr val="000000">
                    <a:alpha val="50000"/>
                  </a:srgbClr>
                </a:innerShdw>
              </a:effectLst>
            </a:rPr>
            <a:t>VIEJOS                      NUEVOS</a:t>
          </a:r>
        </a:p>
      </xdr:txBody>
    </xdr:sp>
    <xdr:clientData/>
  </xdr:oneCellAnchor>
  <xdr:twoCellAnchor>
    <xdr:from>
      <xdr:col>9</xdr:col>
      <xdr:colOff>1</xdr:colOff>
      <xdr:row>35</xdr:row>
      <xdr:rowOff>4234</xdr:rowOff>
    </xdr:from>
    <xdr:to>
      <xdr:col>15</xdr:col>
      <xdr:colOff>1</xdr:colOff>
      <xdr:row>49</xdr:row>
      <xdr:rowOff>80434</xdr:rowOff>
    </xdr:to>
    <xdr:graphicFrame macro="">
      <xdr:nvGraphicFramePr>
        <xdr:cNvPr id="13" name="Gráfico 12">
          <a:extLst>
            <a:ext uri="{FF2B5EF4-FFF2-40B4-BE49-F238E27FC236}">
              <a16:creationId xmlns:a16="http://schemas.microsoft.com/office/drawing/2014/main" id="{60F1691C-2BE3-D3C1-C9DC-A031D659CAF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9</xdr:col>
      <xdr:colOff>246503</xdr:colOff>
      <xdr:row>37</xdr:row>
      <xdr:rowOff>26484</xdr:rowOff>
    </xdr:from>
    <xdr:ext cx="4259891" cy="342786"/>
    <xdr:sp macro="" textlink="">
      <xdr:nvSpPr>
        <xdr:cNvPr id="14" name="Rectángulo 13">
          <a:extLst>
            <a:ext uri="{FF2B5EF4-FFF2-40B4-BE49-F238E27FC236}">
              <a16:creationId xmlns:a16="http://schemas.microsoft.com/office/drawing/2014/main" id="{AF542F50-C5A0-47AD-AC9E-FED4F897A3A1}"/>
            </a:ext>
          </a:extLst>
        </xdr:cNvPr>
        <xdr:cNvSpPr/>
      </xdr:nvSpPr>
      <xdr:spPr>
        <a:xfrm>
          <a:off x="8184003" y="7138484"/>
          <a:ext cx="4259891" cy="342786"/>
        </a:xfrm>
        <a:prstGeom prst="rect">
          <a:avLst/>
        </a:prstGeom>
        <a:noFill/>
      </xdr:spPr>
      <xdr:txBody>
        <a:bodyPr wrap="square" lIns="91440" tIns="45720" rIns="91440" bIns="45720">
          <a:spAutoFit/>
        </a:bodyPr>
        <a:lstStyle/>
        <a:p>
          <a:pPr algn="ctr"/>
          <a:r>
            <a:rPr lang="es-ES" sz="1600" b="1" cap="none" spc="50">
              <a:ln w="0"/>
              <a:solidFill>
                <a:schemeClr val="bg2"/>
              </a:solidFill>
              <a:effectLst>
                <a:innerShdw blurRad="63500" dist="50800" dir="13500000">
                  <a:srgbClr val="000000">
                    <a:alpha val="50000"/>
                  </a:srgbClr>
                </a:innerShdw>
              </a:effectLst>
            </a:rPr>
            <a:t>NUEVOS</a:t>
          </a:r>
          <a:r>
            <a:rPr lang="es-ES" sz="1600" b="1" cap="none" spc="50" baseline="0">
              <a:ln w="0"/>
              <a:solidFill>
                <a:schemeClr val="bg2"/>
              </a:solidFill>
              <a:effectLst>
                <a:innerShdw blurRad="63500" dist="50800" dir="13500000">
                  <a:srgbClr val="000000">
                    <a:alpha val="50000"/>
                  </a:srgbClr>
                </a:innerShdw>
              </a:effectLst>
            </a:rPr>
            <a:t>              VIEJOS</a:t>
          </a:r>
          <a:endParaRPr lang="es-ES" sz="1600" b="1" cap="none" spc="50">
            <a:ln w="0"/>
            <a:solidFill>
              <a:schemeClr val="bg2"/>
            </a:solidFill>
            <a:effectLst>
              <a:innerShdw blurRad="63500" dist="50800" dir="13500000">
                <a:srgbClr val="000000">
                  <a:alpha val="50000"/>
                </a:srgbClr>
              </a:innerShdw>
            </a:effectLst>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0.57886</cdr:x>
      <cdr:y>0.15278</cdr:y>
    </cdr:from>
    <cdr:to>
      <cdr:x>0.58054</cdr:x>
      <cdr:y>0.70448</cdr:y>
    </cdr:to>
    <cdr:cxnSp macro="">
      <cdr:nvCxnSpPr>
        <cdr:cNvPr id="3" name="Conector recto 2">
          <a:extLst xmlns:a="http://schemas.openxmlformats.org/drawingml/2006/main">
            <a:ext uri="{FF2B5EF4-FFF2-40B4-BE49-F238E27FC236}">
              <a16:creationId xmlns:a16="http://schemas.microsoft.com/office/drawing/2014/main" id="{EB2004F7-4FE0-A2ED-6D16-E382295A269B}"/>
            </a:ext>
          </a:extLst>
        </cdr:cNvPr>
        <cdr:cNvCxnSpPr/>
      </cdr:nvCxnSpPr>
      <cdr:spPr>
        <a:xfrm xmlns:a="http://schemas.openxmlformats.org/drawingml/2006/main" flipH="1">
          <a:off x="3651250" y="419101"/>
          <a:ext cx="10583" cy="1513417"/>
        </a:xfrm>
        <a:prstGeom xmlns:a="http://schemas.openxmlformats.org/drawingml/2006/main" prst="line">
          <a:avLst/>
        </a:prstGeom>
        <a:ln xmlns:a="http://schemas.openxmlformats.org/drawingml/2006/main" w="38100" cap="flat" cmpd="sng" algn="ctr">
          <a:solidFill>
            <a:schemeClr val="bg1"/>
          </a:solidFill>
          <a:prstDash val="dash"/>
          <a:round/>
          <a:headEnd type="none" w="med" len="med"/>
          <a:tailEnd type="none" w="med" len="med"/>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cxnSp>
  </cdr:relSizeAnchor>
</c:userShapes>
</file>

<file path=xl/drawings/drawing6.xml><?xml version="1.0" encoding="utf-8"?>
<c:userShapes xmlns:c="http://schemas.openxmlformats.org/drawingml/2006/chart">
  <cdr:relSizeAnchor xmlns:cdr="http://schemas.openxmlformats.org/drawingml/2006/chartDrawing">
    <cdr:from>
      <cdr:x>0.7898</cdr:x>
      <cdr:y>0.16435</cdr:y>
    </cdr:from>
    <cdr:to>
      <cdr:x>0.7898</cdr:x>
      <cdr:y>0.6929</cdr:y>
    </cdr:to>
    <cdr:cxnSp macro="">
      <cdr:nvCxnSpPr>
        <cdr:cNvPr id="3" name="Conector recto 2">
          <a:extLst xmlns:a="http://schemas.openxmlformats.org/drawingml/2006/main">
            <a:ext uri="{FF2B5EF4-FFF2-40B4-BE49-F238E27FC236}">
              <a16:creationId xmlns:a16="http://schemas.microsoft.com/office/drawing/2014/main" id="{14004A49-32F1-4F30-E325-BEC82B3AA9C9}"/>
            </a:ext>
          </a:extLst>
        </cdr:cNvPr>
        <cdr:cNvCxnSpPr/>
      </cdr:nvCxnSpPr>
      <cdr:spPr>
        <a:xfrm xmlns:a="http://schemas.openxmlformats.org/drawingml/2006/main" flipV="1">
          <a:off x="4095751" y="450850"/>
          <a:ext cx="0" cy="1449917"/>
        </a:xfrm>
        <a:prstGeom xmlns:a="http://schemas.openxmlformats.org/drawingml/2006/main" prst="line">
          <a:avLst/>
        </a:prstGeom>
        <a:ln xmlns:a="http://schemas.openxmlformats.org/drawingml/2006/main" w="38100" cap="flat" cmpd="sng" algn="ctr">
          <a:solidFill>
            <a:schemeClr val="bg1"/>
          </a:solidFill>
          <a:prstDash val="dash"/>
          <a:round/>
          <a:headEnd type="none" w="med" len="med"/>
          <a:tailEnd type="none" w="med" len="med"/>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cxnSp>
  </cdr:relSizeAnchor>
</c:userShapes>
</file>

<file path=xl/drawings/drawing7.xml><?xml version="1.0" encoding="utf-8"?>
<c:userShapes xmlns:c="http://schemas.openxmlformats.org/drawingml/2006/chart">
  <cdr:relSizeAnchor xmlns:cdr="http://schemas.openxmlformats.org/drawingml/2006/chartDrawing">
    <cdr:from>
      <cdr:x>0.59954</cdr:x>
      <cdr:y>0.16821</cdr:y>
    </cdr:from>
    <cdr:to>
      <cdr:x>0.59954</cdr:x>
      <cdr:y>0.6929</cdr:y>
    </cdr:to>
    <cdr:cxnSp macro="">
      <cdr:nvCxnSpPr>
        <cdr:cNvPr id="3" name="Conector recto 2">
          <a:extLst xmlns:a="http://schemas.openxmlformats.org/drawingml/2006/main">
            <a:ext uri="{FF2B5EF4-FFF2-40B4-BE49-F238E27FC236}">
              <a16:creationId xmlns:a16="http://schemas.microsoft.com/office/drawing/2014/main" id="{245081BE-E8EB-077C-93EE-23A72486259D}"/>
            </a:ext>
          </a:extLst>
        </cdr:cNvPr>
        <cdr:cNvCxnSpPr/>
      </cdr:nvCxnSpPr>
      <cdr:spPr>
        <a:xfrm xmlns:a="http://schemas.openxmlformats.org/drawingml/2006/main" flipV="1">
          <a:off x="2741082" y="461437"/>
          <a:ext cx="0" cy="1439333"/>
        </a:xfrm>
        <a:prstGeom xmlns:a="http://schemas.openxmlformats.org/drawingml/2006/main" prst="line">
          <a:avLst/>
        </a:prstGeom>
        <a:ln xmlns:a="http://schemas.openxmlformats.org/drawingml/2006/main" w="38100" cap="flat" cmpd="sng" algn="ctr">
          <a:solidFill>
            <a:schemeClr val="bg1"/>
          </a:solidFill>
          <a:prstDash val="dash"/>
          <a:round/>
          <a:headEnd type="none" w="med" len="med"/>
          <a:tailEnd type="none" w="med" len="med"/>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cxnSp>
  </cdr:relSizeAnchor>
</c:userShapes>
</file>

<file path=xl/drawings/drawing8.xml><?xml version="1.0" encoding="utf-8"?>
<c:userShapes xmlns:c="http://schemas.openxmlformats.org/drawingml/2006/chart">
  <cdr:relSizeAnchor xmlns:cdr="http://schemas.openxmlformats.org/drawingml/2006/chartDrawing">
    <cdr:from>
      <cdr:x>0.49074</cdr:x>
      <cdr:y>0.1875</cdr:y>
    </cdr:from>
    <cdr:to>
      <cdr:x>0.49306</cdr:x>
      <cdr:y>0.69676</cdr:y>
    </cdr:to>
    <cdr:cxnSp macro="">
      <cdr:nvCxnSpPr>
        <cdr:cNvPr id="3" name="Conector recto 2">
          <a:extLst xmlns:a="http://schemas.openxmlformats.org/drawingml/2006/main">
            <a:ext uri="{FF2B5EF4-FFF2-40B4-BE49-F238E27FC236}">
              <a16:creationId xmlns:a16="http://schemas.microsoft.com/office/drawing/2014/main" id="{CA8E74E0-821F-1C6A-FBF5-9F8D6D19E350}"/>
            </a:ext>
          </a:extLst>
        </cdr:cNvPr>
        <cdr:cNvCxnSpPr/>
      </cdr:nvCxnSpPr>
      <cdr:spPr>
        <a:xfrm xmlns:a="http://schemas.openxmlformats.org/drawingml/2006/main" flipV="1">
          <a:off x="2243666" y="514351"/>
          <a:ext cx="10583" cy="1397000"/>
        </a:xfrm>
        <a:prstGeom xmlns:a="http://schemas.openxmlformats.org/drawingml/2006/main" prst="line">
          <a:avLst/>
        </a:prstGeom>
        <a:ln xmlns:a="http://schemas.openxmlformats.org/drawingml/2006/main" w="38100" cap="flat" cmpd="sng" algn="ctr">
          <a:solidFill>
            <a:schemeClr val="bg1"/>
          </a:solidFill>
          <a:prstDash val="dash"/>
          <a:round/>
          <a:headEnd type="none" w="med" len="med"/>
          <a:tailEnd type="none" w="med" len="med"/>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cxnSp>
  </cdr:relSizeAnchor>
</c:userShapes>
</file>

<file path=xl/drawings/drawing9.xml><?xml version="1.0" encoding="utf-8"?>
<xdr:wsDr xmlns:xdr="http://schemas.openxmlformats.org/drawingml/2006/spreadsheetDrawing" xmlns:a="http://schemas.openxmlformats.org/drawingml/2006/main">
  <xdr:twoCellAnchor>
    <xdr:from>
      <xdr:col>2</xdr:col>
      <xdr:colOff>95250</xdr:colOff>
      <xdr:row>12</xdr:row>
      <xdr:rowOff>95251</xdr:rowOff>
    </xdr:from>
    <xdr:to>
      <xdr:col>7</xdr:col>
      <xdr:colOff>678656</xdr:colOff>
      <xdr:row>29</xdr:row>
      <xdr:rowOff>71438</xdr:rowOff>
    </xdr:to>
    <xdr:graphicFrame macro="">
      <xdr:nvGraphicFramePr>
        <xdr:cNvPr id="2" name="Gráfico 1">
          <a:extLst>
            <a:ext uri="{FF2B5EF4-FFF2-40B4-BE49-F238E27FC236}">
              <a16:creationId xmlns:a16="http://schemas.microsoft.com/office/drawing/2014/main" id="{B8F0D3FB-AF40-7B97-ABB3-D78E4E3CFE2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578644</xdr:colOff>
      <xdr:row>0</xdr:row>
      <xdr:rowOff>80167</xdr:rowOff>
    </xdr:from>
    <xdr:to>
      <xdr:col>15</xdr:col>
      <xdr:colOff>178594</xdr:colOff>
      <xdr:row>14</xdr:row>
      <xdr:rowOff>11906</xdr:rowOff>
    </xdr:to>
    <xdr:graphicFrame macro="">
      <xdr:nvGraphicFramePr>
        <xdr:cNvPr id="3" name="Gráfico 2">
          <a:extLst>
            <a:ext uri="{FF2B5EF4-FFF2-40B4-BE49-F238E27FC236}">
              <a16:creationId xmlns:a16="http://schemas.microsoft.com/office/drawing/2014/main" id="{F191EF90-E501-56D7-B23E-B2BE9FD421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80961</xdr:colOff>
      <xdr:row>30</xdr:row>
      <xdr:rowOff>145254</xdr:rowOff>
    </xdr:from>
    <xdr:to>
      <xdr:col>7</xdr:col>
      <xdr:colOff>654844</xdr:colOff>
      <xdr:row>47</xdr:row>
      <xdr:rowOff>119061</xdr:rowOff>
    </xdr:to>
    <xdr:graphicFrame macro="">
      <xdr:nvGraphicFramePr>
        <xdr:cNvPr id="6" name="Gráfico 5">
          <a:extLst>
            <a:ext uri="{FF2B5EF4-FFF2-40B4-BE49-F238E27FC236}">
              <a16:creationId xmlns:a16="http://schemas.microsoft.com/office/drawing/2014/main" id="{2D66DF6E-357F-4276-1B5B-01F05EDD9C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494108</xdr:colOff>
      <xdr:row>43</xdr:row>
      <xdr:rowOff>86914</xdr:rowOff>
    </xdr:from>
    <xdr:to>
      <xdr:col>15</xdr:col>
      <xdr:colOff>916781</xdr:colOff>
      <xdr:row>62</xdr:row>
      <xdr:rowOff>154781</xdr:rowOff>
    </xdr:to>
    <xdr:graphicFrame macro="">
      <xdr:nvGraphicFramePr>
        <xdr:cNvPr id="4" name="Gráfico 3">
          <a:extLst>
            <a:ext uri="{FF2B5EF4-FFF2-40B4-BE49-F238E27FC236}">
              <a16:creationId xmlns:a16="http://schemas.microsoft.com/office/drawing/2014/main" id="{25701618-09A0-CB9E-A10D-B549DFB7D9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felipe.poveda10@outlook.com" id="{B453500E-38F7-46D5-99FA-489D418A1A3B}" userId="40fd73ddf751d98a" providerId="Windows Liv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a5" displayName="Tabla5" ref="C4:F18" totalsRowShown="0" headerRowDxfId="10" headerRowBorderDxfId="9" tableBorderDxfId="8" totalsRowBorderDxfId="7">
  <autoFilter ref="C4:F18" xr:uid="{00000000-0009-0000-0100-000005000000}"/>
  <sortState xmlns:xlrd2="http://schemas.microsoft.com/office/spreadsheetml/2017/richdata2" ref="C5:F18">
    <sortCondition descending="1" ref="F5:F18"/>
  </sortState>
  <tableColumns count="4">
    <tableColumn id="1" xr3:uid="{00000000-0010-0000-0000-000001000000}" name="VEHICULO" dataDxfId="6" dataCellStyle="Hipervínculo"/>
    <tableColumn id="2" xr3:uid="{00000000-0010-0000-0000-000002000000}" name="MANTENIMIENTO" dataDxfId="5" dataCellStyle="Moneda"/>
    <tableColumn id="3" xr3:uid="{00000000-0010-0000-0000-000003000000}" name="REPUESTOS" dataDxfId="4" dataCellStyle="Moneda"/>
    <tableColumn id="4" xr3:uid="{00000000-0010-0000-0000-000004000000}" name="TOTAL" dataDxfId="3">
      <calculatedColumnFormula>SUM(D5:E5)</calculatedColumnFormula>
    </tableColumn>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a3" displayName="Tabla3" ref="S4:T17" totalsRowShown="0" headerRowDxfId="2" tableBorderDxfId="1">
  <autoFilter ref="S4:T17" xr:uid="{00000000-0009-0000-0100-000003000000}"/>
  <tableColumns count="2">
    <tableColumn id="1" xr3:uid="{00000000-0010-0000-0100-000001000000}" name="MES"/>
    <tableColumn id="2" xr3:uid="{00000000-0010-0000-0100-000002000000}" name="VALOR" dataDxfId="0"/>
  </tableColumns>
  <tableStyleInfo name="TableStyleMedium20"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4" dT="2023-03-21T16:01:14.03" personId="{B453500E-38F7-46D5-99FA-489D418A1A3B}" id="{CE7F5547-D6E4-4A29-88A3-93962159E72A}">
    <text>AÑADIDO EN CONSUMO MARZO 2023</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
  <sheetViews>
    <sheetView tabSelected="1" view="pageBreakPreview" zoomScale="90" zoomScaleNormal="110" zoomScaleSheetLayoutView="90" workbookViewId="0"/>
  </sheetViews>
  <sheetFormatPr baseColWidth="10" defaultRowHeight="15" x14ac:dyDescent="0.25"/>
  <cols>
    <col min="1" max="1" width="25.7109375" bestFit="1" customWidth="1"/>
    <col min="2" max="2" width="12.5703125" bestFit="1" customWidth="1"/>
    <col min="3" max="3" width="11.85546875" customWidth="1"/>
    <col min="4" max="4" width="18.42578125" customWidth="1"/>
    <col min="5" max="5" width="19.28515625" bestFit="1" customWidth="1"/>
    <col min="6" max="6" width="21.140625" bestFit="1" customWidth="1"/>
  </cols>
  <sheetData>
    <row r="1" spans="1:8" ht="15.75" thickBot="1" x14ac:dyDescent="0.3">
      <c r="A1" s="75" t="s">
        <v>51</v>
      </c>
    </row>
    <row r="2" spans="1:8" ht="15.75" customHeight="1" thickBot="1" x14ac:dyDescent="0.3">
      <c r="A2" s="83" t="s">
        <v>52</v>
      </c>
      <c r="C2" s="598" t="s">
        <v>94</v>
      </c>
      <c r="D2" s="599"/>
      <c r="E2" s="599"/>
      <c r="F2" s="600"/>
    </row>
    <row r="3" spans="1:8" ht="15.75" thickBot="1" x14ac:dyDescent="0.3">
      <c r="A3" s="75" t="s">
        <v>67</v>
      </c>
      <c r="C3" s="601"/>
      <c r="D3" s="602"/>
      <c r="E3" s="602"/>
      <c r="F3" s="603"/>
    </row>
    <row r="4" spans="1:8" x14ac:dyDescent="0.25">
      <c r="C4" s="149" t="s">
        <v>24</v>
      </c>
      <c r="D4" s="150" t="s">
        <v>25</v>
      </c>
      <c r="E4" s="150" t="s">
        <v>0</v>
      </c>
      <c r="F4" s="151" t="s">
        <v>26</v>
      </c>
    </row>
    <row r="5" spans="1:8" x14ac:dyDescent="0.25">
      <c r="C5" s="147" t="s">
        <v>12</v>
      </c>
      <c r="D5" s="3">
        <f>'OSU 089'!G2</f>
        <v>117523855.48574999</v>
      </c>
      <c r="E5" s="3">
        <f>'OSU 089'!N2</f>
        <v>198270421.03232849</v>
      </c>
      <c r="F5" s="148">
        <f t="shared" ref="F5:F18" si="0">SUM(D5:E5)</f>
        <v>315794276.51807845</v>
      </c>
    </row>
    <row r="6" spans="1:8" x14ac:dyDescent="0.25">
      <c r="C6" s="147" t="s">
        <v>7</v>
      </c>
      <c r="D6" s="3">
        <f>'OSU 018'!G2</f>
        <v>130813703.29737499</v>
      </c>
      <c r="E6" s="3">
        <f>'OSU 018'!N2</f>
        <v>183001750.67111903</v>
      </c>
      <c r="F6" s="148">
        <f t="shared" si="0"/>
        <v>313815453.96849406</v>
      </c>
    </row>
    <row r="7" spans="1:8" x14ac:dyDescent="0.25">
      <c r="C7" s="147" t="s">
        <v>10</v>
      </c>
      <c r="D7" s="3">
        <f>'OSU 027'!G2</f>
        <v>114225412.20649999</v>
      </c>
      <c r="E7" s="3">
        <f>'OSU 027'!N2</f>
        <v>166456044.10800552</v>
      </c>
      <c r="F7" s="148">
        <f t="shared" si="0"/>
        <v>280681456.31450552</v>
      </c>
    </row>
    <row r="8" spans="1:8" x14ac:dyDescent="0.25">
      <c r="C8" s="147" t="s">
        <v>9</v>
      </c>
      <c r="D8" s="3">
        <f>'OSU 026'!G2</f>
        <v>79536373.850500003</v>
      </c>
      <c r="E8" s="3">
        <f>'OSU 026'!N2</f>
        <v>144307563.99251327</v>
      </c>
      <c r="F8" s="148">
        <f t="shared" si="0"/>
        <v>223843937.84301329</v>
      </c>
    </row>
    <row r="9" spans="1:8" x14ac:dyDescent="0.25">
      <c r="C9" s="147" t="s">
        <v>11</v>
      </c>
      <c r="D9" s="3">
        <f>'OSU 040'!G2</f>
        <v>69811358.731625006</v>
      </c>
      <c r="E9" s="3">
        <f>'OSU 040'!N2</f>
        <v>139735870.06644109</v>
      </c>
      <c r="F9" s="148">
        <f t="shared" si="0"/>
        <v>209547228.79806608</v>
      </c>
      <c r="H9" s="87"/>
    </row>
    <row r="10" spans="1:8" x14ac:dyDescent="0.25">
      <c r="C10" s="147" t="s">
        <v>14</v>
      </c>
      <c r="D10" s="3">
        <f>'OSU 119'!G2</f>
        <v>19393995.25</v>
      </c>
      <c r="E10" s="3">
        <f>'OSU 119'!N2</f>
        <v>69657542.905522466</v>
      </c>
      <c r="F10" s="148">
        <f t="shared" si="0"/>
        <v>89051538.155522466</v>
      </c>
    </row>
    <row r="11" spans="1:8" x14ac:dyDescent="0.25">
      <c r="C11" s="147" t="s">
        <v>4</v>
      </c>
      <c r="D11" s="3">
        <f>'OSU 000'!G2</f>
        <v>7148187.4975000005</v>
      </c>
      <c r="E11" s="3">
        <f>'OSU 000'!N2</f>
        <v>43894947.857426658</v>
      </c>
      <c r="F11" s="148">
        <f t="shared" si="0"/>
        <v>51043135.354926661</v>
      </c>
    </row>
    <row r="12" spans="1:8" x14ac:dyDescent="0.25">
      <c r="C12" s="147" t="s">
        <v>15</v>
      </c>
      <c r="D12" s="3">
        <f>'SRS 399'!G2</f>
        <v>5570812.4946250003</v>
      </c>
      <c r="E12" s="3">
        <f>'SRS 399'!N2</f>
        <v>23567987.488278996</v>
      </c>
      <c r="F12" s="148">
        <f t="shared" si="0"/>
        <v>29138799.982903995</v>
      </c>
    </row>
    <row r="13" spans="1:8" x14ac:dyDescent="0.25">
      <c r="C13" s="147" t="s">
        <v>8</v>
      </c>
      <c r="D13" s="3">
        <f>'OSU 022'!G2</f>
        <v>7067000.0003750008</v>
      </c>
      <c r="E13" s="3">
        <f>'OSU 022'!N2</f>
        <v>18012817.068071608</v>
      </c>
      <c r="F13" s="148">
        <f t="shared" si="0"/>
        <v>25079817.068446606</v>
      </c>
    </row>
    <row r="14" spans="1:8" x14ac:dyDescent="0.25">
      <c r="C14" s="147" t="s">
        <v>20</v>
      </c>
      <c r="D14" s="3">
        <f>'OSU 087'!G2</f>
        <v>2864925</v>
      </c>
      <c r="E14" s="3">
        <f>'OSU 087'!N2</f>
        <v>21699470.915147599</v>
      </c>
      <c r="F14" s="148">
        <f t="shared" si="0"/>
        <v>24564395.915147599</v>
      </c>
    </row>
    <row r="15" spans="1:8" x14ac:dyDescent="0.25">
      <c r="C15" s="147" t="s">
        <v>16</v>
      </c>
      <c r="D15" s="3">
        <f>HHD33C!G2</f>
        <v>3186601.04</v>
      </c>
      <c r="E15" s="3">
        <f>HHD33C!N2</f>
        <v>6119796.2280632667</v>
      </c>
      <c r="F15" s="148">
        <f t="shared" si="0"/>
        <v>9306397.2680632658</v>
      </c>
    </row>
    <row r="16" spans="1:8" x14ac:dyDescent="0.25">
      <c r="C16" s="147" t="s">
        <v>3</v>
      </c>
      <c r="D16" s="3">
        <f>'OSA 368'!G2</f>
        <v>3964187.5</v>
      </c>
      <c r="E16" s="3">
        <f>'OSA 368'!N2</f>
        <v>5113474.449810002</v>
      </c>
      <c r="F16" s="148">
        <f t="shared" si="0"/>
        <v>9077661.949810002</v>
      </c>
    </row>
    <row r="17" spans="3:9" x14ac:dyDescent="0.25">
      <c r="C17" s="147" t="s">
        <v>5</v>
      </c>
      <c r="D17" s="3">
        <f>'OSU 001'!G2</f>
        <v>535500</v>
      </c>
      <c r="E17" s="3">
        <f>'OSU 001'!N2</f>
        <v>3947016.6618700009</v>
      </c>
      <c r="F17" s="148">
        <f t="shared" si="0"/>
        <v>4482516.6618700009</v>
      </c>
    </row>
    <row r="18" spans="3:9" ht="15.75" thickBot="1" x14ac:dyDescent="0.3">
      <c r="C18" s="147" t="s">
        <v>13</v>
      </c>
      <c r="D18" s="3">
        <f>'OSU 103'!G2</f>
        <v>267750</v>
      </c>
      <c r="E18" s="3">
        <f>'OSU 103'!N2</f>
        <v>1848537.226050667</v>
      </c>
      <c r="F18" s="148">
        <f t="shared" si="0"/>
        <v>2116287.226050667</v>
      </c>
      <c r="I18" t="s">
        <v>71</v>
      </c>
    </row>
    <row r="19" spans="3:9" ht="18.75" thickBot="1" x14ac:dyDescent="0.45">
      <c r="C19" s="49" t="s">
        <v>30</v>
      </c>
      <c r="D19" s="48">
        <f>SUM(D5:D18)</f>
        <v>561909662.35424995</v>
      </c>
      <c r="E19" s="48">
        <f>SUM(E5:E18)</f>
        <v>1025633240.6706486</v>
      </c>
      <c r="F19" s="88">
        <f>SUM(F5:F18)</f>
        <v>1587542903.0248988</v>
      </c>
      <c r="G19" s="129" t="s">
        <v>108</v>
      </c>
    </row>
  </sheetData>
  <sortState xmlns:xlrd2="http://schemas.microsoft.com/office/spreadsheetml/2017/richdata2" ref="B5:F17">
    <sortCondition ref="C5:C17"/>
  </sortState>
  <mergeCells count="1">
    <mergeCell ref="C2:F3"/>
  </mergeCells>
  <hyperlinks>
    <hyperlink ref="C15" location="HHD33C!A1" display="HHD33C" xr:uid="{00000000-0004-0000-0000-000000000000}"/>
    <hyperlink ref="C16" location="'OSA 368'!A1" display="OSA368" xr:uid="{00000000-0004-0000-0000-000001000000}"/>
    <hyperlink ref="C11" location="'OSU 000'!A1" display="OSU000" xr:uid="{00000000-0004-0000-0000-000002000000}"/>
    <hyperlink ref="C17" location="'OSU 001'!A1" display="OSU001" xr:uid="{00000000-0004-0000-0000-000003000000}"/>
    <hyperlink ref="C6" location="'OSU 018'!A1" display="OSU018" xr:uid="{00000000-0004-0000-0000-000004000000}"/>
    <hyperlink ref="C13" location="'OSU 022'!A1" display="OSU022" xr:uid="{00000000-0004-0000-0000-000005000000}"/>
    <hyperlink ref="C8" location="'OSU 026'!A1" display="OSU026" xr:uid="{00000000-0004-0000-0000-000006000000}"/>
    <hyperlink ref="C7" location="'OSU 027'!A1" display="OSU027" xr:uid="{00000000-0004-0000-0000-000007000000}"/>
    <hyperlink ref="C9" location="'OSU 040'!A1" display="OSU040" xr:uid="{00000000-0004-0000-0000-000008000000}"/>
    <hyperlink ref="C14" location="'OSU 087'!A1" display="OSU087" xr:uid="{00000000-0004-0000-0000-000009000000}"/>
    <hyperlink ref="C5" location="'OSU 089'!A1" display="OSU089" xr:uid="{00000000-0004-0000-0000-00000A000000}"/>
    <hyperlink ref="C18" location="'OSU 103'!A1" display="OSU103" xr:uid="{00000000-0004-0000-0000-00000B000000}"/>
    <hyperlink ref="C10" location="'OSU 119'!A1" display="OSU119" xr:uid="{00000000-0004-0000-0000-00000C000000}"/>
    <hyperlink ref="C12" location="'SRS 399'!A1" display="SRS399" xr:uid="{00000000-0004-0000-0000-00000D000000}"/>
    <hyperlink ref="A1" location="'PARETO '!A1" display="PARETO" xr:uid="{00000000-0004-0000-0000-00000E000000}"/>
    <hyperlink ref="A2" location="'ANALISIS COMPACTADORES'!A1" display="ANALISIS COMPACTADORES" xr:uid="{00000000-0004-0000-0000-00000F000000}"/>
    <hyperlink ref="A3" location="'COSTO POR MES'!A1" display="COSTO POR MES" xr:uid="{00000000-0004-0000-0000-000010000000}"/>
  </hyperlinks>
  <pageMargins left="0.7" right="0.7" top="0.75" bottom="0.75" header="0.3" footer="0.3"/>
  <pageSetup paperSize="9" scale="50" orientation="portrait" horizontalDpi="360" verticalDpi="360"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72"/>
  <sheetViews>
    <sheetView view="pageBreakPreview" zoomScale="80" zoomScaleNormal="55" zoomScaleSheetLayoutView="8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RowHeight="12.75" x14ac:dyDescent="0.2"/>
  <cols>
    <col min="1" max="1" width="16.5703125" style="166" bestFit="1" customWidth="1"/>
    <col min="2" max="2" width="4.28515625" style="166" customWidth="1"/>
    <col min="3" max="3" width="8.42578125" style="166" bestFit="1" customWidth="1"/>
    <col min="4" max="4" width="11.42578125" style="166"/>
    <col min="5" max="5" width="48.140625" style="166" customWidth="1"/>
    <col min="6" max="6" width="11.42578125" style="166"/>
    <col min="7" max="7" width="23.28515625" style="166" customWidth="1"/>
    <col min="8" max="8" width="6.7109375" style="166" customWidth="1"/>
    <col min="9" max="10" width="11.42578125" style="166"/>
    <col min="11" max="11" width="40.5703125" style="166" customWidth="1"/>
    <col min="12" max="13" width="11.42578125" style="166"/>
    <col min="14" max="14" width="23.5703125" style="166" bestFit="1" customWidth="1"/>
    <col min="15" max="15" width="11.42578125" style="166"/>
    <col min="16" max="16" width="12.7109375" style="166" bestFit="1" customWidth="1"/>
    <col min="17" max="17" width="16.5703125" style="166" bestFit="1" customWidth="1"/>
    <col min="18" max="16384" width="11.42578125" style="166"/>
  </cols>
  <sheetData>
    <row r="1" spans="1:17" ht="13.5" thickBot="1" x14ac:dyDescent="0.25">
      <c r="A1" s="255" t="s">
        <v>49</v>
      </c>
      <c r="G1" s="256">
        <f>+G2+N2</f>
        <v>51043135.354926661</v>
      </c>
    </row>
    <row r="2" spans="1:17" ht="13.5" thickBot="1" x14ac:dyDescent="0.25">
      <c r="A2" s="255" t="s">
        <v>51</v>
      </c>
      <c r="F2" s="257" t="s">
        <v>26</v>
      </c>
      <c r="G2" s="267">
        <f>SUM(G7:G70)</f>
        <v>7148187.4975000005</v>
      </c>
      <c r="M2" s="257" t="s">
        <v>26</v>
      </c>
      <c r="N2" s="267">
        <f>SUM(N7:N172)</f>
        <v>43894947.857426658</v>
      </c>
    </row>
    <row r="3" spans="1:17" ht="13.5" thickBot="1" x14ac:dyDescent="0.25">
      <c r="A3" s="255" t="s">
        <v>67</v>
      </c>
    </row>
    <row r="4" spans="1:17" ht="13.5" thickBot="1" x14ac:dyDescent="0.25">
      <c r="C4" s="655" t="s">
        <v>17</v>
      </c>
      <c r="D4" s="656"/>
      <c r="E4" s="656"/>
      <c r="F4" s="656"/>
      <c r="G4" s="657"/>
      <c r="I4" s="661" t="s">
        <v>0</v>
      </c>
      <c r="J4" s="662"/>
      <c r="K4" s="662"/>
      <c r="L4" s="662"/>
      <c r="M4" s="662"/>
      <c r="N4" s="663"/>
      <c r="P4" s="259" t="s">
        <v>54</v>
      </c>
      <c r="Q4" s="260" t="s">
        <v>26</v>
      </c>
    </row>
    <row r="5" spans="1:17" x14ac:dyDescent="0.2">
      <c r="C5" s="658"/>
      <c r="D5" s="659"/>
      <c r="E5" s="659"/>
      <c r="F5" s="659"/>
      <c r="G5" s="660"/>
      <c r="I5" s="664"/>
      <c r="J5" s="665"/>
      <c r="K5" s="665"/>
      <c r="L5" s="665"/>
      <c r="M5" s="665"/>
      <c r="N5" s="666"/>
      <c r="P5" s="261" t="s">
        <v>55</v>
      </c>
      <c r="Q5" s="262">
        <f>SUM(G7:G19,N7:N30)</f>
        <v>8647440.1212466694</v>
      </c>
    </row>
    <row r="6" spans="1:17" ht="13.5" thickBot="1" x14ac:dyDescent="0.25">
      <c r="C6" s="274" t="s">
        <v>73</v>
      </c>
      <c r="D6" s="275" t="s">
        <v>1</v>
      </c>
      <c r="E6" s="275" t="s">
        <v>21</v>
      </c>
      <c r="F6" s="275" t="s">
        <v>2</v>
      </c>
      <c r="G6" s="276" t="s">
        <v>31</v>
      </c>
      <c r="I6" s="84" t="s">
        <v>1</v>
      </c>
      <c r="J6" s="85" t="s">
        <v>22</v>
      </c>
      <c r="K6" s="85" t="s">
        <v>21</v>
      </c>
      <c r="L6" s="85" t="s">
        <v>2</v>
      </c>
      <c r="M6" s="85" t="s">
        <v>23</v>
      </c>
      <c r="N6" s="202" t="s">
        <v>31</v>
      </c>
      <c r="P6" s="253" t="s">
        <v>56</v>
      </c>
      <c r="Q6" s="263">
        <f>SUM(G20:G26,N31:N48)</f>
        <v>7720083.7213000003</v>
      </c>
    </row>
    <row r="7" spans="1:17" ht="15" x14ac:dyDescent="0.25">
      <c r="C7" s="205">
        <v>4982</v>
      </c>
      <c r="D7" s="183">
        <v>44928</v>
      </c>
      <c r="E7" s="184" t="s">
        <v>146</v>
      </c>
      <c r="F7" s="241" t="s">
        <v>4</v>
      </c>
      <c r="G7" s="233">
        <v>59500</v>
      </c>
      <c r="H7" s="168"/>
      <c r="I7" s="370">
        <v>44931</v>
      </c>
      <c r="J7" s="371" t="s">
        <v>74</v>
      </c>
      <c r="K7" s="371" t="s">
        <v>75</v>
      </c>
      <c r="L7" s="198" t="s">
        <v>4</v>
      </c>
      <c r="M7" s="198">
        <v>1</v>
      </c>
      <c r="N7" s="372">
        <v>349700</v>
      </c>
      <c r="P7" s="253" t="s">
        <v>57</v>
      </c>
      <c r="Q7" s="263">
        <f>SUM(G27,N49:N61)</f>
        <v>2561740.7882099999</v>
      </c>
    </row>
    <row r="8" spans="1:17" ht="15" x14ac:dyDescent="0.25">
      <c r="C8" s="185">
        <v>4982</v>
      </c>
      <c r="D8" s="177">
        <v>44928</v>
      </c>
      <c r="E8" s="178" t="s">
        <v>147</v>
      </c>
      <c r="F8" s="179" t="s">
        <v>4</v>
      </c>
      <c r="G8" s="231">
        <v>52062.5</v>
      </c>
      <c r="H8" s="168"/>
      <c r="I8" s="203">
        <v>44935</v>
      </c>
      <c r="J8" s="196" t="s">
        <v>74</v>
      </c>
      <c r="K8" s="196" t="s">
        <v>75</v>
      </c>
      <c r="L8" s="197" t="s">
        <v>4</v>
      </c>
      <c r="M8" s="197">
        <v>2</v>
      </c>
      <c r="N8" s="373">
        <v>699400</v>
      </c>
      <c r="P8" s="253" t="s">
        <v>58</v>
      </c>
      <c r="Q8" s="263">
        <f>SUM(G28:G36,N62:N75)</f>
        <v>3157443.1558699999</v>
      </c>
    </row>
    <row r="9" spans="1:17" ht="15" x14ac:dyDescent="0.25">
      <c r="C9" s="185">
        <v>4982</v>
      </c>
      <c r="D9" s="177">
        <v>44928</v>
      </c>
      <c r="E9" s="178" t="s">
        <v>148</v>
      </c>
      <c r="F9" s="179" t="s">
        <v>4</v>
      </c>
      <c r="G9" s="231">
        <v>22312.5</v>
      </c>
      <c r="H9" s="168"/>
      <c r="I9" s="203">
        <v>44943</v>
      </c>
      <c r="J9" s="196" t="s">
        <v>159</v>
      </c>
      <c r="K9" s="196" t="s">
        <v>160</v>
      </c>
      <c r="L9" s="197" t="s">
        <v>4</v>
      </c>
      <c r="M9" s="197">
        <v>1</v>
      </c>
      <c r="N9" s="373">
        <v>3575000.0055466676</v>
      </c>
      <c r="P9" s="253" t="s">
        <v>59</v>
      </c>
      <c r="Q9" s="263">
        <f>SUM(G37,N76:N83)</f>
        <v>814802.62353000022</v>
      </c>
    </row>
    <row r="10" spans="1:17" ht="15" x14ac:dyDescent="0.25">
      <c r="C10" s="185">
        <v>4982</v>
      </c>
      <c r="D10" s="177">
        <v>44928</v>
      </c>
      <c r="E10" s="178" t="s">
        <v>149</v>
      </c>
      <c r="F10" s="179" t="s">
        <v>4</v>
      </c>
      <c r="G10" s="231">
        <v>37187.5</v>
      </c>
      <c r="H10" s="168"/>
      <c r="I10" s="203">
        <v>44944</v>
      </c>
      <c r="J10" s="196" t="s">
        <v>161</v>
      </c>
      <c r="K10" s="196" t="s">
        <v>162</v>
      </c>
      <c r="L10" s="197" t="s">
        <v>4</v>
      </c>
      <c r="M10" s="197">
        <v>1</v>
      </c>
      <c r="N10" s="373">
        <v>123760</v>
      </c>
      <c r="P10" s="253" t="s">
        <v>60</v>
      </c>
      <c r="Q10" s="263">
        <f>SUM(G38:G41,N84:N86)</f>
        <v>590617.26569999999</v>
      </c>
    </row>
    <row r="11" spans="1:17" ht="15" x14ac:dyDescent="0.25">
      <c r="C11" s="185">
        <v>4982</v>
      </c>
      <c r="D11" s="177">
        <v>44928</v>
      </c>
      <c r="E11" s="178" t="s">
        <v>150</v>
      </c>
      <c r="F11" s="179" t="s">
        <v>4</v>
      </c>
      <c r="G11" s="231">
        <v>14875</v>
      </c>
      <c r="H11" s="168"/>
      <c r="I11" s="203">
        <v>44944</v>
      </c>
      <c r="J11" s="196" t="s">
        <v>163</v>
      </c>
      <c r="K11" s="196" t="s">
        <v>164</v>
      </c>
      <c r="L11" s="197" t="s">
        <v>4</v>
      </c>
      <c r="M11" s="197">
        <v>1</v>
      </c>
      <c r="N11" s="373">
        <v>24752</v>
      </c>
      <c r="P11" s="253" t="s">
        <v>61</v>
      </c>
      <c r="Q11" s="263">
        <f>SUM(G42:G44,N87:N110)</f>
        <v>3309590.2012399989</v>
      </c>
    </row>
    <row r="12" spans="1:17" ht="15" x14ac:dyDescent="0.25">
      <c r="C12" s="185">
        <v>4982</v>
      </c>
      <c r="D12" s="177">
        <v>44928</v>
      </c>
      <c r="E12" s="178" t="s">
        <v>151</v>
      </c>
      <c r="F12" s="179" t="s">
        <v>4</v>
      </c>
      <c r="G12" s="231">
        <v>22312.5</v>
      </c>
      <c r="H12" s="168"/>
      <c r="I12" s="203">
        <v>44944</v>
      </c>
      <c r="J12" s="196" t="s">
        <v>165</v>
      </c>
      <c r="K12" s="196" t="s">
        <v>166</v>
      </c>
      <c r="L12" s="197" t="s">
        <v>4</v>
      </c>
      <c r="M12" s="197">
        <v>1</v>
      </c>
      <c r="N12" s="373">
        <v>4641</v>
      </c>
      <c r="P12" s="253" t="s">
        <v>62</v>
      </c>
      <c r="Q12" s="263">
        <f>SUM(G45:G55,N111:N139)</f>
        <v>10984651.033719996</v>
      </c>
    </row>
    <row r="13" spans="1:17" ht="15" x14ac:dyDescent="0.25">
      <c r="C13" s="185">
        <v>9</v>
      </c>
      <c r="D13" s="177">
        <v>44934</v>
      </c>
      <c r="E13" s="178" t="s">
        <v>152</v>
      </c>
      <c r="F13" s="179" t="s">
        <v>4</v>
      </c>
      <c r="G13" s="231">
        <v>446250</v>
      </c>
      <c r="H13" s="168"/>
      <c r="I13" s="203">
        <v>44944</v>
      </c>
      <c r="J13" s="196" t="s">
        <v>167</v>
      </c>
      <c r="K13" s="196" t="s">
        <v>168</v>
      </c>
      <c r="L13" s="197" t="s">
        <v>4</v>
      </c>
      <c r="M13" s="197">
        <v>1</v>
      </c>
      <c r="N13" s="373">
        <v>9282</v>
      </c>
      <c r="P13" s="253" t="s">
        <v>63</v>
      </c>
      <c r="Q13" s="263">
        <f>SUM(G56:G62,N140:N154)</f>
        <v>6309046.9475600002</v>
      </c>
    </row>
    <row r="14" spans="1:17" ht="15" x14ac:dyDescent="0.25">
      <c r="C14" s="185">
        <v>9</v>
      </c>
      <c r="D14" s="177">
        <v>44934</v>
      </c>
      <c r="E14" s="178" t="s">
        <v>153</v>
      </c>
      <c r="F14" s="179" t="s">
        <v>4</v>
      </c>
      <c r="G14" s="231">
        <v>59500</v>
      </c>
      <c r="H14" s="168"/>
      <c r="I14" s="203">
        <v>44944</v>
      </c>
      <c r="J14" s="196" t="s">
        <v>169</v>
      </c>
      <c r="K14" s="196" t="s">
        <v>170</v>
      </c>
      <c r="L14" s="197" t="s">
        <v>4</v>
      </c>
      <c r="M14" s="197">
        <v>5</v>
      </c>
      <c r="N14" s="373">
        <v>3867.5</v>
      </c>
      <c r="P14" s="253" t="s">
        <v>64</v>
      </c>
      <c r="Q14" s="263">
        <f>SUM(G63:G66,N155:N169)</f>
        <v>5481245.9766400009</v>
      </c>
    </row>
    <row r="15" spans="1:17" ht="15" x14ac:dyDescent="0.25">
      <c r="C15" s="185">
        <v>9</v>
      </c>
      <c r="D15" s="177">
        <v>44934</v>
      </c>
      <c r="E15" s="178" t="s">
        <v>154</v>
      </c>
      <c r="F15" s="179" t="s">
        <v>4</v>
      </c>
      <c r="G15" s="231">
        <v>119000</v>
      </c>
      <c r="H15" s="168"/>
      <c r="I15" s="203">
        <v>44944</v>
      </c>
      <c r="J15" s="196" t="s">
        <v>171</v>
      </c>
      <c r="K15" s="196" t="s">
        <v>172</v>
      </c>
      <c r="L15" s="197" t="s">
        <v>4</v>
      </c>
      <c r="M15" s="197">
        <v>1</v>
      </c>
      <c r="N15" s="373">
        <v>95914</v>
      </c>
      <c r="P15" s="253" t="s">
        <v>65</v>
      </c>
      <c r="Q15" s="263">
        <f>SUM(G67:G69,N170:N171)</f>
        <v>856167.89580000006</v>
      </c>
    </row>
    <row r="16" spans="1:17" ht="15.75" thickBot="1" x14ac:dyDescent="0.3">
      <c r="C16" s="185">
        <v>9</v>
      </c>
      <c r="D16" s="177">
        <v>44934</v>
      </c>
      <c r="E16" s="178" t="s">
        <v>155</v>
      </c>
      <c r="F16" s="179" t="s">
        <v>4</v>
      </c>
      <c r="G16" s="231">
        <v>74375</v>
      </c>
      <c r="H16" s="168"/>
      <c r="I16" s="203">
        <v>44944</v>
      </c>
      <c r="J16" s="196" t="s">
        <v>173</v>
      </c>
      <c r="K16" s="196" t="s">
        <v>174</v>
      </c>
      <c r="L16" s="197" t="s">
        <v>4</v>
      </c>
      <c r="M16" s="197">
        <v>4</v>
      </c>
      <c r="N16" s="373">
        <v>18564</v>
      </c>
      <c r="P16" s="268" t="s">
        <v>66</v>
      </c>
      <c r="Q16" s="269">
        <f>SUM(N172)</f>
        <v>610305.62410999998</v>
      </c>
    </row>
    <row r="17" spans="3:17" ht="15.75" thickBot="1" x14ac:dyDescent="0.3">
      <c r="C17" s="185">
        <v>9</v>
      </c>
      <c r="D17" s="177">
        <v>44934</v>
      </c>
      <c r="E17" s="178" t="s">
        <v>156</v>
      </c>
      <c r="F17" s="179" t="s">
        <v>4</v>
      </c>
      <c r="G17" s="231">
        <v>89250</v>
      </c>
      <c r="H17" s="168"/>
      <c r="I17" s="203">
        <v>44944</v>
      </c>
      <c r="J17" s="196" t="s">
        <v>175</v>
      </c>
      <c r="K17" s="196" t="s">
        <v>176</v>
      </c>
      <c r="L17" s="197" t="s">
        <v>4</v>
      </c>
      <c r="M17" s="197">
        <v>2</v>
      </c>
      <c r="N17" s="373">
        <v>46410</v>
      </c>
      <c r="P17" s="265" t="s">
        <v>26</v>
      </c>
      <c r="Q17" s="272">
        <f>SUM(Q5:Q16)</f>
        <v>51043135.354926661</v>
      </c>
    </row>
    <row r="18" spans="3:17" ht="15" x14ac:dyDescent="0.25">
      <c r="C18" s="185">
        <v>5078</v>
      </c>
      <c r="D18" s="177">
        <v>44945</v>
      </c>
      <c r="E18" s="178" t="s">
        <v>157</v>
      </c>
      <c r="F18" s="179" t="s">
        <v>4</v>
      </c>
      <c r="G18" s="231">
        <v>89250</v>
      </c>
      <c r="H18" s="168"/>
      <c r="I18" s="203">
        <v>44945</v>
      </c>
      <c r="J18" s="196" t="s">
        <v>177</v>
      </c>
      <c r="K18" s="196" t="s">
        <v>178</v>
      </c>
      <c r="L18" s="197" t="s">
        <v>4</v>
      </c>
      <c r="M18" s="197">
        <v>7</v>
      </c>
      <c r="N18" s="373">
        <v>5414.5</v>
      </c>
    </row>
    <row r="19" spans="3:17" ht="15.75" thickBot="1" x14ac:dyDescent="0.3">
      <c r="C19" s="186">
        <v>5255</v>
      </c>
      <c r="D19" s="187">
        <v>44951</v>
      </c>
      <c r="E19" s="188" t="s">
        <v>158</v>
      </c>
      <c r="F19" s="242" t="s">
        <v>4</v>
      </c>
      <c r="G19" s="232">
        <v>119000</v>
      </c>
      <c r="H19" s="168"/>
      <c r="I19" s="203">
        <v>44946</v>
      </c>
      <c r="J19" s="196" t="s">
        <v>179</v>
      </c>
      <c r="K19" s="196" t="s">
        <v>180</v>
      </c>
      <c r="L19" s="197" t="s">
        <v>4</v>
      </c>
      <c r="M19" s="197">
        <v>1</v>
      </c>
      <c r="N19" s="373">
        <v>1565.7186999999999</v>
      </c>
    </row>
    <row r="20" spans="3:17" ht="15" x14ac:dyDescent="0.25">
      <c r="C20" s="205">
        <v>22</v>
      </c>
      <c r="D20" s="183">
        <v>44961</v>
      </c>
      <c r="E20" s="184" t="s">
        <v>725</v>
      </c>
      <c r="F20" s="390" t="s">
        <v>4</v>
      </c>
      <c r="G20" s="391">
        <v>223125</v>
      </c>
      <c r="H20" s="168"/>
      <c r="I20" s="203">
        <v>44950</v>
      </c>
      <c r="J20" s="196" t="s">
        <v>181</v>
      </c>
      <c r="K20" s="196" t="s">
        <v>182</v>
      </c>
      <c r="L20" s="197" t="s">
        <v>4</v>
      </c>
      <c r="M20" s="197">
        <v>2</v>
      </c>
      <c r="N20" s="373">
        <v>229484.1458</v>
      </c>
    </row>
    <row r="21" spans="3:17" ht="15" x14ac:dyDescent="0.25">
      <c r="C21" s="185">
        <v>27</v>
      </c>
      <c r="D21" s="177">
        <v>44966</v>
      </c>
      <c r="E21" s="178" t="s">
        <v>726</v>
      </c>
      <c r="F21" s="389" t="s">
        <v>4</v>
      </c>
      <c r="G21" s="392">
        <v>148750</v>
      </c>
      <c r="H21" s="168"/>
      <c r="I21" s="203">
        <v>44950</v>
      </c>
      <c r="J21" s="196" t="s">
        <v>74</v>
      </c>
      <c r="K21" s="196" t="s">
        <v>75</v>
      </c>
      <c r="L21" s="197" t="s">
        <v>4</v>
      </c>
      <c r="M21" s="197">
        <v>1</v>
      </c>
      <c r="N21" s="373">
        <v>349700</v>
      </c>
    </row>
    <row r="22" spans="3:17" ht="15" x14ac:dyDescent="0.25">
      <c r="C22" s="185">
        <v>834</v>
      </c>
      <c r="D22" s="177">
        <v>44976</v>
      </c>
      <c r="E22" s="178" t="s">
        <v>727</v>
      </c>
      <c r="F22" s="389" t="s">
        <v>4</v>
      </c>
      <c r="G22" s="392">
        <v>162500.00375</v>
      </c>
      <c r="H22" s="168"/>
      <c r="I22" s="203">
        <v>44953</v>
      </c>
      <c r="J22" s="196" t="s">
        <v>183</v>
      </c>
      <c r="K22" s="196" t="s">
        <v>184</v>
      </c>
      <c r="L22" s="197" t="s">
        <v>4</v>
      </c>
      <c r="M22" s="197">
        <v>1</v>
      </c>
      <c r="N22" s="373">
        <v>123318.68731000001</v>
      </c>
    </row>
    <row r="23" spans="3:17" ht="15" x14ac:dyDescent="0.25">
      <c r="C23" s="185">
        <v>33</v>
      </c>
      <c r="D23" s="177">
        <v>44980</v>
      </c>
      <c r="E23" s="178" t="s">
        <v>728</v>
      </c>
      <c r="F23" s="389" t="s">
        <v>4</v>
      </c>
      <c r="G23" s="392">
        <v>148750</v>
      </c>
      <c r="H23" s="168"/>
      <c r="I23" s="203">
        <v>44953</v>
      </c>
      <c r="J23" s="196" t="s">
        <v>185</v>
      </c>
      <c r="K23" s="196" t="s">
        <v>186</v>
      </c>
      <c r="L23" s="197" t="s">
        <v>4</v>
      </c>
      <c r="M23" s="197">
        <v>1</v>
      </c>
      <c r="N23" s="373">
        <v>72026.571890000007</v>
      </c>
    </row>
    <row r="24" spans="3:17" ht="15" x14ac:dyDescent="0.25">
      <c r="C24" s="185">
        <v>3011</v>
      </c>
      <c r="D24" s="177">
        <v>44980</v>
      </c>
      <c r="E24" s="178" t="s">
        <v>729</v>
      </c>
      <c r="F24" s="389" t="s">
        <v>4</v>
      </c>
      <c r="G24" s="392">
        <v>535500</v>
      </c>
      <c r="H24" s="168"/>
      <c r="I24" s="203">
        <v>44953</v>
      </c>
      <c r="J24" s="196" t="s">
        <v>187</v>
      </c>
      <c r="K24" s="196" t="s">
        <v>188</v>
      </c>
      <c r="L24" s="197" t="s">
        <v>4</v>
      </c>
      <c r="M24" s="197">
        <v>1</v>
      </c>
      <c r="N24" s="373">
        <v>95978.308789999995</v>
      </c>
    </row>
    <row r="25" spans="3:17" ht="15" x14ac:dyDescent="0.25">
      <c r="C25" s="185">
        <v>3011</v>
      </c>
      <c r="D25" s="177">
        <v>44980</v>
      </c>
      <c r="E25" s="178" t="s">
        <v>730</v>
      </c>
      <c r="F25" s="389" t="s">
        <v>4</v>
      </c>
      <c r="G25" s="392">
        <v>59500</v>
      </c>
      <c r="H25" s="168"/>
      <c r="I25" s="203">
        <v>44953</v>
      </c>
      <c r="J25" s="196" t="s">
        <v>189</v>
      </c>
      <c r="K25" s="196" t="s">
        <v>190</v>
      </c>
      <c r="L25" s="197" t="s">
        <v>4</v>
      </c>
      <c r="M25" s="197">
        <v>1</v>
      </c>
      <c r="N25" s="373">
        <v>90095.315310000005</v>
      </c>
    </row>
    <row r="26" spans="3:17" ht="15.75" thickBot="1" x14ac:dyDescent="0.3">
      <c r="C26" s="186">
        <v>3011</v>
      </c>
      <c r="D26" s="187">
        <v>44980</v>
      </c>
      <c r="E26" s="188" t="s">
        <v>731</v>
      </c>
      <c r="F26" s="393" t="s">
        <v>4</v>
      </c>
      <c r="G26" s="394">
        <v>89250</v>
      </c>
      <c r="H26" s="168"/>
      <c r="I26" s="203">
        <v>44953</v>
      </c>
      <c r="J26" s="196" t="s">
        <v>191</v>
      </c>
      <c r="K26" s="196" t="s">
        <v>192</v>
      </c>
      <c r="L26" s="197" t="s">
        <v>4</v>
      </c>
      <c r="M26" s="197">
        <v>4</v>
      </c>
      <c r="N26" s="373">
        <v>512976.5368</v>
      </c>
    </row>
    <row r="27" spans="3:17" ht="15.75" thickBot="1" x14ac:dyDescent="0.3">
      <c r="C27" s="378">
        <v>37</v>
      </c>
      <c r="D27" s="407">
        <v>44988</v>
      </c>
      <c r="E27" s="416" t="s">
        <v>1178</v>
      </c>
      <c r="F27" s="408" t="s">
        <v>4</v>
      </c>
      <c r="G27" s="398">
        <v>223125</v>
      </c>
      <c r="H27" s="168"/>
      <c r="I27" s="203">
        <v>44953</v>
      </c>
      <c r="J27" s="196" t="s">
        <v>193</v>
      </c>
      <c r="K27" s="196" t="s">
        <v>194</v>
      </c>
      <c r="L27" s="197" t="s">
        <v>4</v>
      </c>
      <c r="M27" s="197">
        <v>1</v>
      </c>
      <c r="N27" s="373">
        <v>503832.08200000005</v>
      </c>
    </row>
    <row r="28" spans="3:17" ht="15" x14ac:dyDescent="0.25">
      <c r="C28" s="205">
        <v>92</v>
      </c>
      <c r="D28" s="183">
        <v>45020</v>
      </c>
      <c r="E28" s="184" t="s">
        <v>1475</v>
      </c>
      <c r="F28" s="390" t="s">
        <v>4</v>
      </c>
      <c r="G28" s="391">
        <v>44625</v>
      </c>
      <c r="H28" s="168"/>
      <c r="I28" s="203">
        <v>44953</v>
      </c>
      <c r="J28" s="196" t="s">
        <v>195</v>
      </c>
      <c r="K28" s="196" t="s">
        <v>196</v>
      </c>
      <c r="L28" s="197" t="s">
        <v>4</v>
      </c>
      <c r="M28" s="197">
        <v>1</v>
      </c>
      <c r="N28" s="373">
        <v>175743.0675</v>
      </c>
    </row>
    <row r="29" spans="3:17" ht="15" x14ac:dyDescent="0.25">
      <c r="C29" s="440">
        <v>5603</v>
      </c>
      <c r="D29" s="386">
        <v>45026</v>
      </c>
      <c r="E29" s="387" t="s">
        <v>1476</v>
      </c>
      <c r="F29" s="388" t="s">
        <v>4</v>
      </c>
      <c r="G29" s="392">
        <v>74375</v>
      </c>
      <c r="H29" s="168"/>
      <c r="I29" s="203">
        <v>44953</v>
      </c>
      <c r="J29" s="196" t="s">
        <v>197</v>
      </c>
      <c r="K29" s="196" t="s">
        <v>198</v>
      </c>
      <c r="L29" s="197" t="s">
        <v>4</v>
      </c>
      <c r="M29" s="197">
        <v>1</v>
      </c>
      <c r="N29" s="373">
        <v>132170.96165000001</v>
      </c>
    </row>
    <row r="30" spans="3:17" ht="15.75" thickBot="1" x14ac:dyDescent="0.3">
      <c r="C30" s="440">
        <v>5603</v>
      </c>
      <c r="D30" s="386">
        <v>45026</v>
      </c>
      <c r="E30" s="387" t="s">
        <v>1477</v>
      </c>
      <c r="F30" s="388" t="s">
        <v>4</v>
      </c>
      <c r="G30" s="392">
        <v>59500</v>
      </c>
      <c r="H30" s="168"/>
      <c r="I30" s="199">
        <v>44953</v>
      </c>
      <c r="J30" s="200" t="s">
        <v>199</v>
      </c>
      <c r="K30" s="200" t="s">
        <v>200</v>
      </c>
      <c r="L30" s="201" t="s">
        <v>4</v>
      </c>
      <c r="M30" s="201">
        <v>1</v>
      </c>
      <c r="N30" s="374">
        <v>198968.71995</v>
      </c>
    </row>
    <row r="31" spans="3:17" ht="15" x14ac:dyDescent="0.25">
      <c r="C31" s="440">
        <v>3130</v>
      </c>
      <c r="D31" s="386">
        <v>45035</v>
      </c>
      <c r="E31" s="387" t="s">
        <v>1478</v>
      </c>
      <c r="F31" s="388" t="s">
        <v>4</v>
      </c>
      <c r="G31" s="392">
        <v>59500</v>
      </c>
      <c r="H31" s="168"/>
      <c r="I31" s="370">
        <v>44959</v>
      </c>
      <c r="J31" s="371" t="s">
        <v>732</v>
      </c>
      <c r="K31" s="371" t="s">
        <v>733</v>
      </c>
      <c r="L31" s="198" t="s">
        <v>4</v>
      </c>
      <c r="M31" s="198">
        <v>3</v>
      </c>
      <c r="N31" s="233">
        <v>53654.090489999995</v>
      </c>
    </row>
    <row r="32" spans="3:17" ht="15" x14ac:dyDescent="0.25">
      <c r="C32" s="440">
        <v>3130</v>
      </c>
      <c r="D32" s="386">
        <v>45035</v>
      </c>
      <c r="E32" s="387" t="s">
        <v>1479</v>
      </c>
      <c r="F32" s="388" t="s">
        <v>4</v>
      </c>
      <c r="G32" s="392">
        <v>89250</v>
      </c>
      <c r="H32" s="168"/>
      <c r="I32" s="203">
        <v>44959</v>
      </c>
      <c r="J32" s="196" t="s">
        <v>307</v>
      </c>
      <c r="K32" s="196" t="s">
        <v>308</v>
      </c>
      <c r="L32" s="197" t="s">
        <v>4</v>
      </c>
      <c r="M32" s="197">
        <v>2</v>
      </c>
      <c r="N32" s="231">
        <v>1171273.4578999998</v>
      </c>
    </row>
    <row r="33" spans="3:14" ht="15" x14ac:dyDescent="0.25">
      <c r="C33" s="440">
        <v>3130</v>
      </c>
      <c r="D33" s="386">
        <v>45035</v>
      </c>
      <c r="E33" s="387" t="s">
        <v>1480</v>
      </c>
      <c r="F33" s="388" t="s">
        <v>4</v>
      </c>
      <c r="G33" s="392">
        <v>74375</v>
      </c>
      <c r="H33" s="168"/>
      <c r="I33" s="203">
        <v>44965</v>
      </c>
      <c r="J33" s="196" t="s">
        <v>734</v>
      </c>
      <c r="K33" s="196" t="s">
        <v>735</v>
      </c>
      <c r="L33" s="197" t="s">
        <v>4</v>
      </c>
      <c r="M33" s="197">
        <v>2</v>
      </c>
      <c r="N33" s="231">
        <v>696570.96964000002</v>
      </c>
    </row>
    <row r="34" spans="3:14" ht="15" x14ac:dyDescent="0.25">
      <c r="C34" s="440">
        <v>3143</v>
      </c>
      <c r="D34" s="386">
        <v>45041</v>
      </c>
      <c r="E34" s="387" t="s">
        <v>1481</v>
      </c>
      <c r="F34" s="388" t="s">
        <v>4</v>
      </c>
      <c r="G34" s="392">
        <v>178500</v>
      </c>
      <c r="H34" s="168"/>
      <c r="I34" s="203">
        <v>44965</v>
      </c>
      <c r="J34" s="196" t="s">
        <v>736</v>
      </c>
      <c r="K34" s="196" t="s">
        <v>737</v>
      </c>
      <c r="L34" s="197" t="s">
        <v>4</v>
      </c>
      <c r="M34" s="197">
        <v>1</v>
      </c>
      <c r="N34" s="231">
        <v>538847.38907999999</v>
      </c>
    </row>
    <row r="35" spans="3:14" ht="15" x14ac:dyDescent="0.25">
      <c r="C35" s="440">
        <v>3144</v>
      </c>
      <c r="D35" s="386">
        <v>45041</v>
      </c>
      <c r="E35" s="387" t="s">
        <v>1482</v>
      </c>
      <c r="F35" s="388" t="s">
        <v>4</v>
      </c>
      <c r="G35" s="392">
        <v>178500</v>
      </c>
      <c r="H35" s="168"/>
      <c r="I35" s="203">
        <v>44965</v>
      </c>
      <c r="J35" s="196" t="s">
        <v>74</v>
      </c>
      <c r="K35" s="196" t="s">
        <v>75</v>
      </c>
      <c r="L35" s="197" t="s">
        <v>4</v>
      </c>
      <c r="M35" s="197">
        <v>4</v>
      </c>
      <c r="N35" s="231">
        <v>1398800</v>
      </c>
    </row>
    <row r="36" spans="3:14" ht="15.75" thickBot="1" x14ac:dyDescent="0.3">
      <c r="C36" s="441">
        <v>3144</v>
      </c>
      <c r="D36" s="442">
        <v>45041</v>
      </c>
      <c r="E36" s="443" t="s">
        <v>1483</v>
      </c>
      <c r="F36" s="444" t="s">
        <v>4</v>
      </c>
      <c r="G36" s="394">
        <v>29750</v>
      </c>
      <c r="H36" s="168"/>
      <c r="I36" s="203">
        <v>44965</v>
      </c>
      <c r="J36" s="196" t="s">
        <v>738</v>
      </c>
      <c r="K36" s="196" t="s">
        <v>739</v>
      </c>
      <c r="L36" s="197" t="s">
        <v>4</v>
      </c>
      <c r="M36" s="197">
        <v>1</v>
      </c>
      <c r="N36" s="231">
        <v>2605.44193</v>
      </c>
    </row>
    <row r="37" spans="3:14" ht="15.75" thickBot="1" x14ac:dyDescent="0.3">
      <c r="C37" s="378">
        <v>902</v>
      </c>
      <c r="D37" s="379">
        <v>45064</v>
      </c>
      <c r="E37" s="380" t="s">
        <v>1860</v>
      </c>
      <c r="F37" s="381" t="s">
        <v>4</v>
      </c>
      <c r="G37" s="382">
        <v>224999.99374999999</v>
      </c>
      <c r="H37" s="168"/>
      <c r="I37" s="203">
        <v>44965</v>
      </c>
      <c r="J37" s="196" t="s">
        <v>664</v>
      </c>
      <c r="K37" s="196" t="s">
        <v>665</v>
      </c>
      <c r="L37" s="197" t="s">
        <v>4</v>
      </c>
      <c r="M37" s="197">
        <v>1</v>
      </c>
      <c r="N37" s="231">
        <v>5104.4038499999997</v>
      </c>
    </row>
    <row r="38" spans="3:14" ht="15" x14ac:dyDescent="0.25">
      <c r="C38" s="205">
        <v>3263</v>
      </c>
      <c r="D38" s="183">
        <v>45080</v>
      </c>
      <c r="E38" s="184" t="s">
        <v>2300</v>
      </c>
      <c r="F38" s="241" t="s">
        <v>4</v>
      </c>
      <c r="G38" s="233">
        <v>223125</v>
      </c>
      <c r="H38" s="168"/>
      <c r="I38" s="203">
        <v>44968</v>
      </c>
      <c r="J38" s="196" t="s">
        <v>740</v>
      </c>
      <c r="K38" s="196" t="s">
        <v>741</v>
      </c>
      <c r="L38" s="197" t="s">
        <v>4</v>
      </c>
      <c r="M38" s="197">
        <v>8</v>
      </c>
      <c r="N38" s="231">
        <v>242911.67264</v>
      </c>
    </row>
    <row r="39" spans="3:14" ht="15" x14ac:dyDescent="0.25">
      <c r="C39" s="185">
        <v>3263</v>
      </c>
      <c r="D39" s="177">
        <v>45080</v>
      </c>
      <c r="E39" s="178" t="s">
        <v>2301</v>
      </c>
      <c r="F39" s="179" t="s">
        <v>4</v>
      </c>
      <c r="G39" s="231">
        <v>223125</v>
      </c>
      <c r="H39" s="168"/>
      <c r="I39" s="203">
        <v>44973</v>
      </c>
      <c r="J39" s="196" t="s">
        <v>191</v>
      </c>
      <c r="K39" s="196" t="s">
        <v>192</v>
      </c>
      <c r="L39" s="197" t="s">
        <v>4</v>
      </c>
      <c r="M39" s="197">
        <v>1</v>
      </c>
      <c r="N39" s="231">
        <v>128244.1342</v>
      </c>
    </row>
    <row r="40" spans="3:14" ht="15" x14ac:dyDescent="0.25">
      <c r="C40" s="185">
        <v>3301</v>
      </c>
      <c r="D40" s="177">
        <v>45098</v>
      </c>
      <c r="E40" s="178" t="s">
        <v>1190</v>
      </c>
      <c r="F40" s="179" t="s">
        <v>4</v>
      </c>
      <c r="G40" s="231">
        <v>44625</v>
      </c>
      <c r="H40" s="168"/>
      <c r="I40" s="203">
        <v>44978</v>
      </c>
      <c r="J40" s="196" t="s">
        <v>231</v>
      </c>
      <c r="K40" s="196" t="s">
        <v>232</v>
      </c>
      <c r="L40" s="197" t="s">
        <v>4</v>
      </c>
      <c r="M40" s="197">
        <v>8</v>
      </c>
      <c r="N40" s="231">
        <v>203314.28936000002</v>
      </c>
    </row>
    <row r="41" spans="3:14" ht="15.75" thickBot="1" x14ac:dyDescent="0.3">
      <c r="C41" s="186">
        <v>3301</v>
      </c>
      <c r="D41" s="187">
        <v>45098</v>
      </c>
      <c r="E41" s="188" t="s">
        <v>2302</v>
      </c>
      <c r="F41" s="242" t="s">
        <v>4</v>
      </c>
      <c r="G41" s="232">
        <v>59500</v>
      </c>
      <c r="H41" s="168"/>
      <c r="I41" s="203">
        <v>44980</v>
      </c>
      <c r="J41" s="196" t="s">
        <v>74</v>
      </c>
      <c r="K41" s="196" t="s">
        <v>75</v>
      </c>
      <c r="L41" s="197" t="s">
        <v>4</v>
      </c>
      <c r="M41" s="197">
        <v>1</v>
      </c>
      <c r="N41" s="231">
        <v>349700</v>
      </c>
    </row>
    <row r="42" spans="3:14" x14ac:dyDescent="0.2">
      <c r="C42" s="477">
        <v>5985</v>
      </c>
      <c r="D42" s="478">
        <v>45128</v>
      </c>
      <c r="E42" s="479" t="s">
        <v>2692</v>
      </c>
      <c r="F42" s="480" t="s">
        <v>4</v>
      </c>
      <c r="G42" s="468">
        <v>104125</v>
      </c>
      <c r="H42" s="168"/>
      <c r="I42" s="203">
        <v>44984</v>
      </c>
      <c r="J42" s="196" t="s">
        <v>191</v>
      </c>
      <c r="K42" s="196" t="s">
        <v>192</v>
      </c>
      <c r="L42" s="197" t="s">
        <v>4</v>
      </c>
      <c r="M42" s="197">
        <v>4</v>
      </c>
      <c r="N42" s="231">
        <v>512976.5368</v>
      </c>
    </row>
    <row r="43" spans="3:14" x14ac:dyDescent="0.2">
      <c r="C43" s="481">
        <v>5985</v>
      </c>
      <c r="D43" s="452">
        <v>45128</v>
      </c>
      <c r="E43" s="451" t="s">
        <v>2693</v>
      </c>
      <c r="F43" s="453" t="s">
        <v>4</v>
      </c>
      <c r="G43" s="482">
        <v>66937.5</v>
      </c>
      <c r="H43" s="168"/>
      <c r="I43" s="203">
        <v>44984</v>
      </c>
      <c r="J43" s="196" t="s">
        <v>189</v>
      </c>
      <c r="K43" s="196" t="s">
        <v>190</v>
      </c>
      <c r="L43" s="197" t="s">
        <v>4</v>
      </c>
      <c r="M43" s="197">
        <v>1</v>
      </c>
      <c r="N43" s="231">
        <v>90095.315310000005</v>
      </c>
    </row>
    <row r="44" spans="3:14" ht="13.5" thickBot="1" x14ac:dyDescent="0.25">
      <c r="C44" s="499">
        <v>5985</v>
      </c>
      <c r="D44" s="500">
        <v>45128</v>
      </c>
      <c r="E44" s="501" t="s">
        <v>2694</v>
      </c>
      <c r="F44" s="502" t="s">
        <v>4</v>
      </c>
      <c r="G44" s="473">
        <v>44625</v>
      </c>
      <c r="H44" s="168"/>
      <c r="I44" s="203">
        <v>44984</v>
      </c>
      <c r="J44" s="196" t="s">
        <v>187</v>
      </c>
      <c r="K44" s="196" t="s">
        <v>188</v>
      </c>
      <c r="L44" s="197" t="s">
        <v>4</v>
      </c>
      <c r="M44" s="197">
        <v>1</v>
      </c>
      <c r="N44" s="231">
        <v>95978.308789999995</v>
      </c>
    </row>
    <row r="45" spans="3:14" ht="15" x14ac:dyDescent="0.25">
      <c r="C45" s="522">
        <v>3363</v>
      </c>
      <c r="D45" s="523">
        <v>45140</v>
      </c>
      <c r="E45" s="524" t="s">
        <v>3140</v>
      </c>
      <c r="F45" s="525" t="s">
        <v>4</v>
      </c>
      <c r="G45" s="468">
        <v>74375</v>
      </c>
      <c r="H45" s="168"/>
      <c r="I45" s="203">
        <v>44984</v>
      </c>
      <c r="J45" s="196" t="s">
        <v>742</v>
      </c>
      <c r="K45" s="196" t="s">
        <v>743</v>
      </c>
      <c r="L45" s="197" t="s">
        <v>4</v>
      </c>
      <c r="M45" s="197">
        <v>1</v>
      </c>
      <c r="N45" s="231">
        <v>63277.142109999993</v>
      </c>
    </row>
    <row r="46" spans="3:14" ht="15" x14ac:dyDescent="0.25">
      <c r="C46" s="526">
        <v>3363</v>
      </c>
      <c r="D46" s="520">
        <v>45140</v>
      </c>
      <c r="E46" s="519" t="s">
        <v>3141</v>
      </c>
      <c r="F46" s="521" t="s">
        <v>4</v>
      </c>
      <c r="G46" s="482">
        <v>59500</v>
      </c>
      <c r="H46" s="168"/>
      <c r="I46" s="203">
        <v>44984</v>
      </c>
      <c r="J46" s="196" t="s">
        <v>195</v>
      </c>
      <c r="K46" s="196" t="s">
        <v>196</v>
      </c>
      <c r="L46" s="197" t="s">
        <v>4</v>
      </c>
      <c r="M46" s="197">
        <v>1</v>
      </c>
      <c r="N46" s="231">
        <v>175743.0675</v>
      </c>
    </row>
    <row r="47" spans="3:14" ht="15" x14ac:dyDescent="0.25">
      <c r="C47" s="526">
        <v>3363</v>
      </c>
      <c r="D47" s="520">
        <v>45140</v>
      </c>
      <c r="E47" s="519" t="s">
        <v>3142</v>
      </c>
      <c r="F47" s="521" t="s">
        <v>4</v>
      </c>
      <c r="G47" s="482">
        <v>29750</v>
      </c>
      <c r="H47" s="168"/>
      <c r="I47" s="203">
        <v>44984</v>
      </c>
      <c r="J47" s="196" t="s">
        <v>197</v>
      </c>
      <c r="K47" s="196" t="s">
        <v>198</v>
      </c>
      <c r="L47" s="197" t="s">
        <v>4</v>
      </c>
      <c r="M47" s="197">
        <v>1</v>
      </c>
      <c r="N47" s="231">
        <v>119799.44795</v>
      </c>
    </row>
    <row r="48" spans="3:14" ht="15.75" thickBot="1" x14ac:dyDescent="0.3">
      <c r="C48" s="526">
        <v>3363</v>
      </c>
      <c r="D48" s="520">
        <v>45140</v>
      </c>
      <c r="E48" s="519" t="s">
        <v>3143</v>
      </c>
      <c r="F48" s="521" t="s">
        <v>4</v>
      </c>
      <c r="G48" s="482">
        <v>29750</v>
      </c>
      <c r="H48" s="168"/>
      <c r="I48" s="199">
        <v>44984</v>
      </c>
      <c r="J48" s="200" t="s">
        <v>193</v>
      </c>
      <c r="K48" s="200" t="s">
        <v>194</v>
      </c>
      <c r="L48" s="201" t="s">
        <v>4</v>
      </c>
      <c r="M48" s="201">
        <v>1</v>
      </c>
      <c r="N48" s="232">
        <v>503813.05</v>
      </c>
    </row>
    <row r="49" spans="3:14" ht="15" x14ac:dyDescent="0.25">
      <c r="C49" s="526">
        <v>3363</v>
      </c>
      <c r="D49" s="520">
        <v>45140</v>
      </c>
      <c r="E49" s="519" t="s">
        <v>3144</v>
      </c>
      <c r="F49" s="521" t="s">
        <v>4</v>
      </c>
      <c r="G49" s="482">
        <v>148750</v>
      </c>
      <c r="I49" s="370">
        <v>44988</v>
      </c>
      <c r="J49" s="371" t="s">
        <v>74</v>
      </c>
      <c r="K49" s="371" t="s">
        <v>75</v>
      </c>
      <c r="L49" s="198" t="s">
        <v>4</v>
      </c>
      <c r="M49" s="198">
        <v>1</v>
      </c>
      <c r="N49" s="233">
        <v>336474.853</v>
      </c>
    </row>
    <row r="50" spans="3:14" ht="15" x14ac:dyDescent="0.25">
      <c r="C50" s="526">
        <v>3363</v>
      </c>
      <c r="D50" s="520">
        <v>45140</v>
      </c>
      <c r="E50" s="519" t="s">
        <v>3145</v>
      </c>
      <c r="F50" s="521" t="s">
        <v>4</v>
      </c>
      <c r="G50" s="482">
        <v>148750</v>
      </c>
      <c r="I50" s="203">
        <v>44995</v>
      </c>
      <c r="J50" s="196" t="s">
        <v>624</v>
      </c>
      <c r="K50" s="196" t="s">
        <v>625</v>
      </c>
      <c r="L50" s="197" t="s">
        <v>4</v>
      </c>
      <c r="M50" s="197">
        <v>4</v>
      </c>
      <c r="N50" s="231">
        <v>387186.74800000002</v>
      </c>
    </row>
    <row r="51" spans="3:14" ht="15" x14ac:dyDescent="0.25">
      <c r="C51" s="526">
        <v>6268</v>
      </c>
      <c r="D51" s="520">
        <v>45163</v>
      </c>
      <c r="E51" s="519" t="s">
        <v>3146</v>
      </c>
      <c r="F51" s="521" t="s">
        <v>4</v>
      </c>
      <c r="G51" s="482">
        <v>44625</v>
      </c>
      <c r="I51" s="203">
        <v>44995</v>
      </c>
      <c r="J51" s="196" t="s">
        <v>675</v>
      </c>
      <c r="K51" s="196" t="s">
        <v>676</v>
      </c>
      <c r="L51" s="197" t="s">
        <v>4</v>
      </c>
      <c r="M51" s="197">
        <v>1</v>
      </c>
      <c r="N51" s="231">
        <v>126355.4019</v>
      </c>
    </row>
    <row r="52" spans="3:14" ht="15" x14ac:dyDescent="0.25">
      <c r="C52" s="526">
        <v>6268</v>
      </c>
      <c r="D52" s="520">
        <v>45163</v>
      </c>
      <c r="E52" s="519" t="s">
        <v>3147</v>
      </c>
      <c r="F52" s="521" t="s">
        <v>4</v>
      </c>
      <c r="G52" s="482">
        <v>74375</v>
      </c>
      <c r="I52" s="203">
        <v>44995</v>
      </c>
      <c r="J52" s="196" t="s">
        <v>187</v>
      </c>
      <c r="K52" s="196" t="s">
        <v>188</v>
      </c>
      <c r="L52" s="197" t="s">
        <v>4</v>
      </c>
      <c r="M52" s="197">
        <v>1</v>
      </c>
      <c r="N52" s="231">
        <v>95978.308789999995</v>
      </c>
    </row>
    <row r="53" spans="3:14" ht="15" x14ac:dyDescent="0.25">
      <c r="C53" s="526">
        <v>6268</v>
      </c>
      <c r="D53" s="520">
        <v>45163</v>
      </c>
      <c r="E53" s="519" t="s">
        <v>3148</v>
      </c>
      <c r="F53" s="521" t="s">
        <v>4</v>
      </c>
      <c r="G53" s="482">
        <v>59500</v>
      </c>
      <c r="I53" s="203">
        <v>44995</v>
      </c>
      <c r="J53" s="196" t="s">
        <v>189</v>
      </c>
      <c r="K53" s="196" t="s">
        <v>190</v>
      </c>
      <c r="L53" s="197" t="s">
        <v>4</v>
      </c>
      <c r="M53" s="197">
        <v>1</v>
      </c>
      <c r="N53" s="231">
        <v>90095.315310000005</v>
      </c>
    </row>
    <row r="54" spans="3:14" ht="15" x14ac:dyDescent="0.25">
      <c r="C54" s="526">
        <v>6268</v>
      </c>
      <c r="D54" s="520">
        <v>45163</v>
      </c>
      <c r="E54" s="519" t="s">
        <v>3149</v>
      </c>
      <c r="F54" s="521" t="s">
        <v>4</v>
      </c>
      <c r="G54" s="482">
        <v>89250</v>
      </c>
      <c r="I54" s="203">
        <v>44995</v>
      </c>
      <c r="J54" s="196" t="s">
        <v>1179</v>
      </c>
      <c r="K54" s="196" t="s">
        <v>1180</v>
      </c>
      <c r="L54" s="197" t="s">
        <v>4</v>
      </c>
      <c r="M54" s="197">
        <v>1</v>
      </c>
      <c r="N54" s="231">
        <v>87733.696049999999</v>
      </c>
    </row>
    <row r="55" spans="3:14" ht="15.75" thickBot="1" x14ac:dyDescent="0.3">
      <c r="C55" s="527">
        <v>6268</v>
      </c>
      <c r="D55" s="528">
        <v>45163</v>
      </c>
      <c r="E55" s="529" t="s">
        <v>3150</v>
      </c>
      <c r="F55" s="530" t="s">
        <v>4</v>
      </c>
      <c r="G55" s="473">
        <v>104125</v>
      </c>
      <c r="I55" s="203">
        <v>45001</v>
      </c>
      <c r="J55" s="196" t="s">
        <v>1181</v>
      </c>
      <c r="K55" s="196" t="s">
        <v>1182</v>
      </c>
      <c r="L55" s="197" t="s">
        <v>4</v>
      </c>
      <c r="M55" s="197">
        <v>1</v>
      </c>
      <c r="N55" s="231">
        <v>4507.9580000000005</v>
      </c>
    </row>
    <row r="56" spans="3:14" ht="15" x14ac:dyDescent="0.25">
      <c r="C56" s="549">
        <v>45170</v>
      </c>
      <c r="D56" s="550">
        <v>45170</v>
      </c>
      <c r="E56" s="417" t="s">
        <v>3678</v>
      </c>
      <c r="F56" s="417" t="s">
        <v>4</v>
      </c>
      <c r="G56" s="551">
        <v>119000</v>
      </c>
      <c r="I56" s="203">
        <v>45001</v>
      </c>
      <c r="J56" s="196" t="s">
        <v>289</v>
      </c>
      <c r="K56" s="196" t="s">
        <v>290</v>
      </c>
      <c r="L56" s="197" t="s">
        <v>4</v>
      </c>
      <c r="M56" s="197">
        <v>1</v>
      </c>
      <c r="N56" s="231">
        <v>748.25296000000003</v>
      </c>
    </row>
    <row r="57" spans="3:14" ht="15" x14ac:dyDescent="0.25">
      <c r="C57" s="552">
        <v>45170</v>
      </c>
      <c r="D57" s="435">
        <v>45170</v>
      </c>
      <c r="E57" s="415" t="s">
        <v>3178</v>
      </c>
      <c r="F57" s="415" t="s">
        <v>4</v>
      </c>
      <c r="G57" s="553">
        <v>44625</v>
      </c>
      <c r="I57" s="203">
        <v>45001</v>
      </c>
      <c r="J57" s="196" t="s">
        <v>1183</v>
      </c>
      <c r="K57" s="196" t="s">
        <v>1184</v>
      </c>
      <c r="L57" s="197" t="s">
        <v>4</v>
      </c>
      <c r="M57" s="197">
        <v>1</v>
      </c>
      <c r="N57" s="231">
        <v>415592.26800000004</v>
      </c>
    </row>
    <row r="58" spans="3:14" ht="15" x14ac:dyDescent="0.25">
      <c r="C58" s="552">
        <v>45170</v>
      </c>
      <c r="D58" s="435">
        <v>45170</v>
      </c>
      <c r="E58" s="415" t="s">
        <v>3679</v>
      </c>
      <c r="F58" s="415" t="s">
        <v>4</v>
      </c>
      <c r="G58" s="553">
        <v>44625</v>
      </c>
      <c r="I58" s="203">
        <v>45001</v>
      </c>
      <c r="J58" s="196" t="s">
        <v>1185</v>
      </c>
      <c r="K58" s="196" t="s">
        <v>1186</v>
      </c>
      <c r="L58" s="197" t="s">
        <v>4</v>
      </c>
      <c r="M58" s="197">
        <v>1</v>
      </c>
      <c r="N58" s="231">
        <v>321472.64877000003</v>
      </c>
    </row>
    <row r="59" spans="3:14" ht="15" x14ac:dyDescent="0.25">
      <c r="C59" s="552">
        <v>45170</v>
      </c>
      <c r="D59" s="435">
        <v>45170</v>
      </c>
      <c r="E59" s="415" t="s">
        <v>3680</v>
      </c>
      <c r="F59" s="415" t="s">
        <v>4</v>
      </c>
      <c r="G59" s="553">
        <v>267750</v>
      </c>
      <c r="I59" s="203">
        <v>45001</v>
      </c>
      <c r="J59" s="196" t="s">
        <v>191</v>
      </c>
      <c r="K59" s="196" t="s">
        <v>192</v>
      </c>
      <c r="L59" s="197" t="s">
        <v>4</v>
      </c>
      <c r="M59" s="197">
        <v>1</v>
      </c>
      <c r="N59" s="231">
        <v>128244.11873</v>
      </c>
    </row>
    <row r="60" spans="3:14" ht="15" x14ac:dyDescent="0.25">
      <c r="C60" s="552">
        <v>45170</v>
      </c>
      <c r="D60" s="435">
        <v>45170</v>
      </c>
      <c r="E60" s="415" t="s">
        <v>3681</v>
      </c>
      <c r="F60" s="415" t="s">
        <v>4</v>
      </c>
      <c r="G60" s="553">
        <v>74375</v>
      </c>
      <c r="I60" s="203">
        <v>45001</v>
      </c>
      <c r="J60" s="196" t="s">
        <v>181</v>
      </c>
      <c r="K60" s="196" t="s">
        <v>182</v>
      </c>
      <c r="L60" s="197" t="s">
        <v>4</v>
      </c>
      <c r="M60" s="197">
        <v>1</v>
      </c>
      <c r="N60" s="231">
        <v>114742.0729</v>
      </c>
    </row>
    <row r="61" spans="3:14" ht="15.75" thickBot="1" x14ac:dyDescent="0.3">
      <c r="C61" s="552">
        <v>45184</v>
      </c>
      <c r="D61" s="435">
        <v>45184</v>
      </c>
      <c r="E61" s="415" t="s">
        <v>3682</v>
      </c>
      <c r="F61" s="415" t="s">
        <v>4</v>
      </c>
      <c r="G61" s="553">
        <v>223125</v>
      </c>
      <c r="I61" s="199">
        <v>45009</v>
      </c>
      <c r="J61" s="200" t="s">
        <v>181</v>
      </c>
      <c r="K61" s="200" t="s">
        <v>182</v>
      </c>
      <c r="L61" s="201" t="s">
        <v>4</v>
      </c>
      <c r="M61" s="201">
        <v>2</v>
      </c>
      <c r="N61" s="232">
        <v>229484.1458</v>
      </c>
    </row>
    <row r="62" spans="3:14" ht="15.75" thickBot="1" x14ac:dyDescent="0.3">
      <c r="C62" s="554">
        <v>45191</v>
      </c>
      <c r="D62" s="555">
        <v>45191</v>
      </c>
      <c r="E62" s="538" t="s">
        <v>3683</v>
      </c>
      <c r="F62" s="538" t="s">
        <v>4</v>
      </c>
      <c r="G62" s="556">
        <v>223125</v>
      </c>
      <c r="I62" s="370">
        <v>45020</v>
      </c>
      <c r="J62" s="371" t="s">
        <v>1484</v>
      </c>
      <c r="K62" s="371" t="s">
        <v>1485</v>
      </c>
      <c r="L62" s="198" t="s">
        <v>4</v>
      </c>
      <c r="M62" s="198">
        <v>1</v>
      </c>
      <c r="N62" s="233">
        <v>21623.610190000003</v>
      </c>
    </row>
    <row r="63" spans="3:14" ht="15" x14ac:dyDescent="0.25">
      <c r="C63" s="549">
        <v>3594</v>
      </c>
      <c r="D63" s="550">
        <v>45223</v>
      </c>
      <c r="E63" s="417" t="s">
        <v>4127</v>
      </c>
      <c r="F63" s="417" t="s">
        <v>4</v>
      </c>
      <c r="G63" s="551">
        <v>59500</v>
      </c>
      <c r="I63" s="203">
        <v>45020</v>
      </c>
      <c r="J63" s="196" t="s">
        <v>632</v>
      </c>
      <c r="K63" s="196" t="s">
        <v>633</v>
      </c>
      <c r="L63" s="197" t="s">
        <v>4</v>
      </c>
      <c r="M63" s="197">
        <v>1</v>
      </c>
      <c r="N63" s="231">
        <v>1285.5105899999999</v>
      </c>
    </row>
    <row r="64" spans="3:14" ht="15" x14ac:dyDescent="0.25">
      <c r="C64" s="552">
        <v>3594</v>
      </c>
      <c r="D64" s="435">
        <v>45223</v>
      </c>
      <c r="E64" s="415" t="s">
        <v>4128</v>
      </c>
      <c r="F64" s="415" t="s">
        <v>4</v>
      </c>
      <c r="G64" s="553">
        <v>119000</v>
      </c>
      <c r="I64" s="203">
        <v>45027</v>
      </c>
      <c r="J64" s="196" t="s">
        <v>181</v>
      </c>
      <c r="K64" s="196" t="s">
        <v>182</v>
      </c>
      <c r="L64" s="197" t="s">
        <v>4</v>
      </c>
      <c r="M64" s="197">
        <v>1</v>
      </c>
      <c r="N64" s="231">
        <v>114742.0729</v>
      </c>
    </row>
    <row r="65" spans="3:14" ht="15" x14ac:dyDescent="0.25">
      <c r="C65" s="552">
        <v>3594</v>
      </c>
      <c r="D65" s="435">
        <v>45223</v>
      </c>
      <c r="E65" s="415" t="s">
        <v>4129</v>
      </c>
      <c r="F65" s="415" t="s">
        <v>4</v>
      </c>
      <c r="G65" s="553">
        <v>74375</v>
      </c>
      <c r="I65" s="203">
        <v>45029</v>
      </c>
      <c r="J65" s="196" t="s">
        <v>181</v>
      </c>
      <c r="K65" s="196" t="s">
        <v>182</v>
      </c>
      <c r="L65" s="197" t="s">
        <v>4</v>
      </c>
      <c r="M65" s="197">
        <v>2</v>
      </c>
      <c r="N65" s="231">
        <v>229484.1458</v>
      </c>
    </row>
    <row r="66" spans="3:14" ht="15.75" thickBot="1" x14ac:dyDescent="0.3">
      <c r="C66" s="554" t="s">
        <v>4130</v>
      </c>
      <c r="D66" s="555">
        <v>45225</v>
      </c>
      <c r="E66" s="538" t="s">
        <v>4131</v>
      </c>
      <c r="F66" s="538" t="s">
        <v>4</v>
      </c>
      <c r="G66" s="556">
        <v>223125</v>
      </c>
      <c r="I66" s="203">
        <v>45030</v>
      </c>
      <c r="J66" s="196" t="s">
        <v>624</v>
      </c>
      <c r="K66" s="196" t="s">
        <v>625</v>
      </c>
      <c r="L66" s="197" t="s">
        <v>4</v>
      </c>
      <c r="M66" s="197">
        <v>4</v>
      </c>
      <c r="N66" s="231">
        <v>387382.47600000002</v>
      </c>
    </row>
    <row r="67" spans="3:14" ht="15" x14ac:dyDescent="0.25">
      <c r="C67" s="549">
        <v>6449</v>
      </c>
      <c r="D67" s="550">
        <v>45231</v>
      </c>
      <c r="E67" s="417" t="s">
        <v>4512</v>
      </c>
      <c r="F67" s="417" t="s">
        <v>4</v>
      </c>
      <c r="G67" s="551">
        <v>74375</v>
      </c>
      <c r="I67" s="203">
        <v>45033</v>
      </c>
      <c r="J67" s="196" t="s">
        <v>513</v>
      </c>
      <c r="K67" s="196" t="s">
        <v>514</v>
      </c>
      <c r="L67" s="197" t="s">
        <v>4</v>
      </c>
      <c r="M67" s="197">
        <v>2</v>
      </c>
      <c r="N67" s="231">
        <v>38159.323019999996</v>
      </c>
    </row>
    <row r="68" spans="3:14" ht="15" x14ac:dyDescent="0.25">
      <c r="C68" s="552">
        <v>3704</v>
      </c>
      <c r="D68" s="435">
        <v>45244</v>
      </c>
      <c r="E68" s="415" t="s">
        <v>4513</v>
      </c>
      <c r="F68" s="415" t="s">
        <v>4</v>
      </c>
      <c r="G68" s="553">
        <v>119000</v>
      </c>
      <c r="I68" s="203">
        <v>45033</v>
      </c>
      <c r="J68" s="196" t="s">
        <v>1486</v>
      </c>
      <c r="K68" s="196" t="s">
        <v>1487</v>
      </c>
      <c r="L68" s="197" t="s">
        <v>4</v>
      </c>
      <c r="M68" s="197">
        <v>1</v>
      </c>
      <c r="N68" s="231">
        <v>10055.5</v>
      </c>
    </row>
    <row r="69" spans="3:14" ht="15.75" thickBot="1" x14ac:dyDescent="0.3">
      <c r="C69" s="554">
        <v>3704</v>
      </c>
      <c r="D69" s="555">
        <v>45244</v>
      </c>
      <c r="E69" s="538" t="s">
        <v>3185</v>
      </c>
      <c r="F69" s="538" t="s">
        <v>4</v>
      </c>
      <c r="G69" s="556">
        <v>44625</v>
      </c>
      <c r="I69" s="203">
        <v>45035</v>
      </c>
      <c r="J69" s="196" t="s">
        <v>191</v>
      </c>
      <c r="K69" s="196" t="s">
        <v>192</v>
      </c>
      <c r="L69" s="197" t="s">
        <v>4</v>
      </c>
      <c r="M69" s="197">
        <v>4</v>
      </c>
      <c r="N69" s="231">
        <v>512976.5368</v>
      </c>
    </row>
    <row r="70" spans="3:14" x14ac:dyDescent="0.2">
      <c r="C70" s="312"/>
      <c r="D70" s="310"/>
      <c r="E70" s="311"/>
      <c r="F70" s="312"/>
      <c r="G70" s="314"/>
      <c r="I70" s="203">
        <v>45035</v>
      </c>
      <c r="J70" s="196" t="s">
        <v>193</v>
      </c>
      <c r="K70" s="196" t="s">
        <v>194</v>
      </c>
      <c r="L70" s="197" t="s">
        <v>4</v>
      </c>
      <c r="M70" s="197">
        <v>1</v>
      </c>
      <c r="N70" s="231">
        <v>503813.05</v>
      </c>
    </row>
    <row r="71" spans="3:14" x14ac:dyDescent="0.2">
      <c r="I71" s="203">
        <v>45035</v>
      </c>
      <c r="J71" s="196" t="s">
        <v>195</v>
      </c>
      <c r="K71" s="196" t="s">
        <v>196</v>
      </c>
      <c r="L71" s="197" t="s">
        <v>4</v>
      </c>
      <c r="M71" s="197">
        <v>1</v>
      </c>
      <c r="N71" s="231">
        <v>166972.83057000002</v>
      </c>
    </row>
    <row r="72" spans="3:14" x14ac:dyDescent="0.2">
      <c r="I72" s="203">
        <v>45035</v>
      </c>
      <c r="J72" s="196" t="s">
        <v>197</v>
      </c>
      <c r="K72" s="196" t="s">
        <v>198</v>
      </c>
      <c r="L72" s="197" t="s">
        <v>4</v>
      </c>
      <c r="M72" s="197">
        <v>1</v>
      </c>
      <c r="N72" s="231">
        <v>121843.26700000001</v>
      </c>
    </row>
    <row r="73" spans="3:14" x14ac:dyDescent="0.2">
      <c r="I73" s="203">
        <v>45035</v>
      </c>
      <c r="J73" s="196" t="s">
        <v>189</v>
      </c>
      <c r="K73" s="196" t="s">
        <v>190</v>
      </c>
      <c r="L73" s="197" t="s">
        <v>4</v>
      </c>
      <c r="M73" s="197">
        <v>1</v>
      </c>
      <c r="N73" s="231">
        <v>90095.315310000005</v>
      </c>
    </row>
    <row r="74" spans="3:14" x14ac:dyDescent="0.2">
      <c r="I74" s="203">
        <v>45035</v>
      </c>
      <c r="J74" s="196" t="s">
        <v>187</v>
      </c>
      <c r="K74" s="196" t="s">
        <v>188</v>
      </c>
      <c r="L74" s="197" t="s">
        <v>4</v>
      </c>
      <c r="M74" s="197">
        <v>1</v>
      </c>
      <c r="N74" s="231">
        <v>98607.945800000016</v>
      </c>
    </row>
    <row r="75" spans="3:14" ht="13.5" thickBot="1" x14ac:dyDescent="0.25">
      <c r="I75" s="199">
        <v>45035</v>
      </c>
      <c r="J75" s="200" t="s">
        <v>185</v>
      </c>
      <c r="K75" s="200" t="s">
        <v>186</v>
      </c>
      <c r="L75" s="201" t="s">
        <v>4</v>
      </c>
      <c r="M75" s="201">
        <v>1</v>
      </c>
      <c r="N75" s="232">
        <v>72026.571890000007</v>
      </c>
    </row>
    <row r="76" spans="3:14" x14ac:dyDescent="0.2">
      <c r="I76" s="370">
        <v>45070</v>
      </c>
      <c r="J76" s="371" t="s">
        <v>1861</v>
      </c>
      <c r="K76" s="371" t="s">
        <v>1862</v>
      </c>
      <c r="L76" s="198" t="s">
        <v>4</v>
      </c>
      <c r="M76" s="198">
        <v>1</v>
      </c>
      <c r="N76" s="233">
        <v>100400.3</v>
      </c>
    </row>
    <row r="77" spans="3:14" x14ac:dyDescent="0.2">
      <c r="I77" s="203">
        <v>45070</v>
      </c>
      <c r="J77" s="196" t="s">
        <v>1863</v>
      </c>
      <c r="K77" s="196" t="s">
        <v>1864</v>
      </c>
      <c r="L77" s="197" t="s">
        <v>4</v>
      </c>
      <c r="M77" s="197">
        <v>1</v>
      </c>
      <c r="N77" s="231">
        <v>574.01435000000004</v>
      </c>
    </row>
    <row r="78" spans="3:14" x14ac:dyDescent="0.2">
      <c r="I78" s="203">
        <v>45070</v>
      </c>
      <c r="J78" s="196" t="s">
        <v>934</v>
      </c>
      <c r="K78" s="196" t="s">
        <v>935</v>
      </c>
      <c r="L78" s="197" t="s">
        <v>4</v>
      </c>
      <c r="M78" s="197">
        <v>1</v>
      </c>
      <c r="N78" s="231">
        <v>1066.2388100000001</v>
      </c>
    </row>
    <row r="79" spans="3:14" x14ac:dyDescent="0.2">
      <c r="I79" s="203">
        <v>45070</v>
      </c>
      <c r="J79" s="196" t="s">
        <v>181</v>
      </c>
      <c r="K79" s="196" t="s">
        <v>182</v>
      </c>
      <c r="L79" s="197" t="s">
        <v>4</v>
      </c>
      <c r="M79" s="197">
        <v>2</v>
      </c>
      <c r="N79" s="231">
        <v>229484.1458</v>
      </c>
    </row>
    <row r="80" spans="3:14" x14ac:dyDescent="0.2">
      <c r="I80" s="203">
        <v>45070</v>
      </c>
      <c r="J80" s="196" t="s">
        <v>1587</v>
      </c>
      <c r="K80" s="196" t="s">
        <v>1588</v>
      </c>
      <c r="L80" s="197" t="s">
        <v>4</v>
      </c>
      <c r="M80" s="197">
        <v>100</v>
      </c>
      <c r="N80" s="231">
        <v>5462.4570000000003</v>
      </c>
    </row>
    <row r="81" spans="9:14" x14ac:dyDescent="0.2">
      <c r="I81" s="203">
        <v>45077</v>
      </c>
      <c r="J81" s="196" t="s">
        <v>1865</v>
      </c>
      <c r="K81" s="196" t="s">
        <v>1866</v>
      </c>
      <c r="L81" s="197" t="s">
        <v>4</v>
      </c>
      <c r="M81" s="197">
        <v>3</v>
      </c>
      <c r="N81" s="231">
        <v>13697.81868</v>
      </c>
    </row>
    <row r="82" spans="9:14" x14ac:dyDescent="0.2">
      <c r="I82" s="203">
        <v>45077</v>
      </c>
      <c r="J82" s="196" t="s">
        <v>281</v>
      </c>
      <c r="K82" s="196" t="s">
        <v>282</v>
      </c>
      <c r="L82" s="197" t="s">
        <v>4</v>
      </c>
      <c r="M82" s="197">
        <v>3</v>
      </c>
      <c r="N82" s="231">
        <v>9633.5093400000005</v>
      </c>
    </row>
    <row r="83" spans="9:14" ht="13.5" thickBot="1" x14ac:dyDescent="0.25">
      <c r="I83" s="199">
        <v>45073</v>
      </c>
      <c r="J83" s="200" t="s">
        <v>181</v>
      </c>
      <c r="K83" s="200" t="s">
        <v>182</v>
      </c>
      <c r="L83" s="201" t="s">
        <v>1867</v>
      </c>
      <c r="M83" s="201">
        <v>2</v>
      </c>
      <c r="N83" s="232">
        <v>229484.1458</v>
      </c>
    </row>
    <row r="84" spans="9:14" x14ac:dyDescent="0.2">
      <c r="I84" s="370">
        <v>45083</v>
      </c>
      <c r="J84" s="371" t="s">
        <v>1865</v>
      </c>
      <c r="K84" s="371" t="s">
        <v>1866</v>
      </c>
      <c r="L84" s="198" t="s">
        <v>4</v>
      </c>
      <c r="M84" s="198">
        <v>5</v>
      </c>
      <c r="N84" s="233">
        <v>22829.697799999998</v>
      </c>
    </row>
    <row r="85" spans="9:14" x14ac:dyDescent="0.2">
      <c r="I85" s="203">
        <v>45083</v>
      </c>
      <c r="J85" s="196" t="s">
        <v>281</v>
      </c>
      <c r="K85" s="196" t="s">
        <v>282</v>
      </c>
      <c r="L85" s="197" t="s">
        <v>4</v>
      </c>
      <c r="M85" s="197">
        <v>5</v>
      </c>
      <c r="N85" s="231">
        <v>16055.848899999999</v>
      </c>
    </row>
    <row r="86" spans="9:14" ht="13.5" thickBot="1" x14ac:dyDescent="0.25">
      <c r="I86" s="199">
        <v>45083</v>
      </c>
      <c r="J86" s="200" t="s">
        <v>2303</v>
      </c>
      <c r="K86" s="200" t="s">
        <v>2304</v>
      </c>
      <c r="L86" s="201" t="s">
        <v>4</v>
      </c>
      <c r="M86" s="201">
        <v>1</v>
      </c>
      <c r="N86" s="232">
        <v>1356.7190000000001</v>
      </c>
    </row>
    <row r="87" spans="9:14" x14ac:dyDescent="0.2">
      <c r="I87" s="505">
        <v>45115</v>
      </c>
      <c r="J87" s="506" t="s">
        <v>807</v>
      </c>
      <c r="K87" s="506" t="s">
        <v>808</v>
      </c>
      <c r="L87" s="480" t="s">
        <v>4</v>
      </c>
      <c r="M87" s="467">
        <v>2</v>
      </c>
      <c r="N87" s="468">
        <v>154700</v>
      </c>
    </row>
    <row r="88" spans="9:14" x14ac:dyDescent="0.2">
      <c r="I88" s="507">
        <v>45115</v>
      </c>
      <c r="J88" s="504" t="s">
        <v>670</v>
      </c>
      <c r="K88" s="504" t="s">
        <v>671</v>
      </c>
      <c r="L88" s="453" t="s">
        <v>4</v>
      </c>
      <c r="M88" s="463">
        <v>6</v>
      </c>
      <c r="N88" s="482">
        <v>32487</v>
      </c>
    </row>
    <row r="89" spans="9:14" x14ac:dyDescent="0.2">
      <c r="I89" s="507">
        <v>45115</v>
      </c>
      <c r="J89" s="504" t="s">
        <v>817</v>
      </c>
      <c r="K89" s="504" t="s">
        <v>818</v>
      </c>
      <c r="L89" s="453" t="s">
        <v>4</v>
      </c>
      <c r="M89" s="463">
        <v>16</v>
      </c>
      <c r="N89" s="482">
        <v>74256</v>
      </c>
    </row>
    <row r="90" spans="9:14" x14ac:dyDescent="0.2">
      <c r="I90" s="507">
        <v>45115</v>
      </c>
      <c r="J90" s="504" t="s">
        <v>175</v>
      </c>
      <c r="K90" s="504" t="s">
        <v>176</v>
      </c>
      <c r="L90" s="453" t="s">
        <v>4</v>
      </c>
      <c r="M90" s="463">
        <v>2</v>
      </c>
      <c r="N90" s="482">
        <v>40222</v>
      </c>
    </row>
    <row r="91" spans="9:14" x14ac:dyDescent="0.2">
      <c r="I91" s="507">
        <v>45115</v>
      </c>
      <c r="J91" s="504" t="s">
        <v>505</v>
      </c>
      <c r="K91" s="504" t="s">
        <v>506</v>
      </c>
      <c r="L91" s="453" t="s">
        <v>4</v>
      </c>
      <c r="M91" s="463">
        <v>4</v>
      </c>
      <c r="N91" s="482">
        <v>6188</v>
      </c>
    </row>
    <row r="92" spans="9:14" x14ac:dyDescent="0.2">
      <c r="I92" s="507">
        <v>45115</v>
      </c>
      <c r="J92" s="504" t="s">
        <v>1438</v>
      </c>
      <c r="K92" s="504" t="s">
        <v>1439</v>
      </c>
      <c r="L92" s="453" t="s">
        <v>4</v>
      </c>
      <c r="M92" s="463">
        <v>1</v>
      </c>
      <c r="N92" s="482">
        <v>247520</v>
      </c>
    </row>
    <row r="93" spans="9:14" x14ac:dyDescent="0.2">
      <c r="I93" s="507">
        <v>45115</v>
      </c>
      <c r="J93" s="504" t="s">
        <v>507</v>
      </c>
      <c r="K93" s="504" t="s">
        <v>508</v>
      </c>
      <c r="L93" s="453" t="s">
        <v>4</v>
      </c>
      <c r="M93" s="463">
        <v>1</v>
      </c>
      <c r="N93" s="482">
        <v>27846</v>
      </c>
    </row>
    <row r="94" spans="9:14" x14ac:dyDescent="0.2">
      <c r="I94" s="507">
        <v>45115</v>
      </c>
      <c r="J94" s="504" t="s">
        <v>2473</v>
      </c>
      <c r="K94" s="504" t="s">
        <v>2474</v>
      </c>
      <c r="L94" s="453" t="s">
        <v>4</v>
      </c>
      <c r="M94" s="463">
        <v>1</v>
      </c>
      <c r="N94" s="482">
        <v>15470</v>
      </c>
    </row>
    <row r="95" spans="9:14" x14ac:dyDescent="0.2">
      <c r="I95" s="507">
        <v>45115</v>
      </c>
      <c r="J95" s="504" t="s">
        <v>1220</v>
      </c>
      <c r="K95" s="504" t="s">
        <v>296</v>
      </c>
      <c r="L95" s="453" t="s">
        <v>4</v>
      </c>
      <c r="M95" s="463">
        <v>1</v>
      </c>
      <c r="N95" s="482">
        <v>30940</v>
      </c>
    </row>
    <row r="96" spans="9:14" x14ac:dyDescent="0.2">
      <c r="I96" s="491">
        <v>45124</v>
      </c>
      <c r="J96" s="461" t="s">
        <v>74</v>
      </c>
      <c r="K96" s="461" t="s">
        <v>75</v>
      </c>
      <c r="L96" s="462" t="s">
        <v>4</v>
      </c>
      <c r="M96" s="463">
        <v>1</v>
      </c>
      <c r="N96" s="482">
        <v>346256.01400000002</v>
      </c>
    </row>
    <row r="97" spans="9:14" x14ac:dyDescent="0.2">
      <c r="I97" s="491">
        <v>45124</v>
      </c>
      <c r="J97" s="461" t="s">
        <v>191</v>
      </c>
      <c r="K97" s="461" t="s">
        <v>192</v>
      </c>
      <c r="L97" s="462" t="s">
        <v>4</v>
      </c>
      <c r="M97" s="463">
        <v>4</v>
      </c>
      <c r="N97" s="482">
        <v>512976.5368</v>
      </c>
    </row>
    <row r="98" spans="9:14" x14ac:dyDescent="0.2">
      <c r="I98" s="491">
        <v>45124</v>
      </c>
      <c r="J98" s="461" t="s">
        <v>193</v>
      </c>
      <c r="K98" s="461" t="s">
        <v>194</v>
      </c>
      <c r="L98" s="462" t="s">
        <v>4</v>
      </c>
      <c r="M98" s="463">
        <v>1</v>
      </c>
      <c r="N98" s="482">
        <v>503813.03700000001</v>
      </c>
    </row>
    <row r="99" spans="9:14" x14ac:dyDescent="0.2">
      <c r="I99" s="491">
        <v>45124</v>
      </c>
      <c r="J99" s="461" t="s">
        <v>195</v>
      </c>
      <c r="K99" s="461" t="s">
        <v>196</v>
      </c>
      <c r="L99" s="462" t="s">
        <v>4</v>
      </c>
      <c r="M99" s="463">
        <v>1</v>
      </c>
      <c r="N99" s="482">
        <v>173946.39717000001</v>
      </c>
    </row>
    <row r="100" spans="9:14" x14ac:dyDescent="0.2">
      <c r="I100" s="491">
        <v>45124</v>
      </c>
      <c r="J100" s="461" t="s">
        <v>197</v>
      </c>
      <c r="K100" s="461" t="s">
        <v>198</v>
      </c>
      <c r="L100" s="462" t="s">
        <v>4</v>
      </c>
      <c r="M100" s="463">
        <v>1</v>
      </c>
      <c r="N100" s="482">
        <v>129337.01235</v>
      </c>
    </row>
    <row r="101" spans="9:14" x14ac:dyDescent="0.2">
      <c r="I101" s="491">
        <v>45124</v>
      </c>
      <c r="J101" s="461" t="s">
        <v>187</v>
      </c>
      <c r="K101" s="461" t="s">
        <v>188</v>
      </c>
      <c r="L101" s="462" t="s">
        <v>4</v>
      </c>
      <c r="M101" s="463">
        <v>1</v>
      </c>
      <c r="N101" s="482">
        <v>92666.568540000007</v>
      </c>
    </row>
    <row r="102" spans="9:14" x14ac:dyDescent="0.2">
      <c r="I102" s="491">
        <v>45124</v>
      </c>
      <c r="J102" s="461" t="s">
        <v>189</v>
      </c>
      <c r="K102" s="461" t="s">
        <v>190</v>
      </c>
      <c r="L102" s="462" t="s">
        <v>4</v>
      </c>
      <c r="M102" s="463">
        <v>1</v>
      </c>
      <c r="N102" s="482">
        <v>93526.081740000009</v>
      </c>
    </row>
    <row r="103" spans="9:14" x14ac:dyDescent="0.2">
      <c r="I103" s="491">
        <v>45124</v>
      </c>
      <c r="J103" s="461" t="s">
        <v>185</v>
      </c>
      <c r="K103" s="461" t="s">
        <v>186</v>
      </c>
      <c r="L103" s="462" t="s">
        <v>4</v>
      </c>
      <c r="M103" s="463">
        <v>1</v>
      </c>
      <c r="N103" s="482">
        <v>66299.778999999995</v>
      </c>
    </row>
    <row r="104" spans="9:14" x14ac:dyDescent="0.2">
      <c r="I104" s="493">
        <v>45133</v>
      </c>
      <c r="J104" s="487" t="s">
        <v>191</v>
      </c>
      <c r="K104" s="488" t="s">
        <v>2695</v>
      </c>
      <c r="L104" s="489" t="s">
        <v>4</v>
      </c>
      <c r="M104" s="490">
        <v>4</v>
      </c>
      <c r="N104" s="482">
        <v>512976.5368</v>
      </c>
    </row>
    <row r="105" spans="9:14" x14ac:dyDescent="0.2">
      <c r="I105" s="493">
        <v>45134</v>
      </c>
      <c r="J105" s="487" t="s">
        <v>2696</v>
      </c>
      <c r="K105" s="488" t="s">
        <v>2697</v>
      </c>
      <c r="L105" s="489" t="s">
        <v>4</v>
      </c>
      <c r="M105" s="490">
        <v>1</v>
      </c>
      <c r="N105" s="482">
        <v>23073.350299999998</v>
      </c>
    </row>
    <row r="106" spans="9:14" x14ac:dyDescent="0.2">
      <c r="I106" s="493">
        <v>45134</v>
      </c>
      <c r="J106" s="487" t="s">
        <v>2698</v>
      </c>
      <c r="K106" s="488" t="s">
        <v>2699</v>
      </c>
      <c r="L106" s="489" t="s">
        <v>4</v>
      </c>
      <c r="M106" s="490">
        <v>1</v>
      </c>
      <c r="N106" s="482">
        <v>2766.7166800000005</v>
      </c>
    </row>
    <row r="107" spans="9:14" x14ac:dyDescent="0.2">
      <c r="I107" s="493">
        <v>45134</v>
      </c>
      <c r="J107" s="487" t="s">
        <v>1076</v>
      </c>
      <c r="K107" s="488" t="s">
        <v>1077</v>
      </c>
      <c r="L107" s="489" t="s">
        <v>4</v>
      </c>
      <c r="M107" s="490">
        <v>2</v>
      </c>
      <c r="N107" s="482">
        <v>1705.7840800000004</v>
      </c>
    </row>
    <row r="108" spans="9:14" x14ac:dyDescent="0.2">
      <c r="I108" s="493">
        <v>45134</v>
      </c>
      <c r="J108" s="487" t="s">
        <v>2700</v>
      </c>
      <c r="K108" s="488" t="s">
        <v>2701</v>
      </c>
      <c r="L108" s="489" t="s">
        <v>4</v>
      </c>
      <c r="M108" s="490">
        <v>2</v>
      </c>
      <c r="N108" s="482">
        <v>3511.3806000000004</v>
      </c>
    </row>
    <row r="109" spans="9:14" x14ac:dyDescent="0.2">
      <c r="I109" s="493">
        <v>45134</v>
      </c>
      <c r="J109" s="487" t="s">
        <v>2702</v>
      </c>
      <c r="K109" s="488" t="s">
        <v>2703</v>
      </c>
      <c r="L109" s="489" t="s">
        <v>4</v>
      </c>
      <c r="M109" s="490">
        <v>1</v>
      </c>
      <c r="N109" s="482">
        <v>740.14667999999995</v>
      </c>
    </row>
    <row r="110" spans="9:14" ht="13.5" thickBot="1" x14ac:dyDescent="0.25">
      <c r="I110" s="494">
        <v>45134</v>
      </c>
      <c r="J110" s="495" t="s">
        <v>860</v>
      </c>
      <c r="K110" s="496" t="s">
        <v>861</v>
      </c>
      <c r="L110" s="497" t="s">
        <v>4</v>
      </c>
      <c r="M110" s="498">
        <v>1</v>
      </c>
      <c r="N110" s="473">
        <v>678.35950000000003</v>
      </c>
    </row>
    <row r="111" spans="9:14" x14ac:dyDescent="0.2">
      <c r="I111" s="512">
        <v>45142</v>
      </c>
      <c r="J111" s="479" t="s">
        <v>3151</v>
      </c>
      <c r="K111" s="479" t="s">
        <v>3152</v>
      </c>
      <c r="L111" s="466" t="s">
        <v>4</v>
      </c>
      <c r="M111" s="480">
        <v>1</v>
      </c>
      <c r="N111" s="468">
        <v>110655.82709999998</v>
      </c>
    </row>
    <row r="112" spans="9:14" x14ac:dyDescent="0.2">
      <c r="I112" s="507">
        <v>45144</v>
      </c>
      <c r="J112" s="504" t="s">
        <v>74</v>
      </c>
      <c r="K112" s="504" t="s">
        <v>75</v>
      </c>
      <c r="L112" s="453" t="s">
        <v>4</v>
      </c>
      <c r="M112" s="463">
        <v>1</v>
      </c>
      <c r="N112" s="482">
        <v>412044.65190000006</v>
      </c>
    </row>
    <row r="113" spans="9:14" x14ac:dyDescent="0.2">
      <c r="I113" s="491">
        <v>45150</v>
      </c>
      <c r="J113" s="461" t="s">
        <v>74</v>
      </c>
      <c r="K113" s="461" t="s">
        <v>75</v>
      </c>
      <c r="L113" s="462" t="s">
        <v>4</v>
      </c>
      <c r="M113" s="463">
        <v>2</v>
      </c>
      <c r="N113" s="482">
        <v>825447.0223999999</v>
      </c>
    </row>
    <row r="114" spans="9:14" x14ac:dyDescent="0.2">
      <c r="I114" s="491">
        <v>45154</v>
      </c>
      <c r="J114" s="461" t="s">
        <v>74</v>
      </c>
      <c r="K114" s="461" t="s">
        <v>75</v>
      </c>
      <c r="L114" s="462" t="s">
        <v>4</v>
      </c>
      <c r="M114" s="463">
        <v>5</v>
      </c>
      <c r="N114" s="482">
        <v>2063617.5559999999</v>
      </c>
    </row>
    <row r="115" spans="9:14" x14ac:dyDescent="0.2">
      <c r="I115" s="491">
        <v>45157</v>
      </c>
      <c r="J115" s="461" t="s">
        <v>74</v>
      </c>
      <c r="K115" s="461" t="s">
        <v>75</v>
      </c>
      <c r="L115" s="462" t="s">
        <v>4</v>
      </c>
      <c r="M115" s="463">
        <v>3</v>
      </c>
      <c r="N115" s="482">
        <v>1238170.5336</v>
      </c>
    </row>
    <row r="116" spans="9:14" x14ac:dyDescent="0.2">
      <c r="I116" s="491">
        <v>45157</v>
      </c>
      <c r="J116" s="461" t="s">
        <v>181</v>
      </c>
      <c r="K116" s="461" t="s">
        <v>182</v>
      </c>
      <c r="L116" s="462" t="s">
        <v>4</v>
      </c>
      <c r="M116" s="463">
        <v>2</v>
      </c>
      <c r="N116" s="482">
        <v>229484.1458</v>
      </c>
    </row>
    <row r="117" spans="9:14" x14ac:dyDescent="0.2">
      <c r="I117" s="491">
        <v>45160</v>
      </c>
      <c r="J117" s="461" t="s">
        <v>3153</v>
      </c>
      <c r="K117" s="461" t="s">
        <v>3154</v>
      </c>
      <c r="L117" s="462" t="s">
        <v>4</v>
      </c>
      <c r="M117" s="463">
        <v>1</v>
      </c>
      <c r="N117" s="482">
        <v>3666000.156</v>
      </c>
    </row>
    <row r="118" spans="9:14" x14ac:dyDescent="0.2">
      <c r="I118" s="535">
        <v>45161</v>
      </c>
      <c r="J118" s="451" t="s">
        <v>3155</v>
      </c>
      <c r="K118" s="451" t="s">
        <v>3156</v>
      </c>
      <c r="L118" s="462" t="s">
        <v>4</v>
      </c>
      <c r="M118" s="534">
        <v>2</v>
      </c>
      <c r="N118" s="482">
        <v>67794.276200000008</v>
      </c>
    </row>
    <row r="119" spans="9:14" x14ac:dyDescent="0.2">
      <c r="I119" s="510">
        <v>45162</v>
      </c>
      <c r="J119" s="451" t="s">
        <v>624</v>
      </c>
      <c r="K119" s="451" t="s">
        <v>2816</v>
      </c>
      <c r="L119" s="462" t="s">
        <v>4</v>
      </c>
      <c r="M119" s="509">
        <v>2</v>
      </c>
      <c r="N119" s="482">
        <v>230522.42080000002</v>
      </c>
    </row>
    <row r="120" spans="9:14" x14ac:dyDescent="0.2">
      <c r="I120" s="510">
        <v>45162</v>
      </c>
      <c r="J120" s="451" t="s">
        <v>3157</v>
      </c>
      <c r="K120" s="451" t="s">
        <v>3158</v>
      </c>
      <c r="L120" s="462" t="s">
        <v>4</v>
      </c>
      <c r="M120" s="509">
        <v>1</v>
      </c>
      <c r="N120" s="482">
        <v>541450</v>
      </c>
    </row>
    <row r="121" spans="9:14" x14ac:dyDescent="0.2">
      <c r="I121" s="510">
        <v>45162</v>
      </c>
      <c r="J121" s="451" t="s">
        <v>74</v>
      </c>
      <c r="K121" s="451" t="s">
        <v>75</v>
      </c>
      <c r="L121" s="462" t="s">
        <v>4</v>
      </c>
      <c r="M121" s="509">
        <v>1</v>
      </c>
      <c r="N121" s="482">
        <v>412723.51119999995</v>
      </c>
    </row>
    <row r="122" spans="9:14" ht="15" x14ac:dyDescent="0.25">
      <c r="I122" s="536">
        <v>45167</v>
      </c>
      <c r="J122" s="415" t="s">
        <v>3159</v>
      </c>
      <c r="K122" s="415" t="s">
        <v>3160</v>
      </c>
      <c r="L122" s="521" t="s">
        <v>4</v>
      </c>
      <c r="M122" s="521">
        <v>5</v>
      </c>
      <c r="N122" s="482">
        <v>27072.5</v>
      </c>
    </row>
    <row r="123" spans="9:14" ht="15" x14ac:dyDescent="0.25">
      <c r="I123" s="536">
        <v>45167</v>
      </c>
      <c r="J123" s="415" t="s">
        <v>551</v>
      </c>
      <c r="K123" s="415" t="s">
        <v>552</v>
      </c>
      <c r="L123" s="521" t="s">
        <v>4</v>
      </c>
      <c r="M123" s="521">
        <v>6</v>
      </c>
      <c r="N123" s="482">
        <v>9282</v>
      </c>
    </row>
    <row r="124" spans="9:14" ht="15" x14ac:dyDescent="0.25">
      <c r="I124" s="536">
        <v>45167</v>
      </c>
      <c r="J124" s="415" t="s">
        <v>817</v>
      </c>
      <c r="K124" s="415" t="s">
        <v>818</v>
      </c>
      <c r="L124" s="521" t="s">
        <v>4</v>
      </c>
      <c r="M124" s="521">
        <v>5</v>
      </c>
      <c r="N124" s="482">
        <v>23205</v>
      </c>
    </row>
    <row r="125" spans="9:14" ht="15" x14ac:dyDescent="0.25">
      <c r="I125" s="536">
        <v>45167</v>
      </c>
      <c r="J125" s="415" t="s">
        <v>3161</v>
      </c>
      <c r="K125" s="415" t="s">
        <v>3162</v>
      </c>
      <c r="L125" s="521" t="s">
        <v>4</v>
      </c>
      <c r="M125" s="521">
        <v>2</v>
      </c>
      <c r="N125" s="482">
        <v>30940</v>
      </c>
    </row>
    <row r="126" spans="9:14" ht="15" x14ac:dyDescent="0.25">
      <c r="I126" s="536">
        <v>45167</v>
      </c>
      <c r="J126" s="415" t="s">
        <v>694</v>
      </c>
      <c r="K126" s="415" t="s">
        <v>819</v>
      </c>
      <c r="L126" s="521" t="s">
        <v>4</v>
      </c>
      <c r="M126" s="521">
        <v>5</v>
      </c>
      <c r="N126" s="482">
        <v>7735</v>
      </c>
    </row>
    <row r="127" spans="9:14" ht="15" x14ac:dyDescent="0.25">
      <c r="I127" s="536">
        <v>45167</v>
      </c>
      <c r="J127" s="415" t="s">
        <v>3163</v>
      </c>
      <c r="K127" s="415" t="s">
        <v>3164</v>
      </c>
      <c r="L127" s="521" t="s">
        <v>4</v>
      </c>
      <c r="M127" s="521">
        <v>1</v>
      </c>
      <c r="N127" s="482">
        <v>15470</v>
      </c>
    </row>
    <row r="128" spans="9:14" ht="15" x14ac:dyDescent="0.25">
      <c r="I128" s="536">
        <v>45167</v>
      </c>
      <c r="J128" s="415" t="s">
        <v>297</v>
      </c>
      <c r="K128" s="415" t="s">
        <v>298</v>
      </c>
      <c r="L128" s="521" t="s">
        <v>4</v>
      </c>
      <c r="M128" s="521">
        <v>2</v>
      </c>
      <c r="N128" s="482">
        <v>34807.5</v>
      </c>
    </row>
    <row r="129" spans="9:14" ht="15" x14ac:dyDescent="0.25">
      <c r="I129" s="536">
        <v>45167</v>
      </c>
      <c r="J129" s="415" t="s">
        <v>295</v>
      </c>
      <c r="K129" s="415" t="s">
        <v>3165</v>
      </c>
      <c r="L129" s="521" t="s">
        <v>4</v>
      </c>
      <c r="M129" s="521">
        <v>2</v>
      </c>
      <c r="N129" s="482">
        <v>54918.5</v>
      </c>
    </row>
    <row r="130" spans="9:14" ht="15" x14ac:dyDescent="0.25">
      <c r="I130" s="536">
        <v>45169</v>
      </c>
      <c r="J130" s="415" t="s">
        <v>3166</v>
      </c>
      <c r="K130" s="415" t="s">
        <v>3167</v>
      </c>
      <c r="L130" s="521" t="s">
        <v>4</v>
      </c>
      <c r="M130" s="521">
        <v>4</v>
      </c>
      <c r="N130" s="482">
        <v>11059.069840000002</v>
      </c>
    </row>
    <row r="131" spans="9:14" ht="15" x14ac:dyDescent="0.25">
      <c r="I131" s="536">
        <v>45169</v>
      </c>
      <c r="J131" s="415" t="s">
        <v>269</v>
      </c>
      <c r="K131" s="415" t="s">
        <v>270</v>
      </c>
      <c r="L131" s="521" t="s">
        <v>4</v>
      </c>
      <c r="M131" s="521">
        <v>1</v>
      </c>
      <c r="N131" s="482">
        <v>1659.7453600000001</v>
      </c>
    </row>
    <row r="132" spans="9:14" ht="15" x14ac:dyDescent="0.25">
      <c r="I132" s="536">
        <v>45169</v>
      </c>
      <c r="J132" s="415" t="s">
        <v>2130</v>
      </c>
      <c r="K132" s="415" t="s">
        <v>2131</v>
      </c>
      <c r="L132" s="521" t="s">
        <v>4</v>
      </c>
      <c r="M132" s="521">
        <v>1</v>
      </c>
      <c r="N132" s="482">
        <v>717.06544000000008</v>
      </c>
    </row>
    <row r="133" spans="9:14" ht="15" x14ac:dyDescent="0.25">
      <c r="I133" s="536">
        <v>45169</v>
      </c>
      <c r="J133" s="415" t="s">
        <v>828</v>
      </c>
      <c r="K133" s="415" t="s">
        <v>829</v>
      </c>
      <c r="L133" s="521" t="s">
        <v>4</v>
      </c>
      <c r="M133" s="521">
        <v>1</v>
      </c>
      <c r="N133" s="482">
        <v>223.32492000000005</v>
      </c>
    </row>
    <row r="134" spans="9:14" ht="15" x14ac:dyDescent="0.25">
      <c r="I134" s="536">
        <v>45169</v>
      </c>
      <c r="J134" s="415" t="s">
        <v>1863</v>
      </c>
      <c r="K134" s="415" t="s">
        <v>1864</v>
      </c>
      <c r="L134" s="521" t="s">
        <v>4</v>
      </c>
      <c r="M134" s="521">
        <v>1</v>
      </c>
      <c r="N134" s="482">
        <v>574.01435000000004</v>
      </c>
    </row>
    <row r="135" spans="9:14" ht="15" x14ac:dyDescent="0.25">
      <c r="I135" s="536">
        <v>45169</v>
      </c>
      <c r="J135" s="415" t="s">
        <v>3168</v>
      </c>
      <c r="K135" s="415" t="s">
        <v>3169</v>
      </c>
      <c r="L135" s="521" t="s">
        <v>4</v>
      </c>
      <c r="M135" s="521">
        <v>6</v>
      </c>
      <c r="N135" s="482">
        <v>77293.070399999997</v>
      </c>
    </row>
    <row r="136" spans="9:14" ht="15" x14ac:dyDescent="0.25">
      <c r="I136" s="536">
        <v>45169</v>
      </c>
      <c r="J136" s="415" t="s">
        <v>1346</v>
      </c>
      <c r="K136" s="415" t="s">
        <v>1347</v>
      </c>
      <c r="L136" s="521" t="s">
        <v>4</v>
      </c>
      <c r="M136" s="521">
        <v>6</v>
      </c>
      <c r="N136" s="482">
        <v>453.70416</v>
      </c>
    </row>
    <row r="137" spans="9:14" ht="15" x14ac:dyDescent="0.25">
      <c r="I137" s="536">
        <v>45169</v>
      </c>
      <c r="J137" s="415" t="s">
        <v>1344</v>
      </c>
      <c r="K137" s="415" t="s">
        <v>1345</v>
      </c>
      <c r="L137" s="521" t="s">
        <v>4</v>
      </c>
      <c r="M137" s="521">
        <v>3</v>
      </c>
      <c r="N137" s="482">
        <v>283.61151000000001</v>
      </c>
    </row>
    <row r="138" spans="9:14" ht="15" x14ac:dyDescent="0.25">
      <c r="I138" s="536">
        <v>45169</v>
      </c>
      <c r="J138" s="415" t="s">
        <v>3170</v>
      </c>
      <c r="K138" s="415" t="s">
        <v>3171</v>
      </c>
      <c r="L138" s="521" t="s">
        <v>4</v>
      </c>
      <c r="M138" s="521">
        <v>3</v>
      </c>
      <c r="N138" s="482">
        <v>901.18938000000014</v>
      </c>
    </row>
    <row r="139" spans="9:14" ht="15.75" thickBot="1" x14ac:dyDescent="0.3">
      <c r="I139" s="537">
        <v>45169</v>
      </c>
      <c r="J139" s="538" t="s">
        <v>1865</v>
      </c>
      <c r="K139" s="538" t="s">
        <v>1866</v>
      </c>
      <c r="L139" s="530" t="s">
        <v>4</v>
      </c>
      <c r="M139" s="530">
        <v>6</v>
      </c>
      <c r="N139" s="473">
        <v>27395.637360000001</v>
      </c>
    </row>
    <row r="140" spans="9:14" ht="15" x14ac:dyDescent="0.25">
      <c r="I140" s="548">
        <v>45177</v>
      </c>
      <c r="J140" s="417" t="s">
        <v>191</v>
      </c>
      <c r="K140" s="417" t="s">
        <v>2695</v>
      </c>
      <c r="L140" s="417" t="s">
        <v>4</v>
      </c>
      <c r="M140" s="558">
        <v>4</v>
      </c>
      <c r="N140" s="468">
        <v>512976.5368</v>
      </c>
    </row>
    <row r="141" spans="9:14" ht="15" x14ac:dyDescent="0.25">
      <c r="I141" s="536">
        <v>45177</v>
      </c>
      <c r="J141" s="415" t="s">
        <v>3157</v>
      </c>
      <c r="K141" s="415" t="s">
        <v>3158</v>
      </c>
      <c r="L141" s="415" t="s">
        <v>4</v>
      </c>
      <c r="M141" s="557">
        <v>1</v>
      </c>
      <c r="N141" s="482">
        <v>541450</v>
      </c>
    </row>
    <row r="142" spans="9:14" ht="15" x14ac:dyDescent="0.25">
      <c r="I142" s="536">
        <v>45177</v>
      </c>
      <c r="J142" s="415" t="s">
        <v>74</v>
      </c>
      <c r="K142" s="415" t="s">
        <v>75</v>
      </c>
      <c r="L142" s="415" t="s">
        <v>4</v>
      </c>
      <c r="M142" s="557">
        <v>1</v>
      </c>
      <c r="N142" s="482">
        <v>412675.01275000005</v>
      </c>
    </row>
    <row r="143" spans="9:14" ht="15" x14ac:dyDescent="0.25">
      <c r="I143" s="536">
        <v>45179</v>
      </c>
      <c r="J143" s="415" t="s">
        <v>181</v>
      </c>
      <c r="K143" s="415" t="s">
        <v>182</v>
      </c>
      <c r="L143" s="415" t="s">
        <v>4</v>
      </c>
      <c r="M143" s="557">
        <v>4</v>
      </c>
      <c r="N143" s="482">
        <v>458968.2916</v>
      </c>
    </row>
    <row r="144" spans="9:14" ht="15" x14ac:dyDescent="0.25">
      <c r="I144" s="536">
        <v>45182</v>
      </c>
      <c r="J144" s="415" t="s">
        <v>191</v>
      </c>
      <c r="K144" s="415" t="s">
        <v>2695</v>
      </c>
      <c r="L144" s="415" t="s">
        <v>4</v>
      </c>
      <c r="M144" s="557">
        <v>3</v>
      </c>
      <c r="N144" s="482">
        <v>384732.40260000003</v>
      </c>
    </row>
    <row r="145" spans="9:14" ht="15" x14ac:dyDescent="0.25">
      <c r="I145" s="536">
        <v>45184</v>
      </c>
      <c r="J145" s="415" t="s">
        <v>195</v>
      </c>
      <c r="K145" s="415" t="s">
        <v>196</v>
      </c>
      <c r="L145" s="415" t="s">
        <v>4</v>
      </c>
      <c r="M145" s="557">
        <v>1</v>
      </c>
      <c r="N145" s="482">
        <v>176140.56915</v>
      </c>
    </row>
    <row r="146" spans="9:14" ht="15" x14ac:dyDescent="0.25">
      <c r="I146" s="536">
        <v>45184</v>
      </c>
      <c r="J146" s="415" t="s">
        <v>197</v>
      </c>
      <c r="K146" s="415" t="s">
        <v>198</v>
      </c>
      <c r="L146" s="415" t="s">
        <v>4</v>
      </c>
      <c r="M146" s="557">
        <v>1</v>
      </c>
      <c r="N146" s="482">
        <v>132523.05885</v>
      </c>
    </row>
    <row r="147" spans="9:14" ht="15" x14ac:dyDescent="0.25">
      <c r="I147" s="536">
        <v>45184</v>
      </c>
      <c r="J147" s="415" t="s">
        <v>187</v>
      </c>
      <c r="K147" s="415" t="s">
        <v>188</v>
      </c>
      <c r="L147" s="415" t="s">
        <v>4</v>
      </c>
      <c r="M147" s="557">
        <v>1</v>
      </c>
      <c r="N147" s="482">
        <v>90808.9</v>
      </c>
    </row>
    <row r="148" spans="9:14" ht="15" x14ac:dyDescent="0.25">
      <c r="I148" s="536">
        <v>45184</v>
      </c>
      <c r="J148" s="415" t="s">
        <v>189</v>
      </c>
      <c r="K148" s="415" t="s">
        <v>190</v>
      </c>
      <c r="L148" s="415" t="s">
        <v>4</v>
      </c>
      <c r="M148" s="557">
        <v>1</v>
      </c>
      <c r="N148" s="482">
        <v>76731.199999999997</v>
      </c>
    </row>
    <row r="149" spans="9:14" ht="15" x14ac:dyDescent="0.25">
      <c r="I149" s="536">
        <v>45184</v>
      </c>
      <c r="J149" s="415" t="s">
        <v>742</v>
      </c>
      <c r="K149" s="415" t="s">
        <v>743</v>
      </c>
      <c r="L149" s="415" t="s">
        <v>4</v>
      </c>
      <c r="M149" s="557">
        <v>1</v>
      </c>
      <c r="N149" s="482">
        <v>71131.06</v>
      </c>
    </row>
    <row r="150" spans="9:14" ht="15" x14ac:dyDescent="0.25">
      <c r="I150" s="536">
        <v>45184</v>
      </c>
      <c r="J150" s="415" t="s">
        <v>706</v>
      </c>
      <c r="K150" s="415" t="s">
        <v>707</v>
      </c>
      <c r="L150" s="415" t="s">
        <v>4</v>
      </c>
      <c r="M150" s="557">
        <v>1</v>
      </c>
      <c r="N150" s="482">
        <v>657127.74491000001</v>
      </c>
    </row>
    <row r="151" spans="9:14" ht="15" x14ac:dyDescent="0.25">
      <c r="I151" s="536">
        <v>45184</v>
      </c>
      <c r="J151" s="415" t="s">
        <v>1770</v>
      </c>
      <c r="K151" s="415" t="s">
        <v>1771</v>
      </c>
      <c r="L151" s="415" t="s">
        <v>4</v>
      </c>
      <c r="M151" s="557">
        <v>4</v>
      </c>
      <c r="N151" s="482">
        <v>619782.96380000014</v>
      </c>
    </row>
    <row r="152" spans="9:14" ht="15" x14ac:dyDescent="0.25">
      <c r="I152" s="536">
        <v>45185</v>
      </c>
      <c r="J152" s="415" t="s">
        <v>74</v>
      </c>
      <c r="K152" s="415" t="s">
        <v>75</v>
      </c>
      <c r="L152" s="415" t="s">
        <v>4</v>
      </c>
      <c r="M152" s="557">
        <v>1</v>
      </c>
      <c r="N152" s="482">
        <v>412675.02822000004</v>
      </c>
    </row>
    <row r="153" spans="9:14" x14ac:dyDescent="0.2">
      <c r="I153" s="535">
        <v>45188</v>
      </c>
      <c r="J153" s="540" t="s">
        <v>3684</v>
      </c>
      <c r="K153" s="540" t="s">
        <v>3685</v>
      </c>
      <c r="L153" s="534" t="s">
        <v>4</v>
      </c>
      <c r="M153" s="560">
        <v>16</v>
      </c>
      <c r="N153" s="482">
        <v>640939.1788799999</v>
      </c>
    </row>
    <row r="154" spans="9:14" ht="15.75" thickBot="1" x14ac:dyDescent="0.3">
      <c r="I154" s="537">
        <v>45192</v>
      </c>
      <c r="J154" s="538" t="s">
        <v>3686</v>
      </c>
      <c r="K154" s="538" t="s">
        <v>3687</v>
      </c>
      <c r="L154" s="538" t="s">
        <v>4</v>
      </c>
      <c r="M154" s="559">
        <v>2</v>
      </c>
      <c r="N154" s="473">
        <v>123760</v>
      </c>
    </row>
    <row r="155" spans="9:14" ht="15" x14ac:dyDescent="0.25">
      <c r="I155" s="548">
        <v>45202</v>
      </c>
      <c r="J155" s="417" t="s">
        <v>181</v>
      </c>
      <c r="K155" s="417" t="s">
        <v>182</v>
      </c>
      <c r="L155" s="417" t="s">
        <v>4</v>
      </c>
      <c r="M155" s="558">
        <v>3</v>
      </c>
      <c r="N155" s="468">
        <v>344226.21869999997</v>
      </c>
    </row>
    <row r="156" spans="9:14" ht="15" x14ac:dyDescent="0.25">
      <c r="I156" s="536">
        <v>45202</v>
      </c>
      <c r="J156" s="415" t="s">
        <v>195</v>
      </c>
      <c r="K156" s="415" t="s">
        <v>196</v>
      </c>
      <c r="L156" s="415" t="s">
        <v>4</v>
      </c>
      <c r="M156" s="557">
        <v>1</v>
      </c>
      <c r="N156" s="482">
        <v>179548.36262999999</v>
      </c>
    </row>
    <row r="157" spans="9:14" ht="15" x14ac:dyDescent="0.25">
      <c r="I157" s="536">
        <v>45202</v>
      </c>
      <c r="J157" s="415" t="s">
        <v>197</v>
      </c>
      <c r="K157" s="415" t="s">
        <v>198</v>
      </c>
      <c r="L157" s="415" t="s">
        <v>4</v>
      </c>
      <c r="M157" s="557">
        <v>1</v>
      </c>
      <c r="N157" s="482">
        <v>122159.21081</v>
      </c>
    </row>
    <row r="158" spans="9:14" ht="15" x14ac:dyDescent="0.25">
      <c r="I158" s="536">
        <v>45222</v>
      </c>
      <c r="J158" s="415" t="s">
        <v>3629</v>
      </c>
      <c r="K158" s="415" t="s">
        <v>3630</v>
      </c>
      <c r="L158" s="415" t="s">
        <v>4</v>
      </c>
      <c r="M158" s="557">
        <v>1</v>
      </c>
      <c r="N158" s="482">
        <v>570128.30147000006</v>
      </c>
    </row>
    <row r="159" spans="9:14" ht="15" x14ac:dyDescent="0.25">
      <c r="I159" s="536">
        <v>45222</v>
      </c>
      <c r="J159" s="415" t="s">
        <v>74</v>
      </c>
      <c r="K159" s="415" t="s">
        <v>75</v>
      </c>
      <c r="L159" s="415" t="s">
        <v>4</v>
      </c>
      <c r="M159" s="557">
        <v>2</v>
      </c>
      <c r="N159" s="482">
        <v>777367.5</v>
      </c>
    </row>
    <row r="160" spans="9:14" ht="15" x14ac:dyDescent="0.25">
      <c r="I160" s="536">
        <v>45222</v>
      </c>
      <c r="J160" s="415" t="s">
        <v>183</v>
      </c>
      <c r="K160" s="415" t="s">
        <v>184</v>
      </c>
      <c r="L160" s="415" t="s">
        <v>4</v>
      </c>
      <c r="M160" s="557">
        <v>1</v>
      </c>
      <c r="N160" s="482">
        <v>146705.58356999999</v>
      </c>
    </row>
    <row r="161" spans="9:14" ht="15" x14ac:dyDescent="0.25">
      <c r="I161" s="536">
        <v>45222</v>
      </c>
      <c r="J161" s="415" t="s">
        <v>971</v>
      </c>
      <c r="K161" s="415" t="s">
        <v>3012</v>
      </c>
      <c r="L161" s="415" t="s">
        <v>4</v>
      </c>
      <c r="M161" s="557">
        <v>1</v>
      </c>
      <c r="N161" s="482">
        <v>552373.18136000005</v>
      </c>
    </row>
    <row r="162" spans="9:14" ht="15" x14ac:dyDescent="0.25">
      <c r="I162" s="536">
        <v>45222</v>
      </c>
      <c r="J162" s="415" t="s">
        <v>193</v>
      </c>
      <c r="K162" s="415" t="s">
        <v>3011</v>
      </c>
      <c r="L162" s="415" t="s">
        <v>4</v>
      </c>
      <c r="M162" s="557">
        <v>1</v>
      </c>
      <c r="N162" s="482">
        <v>601829.25530000008</v>
      </c>
    </row>
    <row r="163" spans="9:14" ht="15" x14ac:dyDescent="0.25">
      <c r="I163" s="536">
        <v>45222</v>
      </c>
      <c r="J163" s="415" t="s">
        <v>191</v>
      </c>
      <c r="K163" s="415" t="s">
        <v>2695</v>
      </c>
      <c r="L163" s="415" t="s">
        <v>4</v>
      </c>
      <c r="M163" s="557">
        <v>3</v>
      </c>
      <c r="N163" s="482">
        <v>395152.88631000009</v>
      </c>
    </row>
    <row r="164" spans="9:14" ht="15" x14ac:dyDescent="0.25">
      <c r="I164" s="536">
        <v>45222</v>
      </c>
      <c r="J164" s="415" t="s">
        <v>197</v>
      </c>
      <c r="K164" s="415" t="s">
        <v>198</v>
      </c>
      <c r="L164" s="415" t="s">
        <v>4</v>
      </c>
      <c r="M164" s="557">
        <v>1</v>
      </c>
      <c r="N164" s="482">
        <v>118813.28186000002</v>
      </c>
    </row>
    <row r="165" spans="9:14" ht="15" x14ac:dyDescent="0.25">
      <c r="I165" s="536">
        <v>45222</v>
      </c>
      <c r="J165" s="415" t="s">
        <v>195</v>
      </c>
      <c r="K165" s="415" t="s">
        <v>196</v>
      </c>
      <c r="L165" s="415" t="s">
        <v>4</v>
      </c>
      <c r="M165" s="557">
        <v>1</v>
      </c>
      <c r="N165" s="482">
        <v>179698.96308000002</v>
      </c>
    </row>
    <row r="166" spans="9:14" ht="15" x14ac:dyDescent="0.25">
      <c r="I166" s="536">
        <v>45222</v>
      </c>
      <c r="J166" s="415" t="s">
        <v>742</v>
      </c>
      <c r="K166" s="415" t="s">
        <v>743</v>
      </c>
      <c r="L166" s="415" t="s">
        <v>4</v>
      </c>
      <c r="M166" s="557">
        <v>1</v>
      </c>
      <c r="N166" s="482">
        <v>63445.022550000009</v>
      </c>
    </row>
    <row r="167" spans="9:14" ht="15" x14ac:dyDescent="0.25">
      <c r="I167" s="536">
        <v>45222</v>
      </c>
      <c r="J167" s="415" t="s">
        <v>189</v>
      </c>
      <c r="K167" s="415" t="s">
        <v>190</v>
      </c>
      <c r="L167" s="415" t="s">
        <v>4</v>
      </c>
      <c r="M167" s="557">
        <v>1</v>
      </c>
      <c r="N167" s="482">
        <v>73439.183999999994</v>
      </c>
    </row>
    <row r="168" spans="9:14" x14ac:dyDescent="0.2">
      <c r="I168" s="491">
        <v>45222</v>
      </c>
      <c r="J168" s="461" t="s">
        <v>187</v>
      </c>
      <c r="K168" s="461" t="s">
        <v>188</v>
      </c>
      <c r="L168" s="462" t="s">
        <v>4</v>
      </c>
      <c r="M168" s="463">
        <v>1</v>
      </c>
      <c r="N168" s="482">
        <v>102991.52499999999</v>
      </c>
    </row>
    <row r="169" spans="9:14" ht="13.5" thickBot="1" x14ac:dyDescent="0.25">
      <c r="I169" s="531">
        <v>45224</v>
      </c>
      <c r="J169" s="501" t="s">
        <v>74</v>
      </c>
      <c r="K169" s="501" t="s">
        <v>75</v>
      </c>
      <c r="L169" s="471" t="s">
        <v>4</v>
      </c>
      <c r="M169" s="567">
        <v>2</v>
      </c>
      <c r="N169" s="473">
        <v>777367.5</v>
      </c>
    </row>
    <row r="170" spans="9:14" ht="15" x14ac:dyDescent="0.25">
      <c r="I170" s="548">
        <v>45260</v>
      </c>
      <c r="J170" s="417" t="s">
        <v>181</v>
      </c>
      <c r="K170" s="417" t="s">
        <v>182</v>
      </c>
      <c r="L170" s="417" t="s">
        <v>4</v>
      </c>
      <c r="M170" s="558">
        <v>2</v>
      </c>
      <c r="N170" s="468">
        <v>229484.1458</v>
      </c>
    </row>
    <row r="171" spans="9:14" ht="15.75" thickBot="1" x14ac:dyDescent="0.3">
      <c r="I171" s="537">
        <v>45260</v>
      </c>
      <c r="J171" s="538" t="s">
        <v>74</v>
      </c>
      <c r="K171" s="538" t="s">
        <v>75</v>
      </c>
      <c r="L171" s="538" t="s">
        <v>4</v>
      </c>
      <c r="M171" s="559">
        <v>1</v>
      </c>
      <c r="N171" s="473">
        <v>388683.75</v>
      </c>
    </row>
    <row r="172" spans="9:14" ht="15.75" thickBot="1" x14ac:dyDescent="0.3">
      <c r="I172" s="576">
        <v>45283</v>
      </c>
      <c r="J172" s="416" t="s">
        <v>3629</v>
      </c>
      <c r="K172" s="416" t="s">
        <v>3630</v>
      </c>
      <c r="L172" s="416" t="s">
        <v>4</v>
      </c>
      <c r="M172" s="578">
        <v>1</v>
      </c>
      <c r="N172" s="459">
        <v>610305.62410999998</v>
      </c>
    </row>
  </sheetData>
  <mergeCells count="2">
    <mergeCell ref="I4:N5"/>
    <mergeCell ref="C4:G5"/>
  </mergeCells>
  <hyperlinks>
    <hyperlink ref="A1" location="GENERAL!A1" display="GENERAL" xr:uid="{00000000-0004-0000-0800-000000000000}"/>
    <hyperlink ref="A2" location="'PARETO '!A1" display="PARETO" xr:uid="{00000000-0004-0000-0800-000001000000}"/>
    <hyperlink ref="A3" location="'COSTO POR MES'!A1" display="COSTO POR MES" xr:uid="{00000000-0004-0000-0800-000002000000}"/>
  </hyperlinks>
  <pageMargins left="0.70866141732283472" right="0.70866141732283472" top="0.74803149606299213" bottom="0.74803149606299213" header="0.31496062992125984" footer="0.31496062992125984"/>
  <pageSetup paperSize="5" scale="36" orientation="portrait" r:id="rId1"/>
  <colBreaks count="1" manualBreakCount="1">
    <brk id="8" max="176"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34"/>
  <sheetViews>
    <sheetView view="pageBreakPreview" zoomScale="80" zoomScaleNormal="55" zoomScaleSheetLayoutView="8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RowHeight="15" x14ac:dyDescent="0.25"/>
  <cols>
    <col min="1" max="1" width="16.5703125" bestFit="1" customWidth="1"/>
    <col min="2" max="2" width="3.42578125" customWidth="1"/>
    <col min="3" max="3" width="7.7109375" bestFit="1" customWidth="1"/>
    <col min="5" max="5" width="69.42578125" customWidth="1"/>
    <col min="6" max="6" width="7.42578125" bestFit="1" customWidth="1"/>
    <col min="7" max="7" width="21.5703125" bestFit="1" customWidth="1"/>
    <col min="11" max="11" width="49.5703125" customWidth="1"/>
    <col min="12" max="12" width="7.42578125" bestFit="1" customWidth="1"/>
    <col min="13" max="13" width="7.85546875" bestFit="1" customWidth="1"/>
    <col min="14" max="14" width="21.5703125" bestFit="1" customWidth="1"/>
    <col min="16" max="16" width="12.7109375" bestFit="1" customWidth="1"/>
    <col min="17" max="17" width="16.42578125" bestFit="1" customWidth="1"/>
  </cols>
  <sheetData>
    <row r="1" spans="1:17" ht="15.75" thickBot="1" x14ac:dyDescent="0.3">
      <c r="A1" s="75" t="s">
        <v>49</v>
      </c>
      <c r="G1" s="135">
        <f>+G2+N2</f>
        <v>4482516.6618700009</v>
      </c>
    </row>
    <row r="2" spans="1:17" ht="15.75" thickBot="1" x14ac:dyDescent="0.3">
      <c r="A2" s="75" t="s">
        <v>51</v>
      </c>
      <c r="F2" s="49" t="s">
        <v>26</v>
      </c>
      <c r="G2" s="50">
        <f>SUM(G7:G17)</f>
        <v>535500</v>
      </c>
      <c r="M2" s="49" t="s">
        <v>26</v>
      </c>
      <c r="N2" s="50">
        <f>SUM(N7:N32)</f>
        <v>3947016.6618700009</v>
      </c>
    </row>
    <row r="3" spans="1:17" ht="15.75" thickBot="1" x14ac:dyDescent="0.3">
      <c r="A3" s="75" t="s">
        <v>67</v>
      </c>
    </row>
    <row r="4" spans="1:17" ht="15.75" thickBot="1" x14ac:dyDescent="0.3">
      <c r="C4" s="655" t="s">
        <v>17</v>
      </c>
      <c r="D4" s="656"/>
      <c r="E4" s="656"/>
      <c r="F4" s="656"/>
      <c r="G4" s="657"/>
      <c r="I4" s="655" t="s">
        <v>17</v>
      </c>
      <c r="J4" s="656"/>
      <c r="K4" s="656"/>
      <c r="L4" s="656"/>
      <c r="M4" s="656"/>
      <c r="N4" s="657"/>
      <c r="P4" s="98" t="s">
        <v>54</v>
      </c>
      <c r="Q4" s="99" t="s">
        <v>26</v>
      </c>
    </row>
    <row r="5" spans="1:17" x14ac:dyDescent="0.25">
      <c r="C5" s="658"/>
      <c r="D5" s="659"/>
      <c r="E5" s="659"/>
      <c r="F5" s="659"/>
      <c r="G5" s="660"/>
      <c r="I5" s="658"/>
      <c r="J5" s="659"/>
      <c r="K5" s="659"/>
      <c r="L5" s="659"/>
      <c r="M5" s="659"/>
      <c r="N5" s="660"/>
      <c r="P5" s="96" t="s">
        <v>55</v>
      </c>
      <c r="Q5" s="97">
        <v>0</v>
      </c>
    </row>
    <row r="6" spans="1:17" ht="15.75" thickBot="1" x14ac:dyDescent="0.3">
      <c r="C6" s="274" t="s">
        <v>73</v>
      </c>
      <c r="D6" s="275" t="s">
        <v>1</v>
      </c>
      <c r="E6" s="275" t="s">
        <v>21</v>
      </c>
      <c r="F6" s="275" t="s">
        <v>2</v>
      </c>
      <c r="G6" s="276" t="s">
        <v>31</v>
      </c>
      <c r="I6" s="84" t="s">
        <v>1</v>
      </c>
      <c r="J6" s="85" t="s">
        <v>22</v>
      </c>
      <c r="K6" s="85" t="s">
        <v>21</v>
      </c>
      <c r="L6" s="85" t="s">
        <v>2</v>
      </c>
      <c r="M6" s="85" t="s">
        <v>23</v>
      </c>
      <c r="N6" s="202" t="s">
        <v>31</v>
      </c>
      <c r="P6" s="95" t="s">
        <v>56</v>
      </c>
      <c r="Q6" s="94">
        <f>SUM(N7:N9)</f>
        <v>17668.642809999998</v>
      </c>
    </row>
    <row r="7" spans="1:17" x14ac:dyDescent="0.25">
      <c r="C7" s="549">
        <v>344</v>
      </c>
      <c r="D7" s="550">
        <v>45204</v>
      </c>
      <c r="E7" s="417" t="s">
        <v>4132</v>
      </c>
      <c r="F7" s="417" t="s">
        <v>5</v>
      </c>
      <c r="G7" s="551">
        <v>148750</v>
      </c>
      <c r="I7" s="370">
        <v>44972</v>
      </c>
      <c r="J7" s="371" t="s">
        <v>744</v>
      </c>
      <c r="K7" s="371" t="s">
        <v>745</v>
      </c>
      <c r="L7" s="198" t="s">
        <v>5</v>
      </c>
      <c r="M7" s="198">
        <v>1</v>
      </c>
      <c r="N7" s="233">
        <v>14328.08195</v>
      </c>
      <c r="P7" s="93" t="s">
        <v>57</v>
      </c>
      <c r="Q7" s="94">
        <f>SUM(N10:N13)</f>
        <v>747546.89399000001</v>
      </c>
    </row>
    <row r="8" spans="1:17" x14ac:dyDescent="0.25">
      <c r="C8" s="552">
        <v>344</v>
      </c>
      <c r="D8" s="435">
        <v>45204</v>
      </c>
      <c r="E8" s="415" t="s">
        <v>4133</v>
      </c>
      <c r="F8" s="415" t="s">
        <v>5</v>
      </c>
      <c r="G8" s="553">
        <v>133875</v>
      </c>
      <c r="I8" s="203">
        <v>44972</v>
      </c>
      <c r="J8" s="196" t="s">
        <v>746</v>
      </c>
      <c r="K8" s="196" t="s">
        <v>747</v>
      </c>
      <c r="L8" s="197" t="s">
        <v>5</v>
      </c>
      <c r="M8" s="197">
        <v>2</v>
      </c>
      <c r="N8" s="231">
        <v>2061.1918600000004</v>
      </c>
      <c r="P8" s="93" t="s">
        <v>58</v>
      </c>
      <c r="Q8" s="94">
        <v>0</v>
      </c>
    </row>
    <row r="9" spans="1:17" ht="15.75" thickBot="1" x14ac:dyDescent="0.3">
      <c r="C9" s="552">
        <v>344</v>
      </c>
      <c r="D9" s="435">
        <v>45204</v>
      </c>
      <c r="E9" s="415" t="s">
        <v>4134</v>
      </c>
      <c r="F9" s="415" t="s">
        <v>5</v>
      </c>
      <c r="G9" s="553">
        <v>89250</v>
      </c>
      <c r="I9" s="199">
        <v>44972</v>
      </c>
      <c r="J9" s="200" t="s">
        <v>748</v>
      </c>
      <c r="K9" s="200" t="s">
        <v>749</v>
      </c>
      <c r="L9" s="201" t="s">
        <v>5</v>
      </c>
      <c r="M9" s="201">
        <v>1</v>
      </c>
      <c r="N9" s="232">
        <v>1279.3690000000001</v>
      </c>
      <c r="P9" s="93" t="s">
        <v>59</v>
      </c>
      <c r="Q9" s="94">
        <f>SUM(N14:N20)</f>
        <v>1718893.5175100002</v>
      </c>
    </row>
    <row r="10" spans="1:17" x14ac:dyDescent="0.25">
      <c r="C10" s="552">
        <v>465</v>
      </c>
      <c r="D10" s="435">
        <v>45208</v>
      </c>
      <c r="E10" s="415" t="s">
        <v>4135</v>
      </c>
      <c r="F10" s="415" t="s">
        <v>5</v>
      </c>
      <c r="G10" s="553">
        <v>44625</v>
      </c>
      <c r="I10" s="370">
        <v>44999</v>
      </c>
      <c r="J10" s="371" t="s">
        <v>189</v>
      </c>
      <c r="K10" s="371" t="s">
        <v>190</v>
      </c>
      <c r="L10" s="198" t="s">
        <v>5</v>
      </c>
      <c r="M10" s="198">
        <v>1</v>
      </c>
      <c r="N10" s="233">
        <v>90095.315310000005</v>
      </c>
      <c r="P10" s="93" t="s">
        <v>60</v>
      </c>
      <c r="Q10" s="94">
        <v>0</v>
      </c>
    </row>
    <row r="11" spans="1:17" ht="15.75" thickBot="1" x14ac:dyDescent="0.3">
      <c r="C11" s="554">
        <v>1843</v>
      </c>
      <c r="D11" s="555">
        <v>45210</v>
      </c>
      <c r="E11" s="538" t="s">
        <v>4136</v>
      </c>
      <c r="F11" s="538" t="s">
        <v>5</v>
      </c>
      <c r="G11" s="556">
        <v>119000</v>
      </c>
      <c r="I11" s="203">
        <v>44999</v>
      </c>
      <c r="J11" s="196" t="s">
        <v>187</v>
      </c>
      <c r="K11" s="196" t="s">
        <v>188</v>
      </c>
      <c r="L11" s="197" t="s">
        <v>5</v>
      </c>
      <c r="M11" s="197">
        <v>1</v>
      </c>
      <c r="N11" s="231">
        <v>95978.308789999995</v>
      </c>
      <c r="P11" s="93" t="s">
        <v>61</v>
      </c>
      <c r="Q11" s="94">
        <v>0</v>
      </c>
    </row>
    <row r="12" spans="1:17" x14ac:dyDescent="0.25">
      <c r="D12" s="163"/>
      <c r="E12" s="164"/>
      <c r="F12" s="165"/>
      <c r="G12" s="106"/>
      <c r="I12" s="203">
        <v>44999</v>
      </c>
      <c r="J12" s="196" t="s">
        <v>185</v>
      </c>
      <c r="K12" s="196" t="s">
        <v>186</v>
      </c>
      <c r="L12" s="197" t="s">
        <v>5</v>
      </c>
      <c r="M12" s="197">
        <v>1</v>
      </c>
      <c r="N12" s="231">
        <v>72026.571890000007</v>
      </c>
      <c r="P12" s="93" t="s">
        <v>62</v>
      </c>
      <c r="Q12" s="94">
        <f>SUM(N21:N22)</f>
        <v>182931.59570000001</v>
      </c>
    </row>
    <row r="13" spans="1:17" ht="15.75" thickBot="1" x14ac:dyDescent="0.3">
      <c r="D13" s="163"/>
      <c r="E13" s="164"/>
      <c r="F13" s="165"/>
      <c r="G13" s="106"/>
      <c r="I13" s="199">
        <v>44999</v>
      </c>
      <c r="J13" s="200" t="s">
        <v>706</v>
      </c>
      <c r="K13" s="200" t="s">
        <v>707</v>
      </c>
      <c r="L13" s="201" t="s">
        <v>5</v>
      </c>
      <c r="M13" s="201">
        <v>1</v>
      </c>
      <c r="N13" s="232">
        <v>489446.69800000003</v>
      </c>
      <c r="P13" s="93" t="s">
        <v>63</v>
      </c>
      <c r="Q13" s="94">
        <v>0</v>
      </c>
    </row>
    <row r="14" spans="1:17" x14ac:dyDescent="0.25">
      <c r="D14" s="163"/>
      <c r="E14" s="164"/>
      <c r="F14" s="165"/>
      <c r="G14" s="106"/>
      <c r="I14" s="370">
        <v>45049</v>
      </c>
      <c r="J14" s="371" t="s">
        <v>185</v>
      </c>
      <c r="K14" s="371" t="s">
        <v>186</v>
      </c>
      <c r="L14" s="198" t="s">
        <v>5</v>
      </c>
      <c r="M14" s="198">
        <v>1</v>
      </c>
      <c r="N14" s="233">
        <v>72026.571890000007</v>
      </c>
      <c r="P14" s="93" t="s">
        <v>64</v>
      </c>
      <c r="Q14" s="94">
        <f>SUM(G7:G11,N23:N30)</f>
        <v>1815476.01186</v>
      </c>
    </row>
    <row r="15" spans="1:17" x14ac:dyDescent="0.25">
      <c r="D15" s="163"/>
      <c r="E15" s="164"/>
      <c r="F15" s="165"/>
      <c r="G15" s="106"/>
      <c r="I15" s="203">
        <v>45049</v>
      </c>
      <c r="J15" s="196" t="s">
        <v>189</v>
      </c>
      <c r="K15" s="196" t="s">
        <v>190</v>
      </c>
      <c r="L15" s="197" t="s">
        <v>5</v>
      </c>
      <c r="M15" s="197">
        <v>1</v>
      </c>
      <c r="N15" s="231">
        <v>90095.315310000005</v>
      </c>
      <c r="P15" s="93" t="s">
        <v>65</v>
      </c>
      <c r="Q15" s="94">
        <v>0</v>
      </c>
    </row>
    <row r="16" spans="1:17" ht="15.75" thickBot="1" x14ac:dyDescent="0.3">
      <c r="D16" s="143"/>
      <c r="E16" s="168"/>
      <c r="F16" s="145"/>
      <c r="G16" s="146"/>
      <c r="I16" s="203">
        <v>45049</v>
      </c>
      <c r="J16" s="196" t="s">
        <v>195</v>
      </c>
      <c r="K16" s="196" t="s">
        <v>196</v>
      </c>
      <c r="L16" s="197" t="s">
        <v>5</v>
      </c>
      <c r="M16" s="197">
        <v>1</v>
      </c>
      <c r="N16" s="231">
        <v>157718.05777000001</v>
      </c>
      <c r="P16" s="117" t="s">
        <v>66</v>
      </c>
      <c r="Q16" s="116">
        <v>0</v>
      </c>
    </row>
    <row r="17" spans="4:17" ht="15.75" thickBot="1" x14ac:dyDescent="0.3">
      <c r="D17" s="143"/>
      <c r="E17" s="168"/>
      <c r="F17" s="145"/>
      <c r="G17" s="146"/>
      <c r="I17" s="203">
        <v>45049</v>
      </c>
      <c r="J17" s="196" t="s">
        <v>1868</v>
      </c>
      <c r="K17" s="196" t="s">
        <v>1869</v>
      </c>
      <c r="L17" s="197" t="s">
        <v>5</v>
      </c>
      <c r="M17" s="197">
        <v>1</v>
      </c>
      <c r="N17" s="231">
        <v>52289.249739999999</v>
      </c>
      <c r="P17" s="42" t="s">
        <v>26</v>
      </c>
      <c r="Q17" s="44">
        <f>SUM(Q5:Q16)</f>
        <v>4482516.66187</v>
      </c>
    </row>
    <row r="18" spans="4:17" x14ac:dyDescent="0.25">
      <c r="I18" s="203">
        <v>45049</v>
      </c>
      <c r="J18" s="196" t="s">
        <v>193</v>
      </c>
      <c r="K18" s="196" t="s">
        <v>194</v>
      </c>
      <c r="L18" s="197" t="s">
        <v>5</v>
      </c>
      <c r="M18" s="197">
        <v>1</v>
      </c>
      <c r="N18" s="231">
        <v>503813.05</v>
      </c>
    </row>
    <row r="19" spans="4:17" x14ac:dyDescent="0.25">
      <c r="G19" s="47"/>
      <c r="I19" s="203">
        <v>45049</v>
      </c>
      <c r="J19" s="196" t="s">
        <v>191</v>
      </c>
      <c r="K19" s="196" t="s">
        <v>192</v>
      </c>
      <c r="L19" s="197" t="s">
        <v>5</v>
      </c>
      <c r="M19" s="197">
        <v>4</v>
      </c>
      <c r="N19" s="231">
        <v>512976.5368</v>
      </c>
    </row>
    <row r="20" spans="4:17" ht="15.75" thickBot="1" x14ac:dyDescent="0.3">
      <c r="I20" s="199">
        <v>45049</v>
      </c>
      <c r="J20" s="200" t="s">
        <v>74</v>
      </c>
      <c r="K20" s="200" t="s">
        <v>75</v>
      </c>
      <c r="L20" s="201" t="s">
        <v>5</v>
      </c>
      <c r="M20" s="201">
        <v>1</v>
      </c>
      <c r="N20" s="232">
        <v>329974.73600000003</v>
      </c>
    </row>
    <row r="21" spans="4:17" x14ac:dyDescent="0.25">
      <c r="I21" s="512">
        <v>45141</v>
      </c>
      <c r="J21" s="479" t="s">
        <v>3120</v>
      </c>
      <c r="K21" s="479" t="s">
        <v>3121</v>
      </c>
      <c r="L21" s="466" t="s">
        <v>5</v>
      </c>
      <c r="M21" s="480">
        <v>1</v>
      </c>
      <c r="N21" s="468">
        <v>101483.2</v>
      </c>
    </row>
    <row r="22" spans="4:17" ht="15.75" thickBot="1" x14ac:dyDescent="0.3">
      <c r="I22" s="539">
        <v>45141</v>
      </c>
      <c r="J22" s="501" t="s">
        <v>2279</v>
      </c>
      <c r="K22" s="501" t="s">
        <v>2280</v>
      </c>
      <c r="L22" s="471" t="s">
        <v>5</v>
      </c>
      <c r="M22" s="502">
        <v>1</v>
      </c>
      <c r="N22" s="473">
        <v>81448.395699999994</v>
      </c>
    </row>
    <row r="23" spans="4:17" x14ac:dyDescent="0.25">
      <c r="I23" s="548">
        <v>45204</v>
      </c>
      <c r="J23" s="417" t="s">
        <v>1161</v>
      </c>
      <c r="K23" s="417" t="s">
        <v>1162</v>
      </c>
      <c r="L23" s="417" t="s">
        <v>5</v>
      </c>
      <c r="M23" s="558">
        <v>2</v>
      </c>
      <c r="N23" s="468">
        <v>19171.011859999999</v>
      </c>
    </row>
    <row r="24" spans="4:17" x14ac:dyDescent="0.25">
      <c r="I24" s="536">
        <v>45205</v>
      </c>
      <c r="J24" s="415" t="s">
        <v>4137</v>
      </c>
      <c r="K24" s="415" t="s">
        <v>4138</v>
      </c>
      <c r="L24" s="415" t="s">
        <v>5</v>
      </c>
      <c r="M24" s="557">
        <v>4</v>
      </c>
      <c r="N24" s="482">
        <v>61880</v>
      </c>
    </row>
    <row r="25" spans="4:17" x14ac:dyDescent="0.25">
      <c r="I25" s="536">
        <v>45205</v>
      </c>
      <c r="J25" s="415" t="s">
        <v>517</v>
      </c>
      <c r="K25" s="415" t="s">
        <v>518</v>
      </c>
      <c r="L25" s="415" t="s">
        <v>5</v>
      </c>
      <c r="M25" s="557">
        <v>2.6</v>
      </c>
      <c r="N25" s="482">
        <v>301665</v>
      </c>
    </row>
    <row r="26" spans="4:17" x14ac:dyDescent="0.25">
      <c r="I26" s="536">
        <v>45205</v>
      </c>
      <c r="J26" s="415" t="s">
        <v>4139</v>
      </c>
      <c r="K26" s="415" t="s">
        <v>4140</v>
      </c>
      <c r="L26" s="415" t="s">
        <v>5</v>
      </c>
      <c r="M26" s="557">
        <v>1</v>
      </c>
      <c r="N26" s="482">
        <v>185640</v>
      </c>
    </row>
    <row r="27" spans="4:17" x14ac:dyDescent="0.25">
      <c r="I27" s="536">
        <v>45205</v>
      </c>
      <c r="J27" s="415" t="s">
        <v>4141</v>
      </c>
      <c r="K27" s="415" t="s">
        <v>4142</v>
      </c>
      <c r="L27" s="415" t="s">
        <v>5</v>
      </c>
      <c r="M27" s="557">
        <v>1</v>
      </c>
      <c r="N27" s="482">
        <v>123760</v>
      </c>
    </row>
    <row r="28" spans="4:17" x14ac:dyDescent="0.25">
      <c r="I28" s="536">
        <v>45205</v>
      </c>
      <c r="J28" s="415" t="s">
        <v>4143</v>
      </c>
      <c r="K28" s="415" t="s">
        <v>4144</v>
      </c>
      <c r="L28" s="415" t="s">
        <v>5</v>
      </c>
      <c r="M28" s="557">
        <v>1</v>
      </c>
      <c r="N28" s="482">
        <v>46410</v>
      </c>
    </row>
    <row r="29" spans="4:17" x14ac:dyDescent="0.25">
      <c r="I29" s="536">
        <v>45205</v>
      </c>
      <c r="J29" s="415" t="s">
        <v>4145</v>
      </c>
      <c r="K29" s="415" t="s">
        <v>4146</v>
      </c>
      <c r="L29" s="415" t="s">
        <v>5</v>
      </c>
      <c r="M29" s="557">
        <v>1</v>
      </c>
      <c r="N29" s="482">
        <v>386750</v>
      </c>
    </row>
    <row r="30" spans="4:17" ht="15.75" thickBot="1" x14ac:dyDescent="0.3">
      <c r="I30" s="537">
        <v>45205</v>
      </c>
      <c r="J30" s="538" t="s">
        <v>3759</v>
      </c>
      <c r="K30" s="538" t="s">
        <v>3760</v>
      </c>
      <c r="L30" s="538" t="s">
        <v>5</v>
      </c>
      <c r="M30" s="559">
        <v>1</v>
      </c>
      <c r="N30" s="473">
        <v>154700</v>
      </c>
    </row>
    <row r="31" spans="4:17" x14ac:dyDescent="0.25">
      <c r="I31" s="163"/>
      <c r="J31" s="166"/>
      <c r="K31" s="164"/>
      <c r="L31" s="165"/>
      <c r="M31" s="165"/>
      <c r="N31" s="106"/>
    </row>
    <row r="32" spans="4:17" x14ac:dyDescent="0.25">
      <c r="I32" s="163"/>
      <c r="J32" s="166"/>
      <c r="K32" s="164"/>
      <c r="L32" s="165"/>
      <c r="M32" s="165"/>
      <c r="N32" s="106"/>
    </row>
    <row r="34" spans="14:14" x14ac:dyDescent="0.25">
      <c r="N34" s="47"/>
    </row>
  </sheetData>
  <mergeCells count="2">
    <mergeCell ref="I4:N5"/>
    <mergeCell ref="C4:G5"/>
  </mergeCells>
  <phoneticPr fontId="11" type="noConversion"/>
  <hyperlinks>
    <hyperlink ref="A1" location="GENERAL!A1" display="GENERAL" xr:uid="{00000000-0004-0000-0900-000000000000}"/>
    <hyperlink ref="A2" location="'PARETO '!A1" display="PARETO" xr:uid="{00000000-0004-0000-0900-000001000000}"/>
    <hyperlink ref="A3" location="'COSTO POR MES'!A1" display="COSTO POR MES" xr:uid="{00000000-0004-0000-0900-000002000000}"/>
  </hyperlinks>
  <pageMargins left="0.59055118110236227" right="0.39370078740157483" top="0.39370078740157483" bottom="0.39370078740157483" header="0.31496062992125984" footer="0.31496062992125984"/>
  <pageSetup paperSize="5" scale="70" orientation="landscape" horizontalDpi="360" verticalDpi="360" r:id="rId1"/>
  <colBreaks count="1" manualBreakCount="1">
    <brk id="8" max="31"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7"/>
  <sheetViews>
    <sheetView zoomScale="90" zoomScaleNormal="90" workbookViewId="0">
      <selection activeCell="C7" sqref="C7:F7"/>
    </sheetView>
  </sheetViews>
  <sheetFormatPr baseColWidth="10" defaultRowHeight="15" x14ac:dyDescent="0.25"/>
  <cols>
    <col min="1" max="1" width="25.7109375" bestFit="1" customWidth="1"/>
    <col min="2" max="2" width="4" customWidth="1"/>
    <col min="4" max="4" width="49.7109375" customWidth="1"/>
    <col min="5" max="5" width="7.42578125" bestFit="1" customWidth="1"/>
    <col min="6" max="6" width="13.85546875" bestFit="1" customWidth="1"/>
    <col min="8" max="8" width="5.7109375" bestFit="1" customWidth="1"/>
    <col min="9" max="9" width="6.28515625" bestFit="1" customWidth="1"/>
    <col min="10" max="10" width="10.140625" bestFit="1" customWidth="1"/>
    <col min="11" max="11" width="5.28515625" bestFit="1" customWidth="1"/>
    <col min="12" max="12" width="7.85546875" bestFit="1" customWidth="1"/>
    <col min="13" max="13" width="11" bestFit="1" customWidth="1"/>
    <col min="14" max="15" width="11" customWidth="1"/>
    <col min="16" max="16" width="13.85546875" bestFit="1" customWidth="1"/>
    <col min="18" max="18" width="20.28515625" bestFit="1" customWidth="1"/>
    <col min="20" max="20" width="16.85546875" bestFit="1" customWidth="1"/>
    <col min="23" max="23" width="20.28515625" bestFit="1" customWidth="1"/>
    <col min="25" max="25" width="16.85546875" bestFit="1" customWidth="1"/>
  </cols>
  <sheetData>
    <row r="1" spans="1:26" ht="15.75" thickBot="1" x14ac:dyDescent="0.3">
      <c r="A1" s="75" t="s">
        <v>49</v>
      </c>
      <c r="S1" s="46" t="s">
        <v>43</v>
      </c>
      <c r="X1" s="65" t="s">
        <v>41</v>
      </c>
    </row>
    <row r="2" spans="1:26" ht="15.75" thickBot="1" x14ac:dyDescent="0.3">
      <c r="A2" s="75" t="s">
        <v>51</v>
      </c>
      <c r="E2" s="49" t="s">
        <v>26</v>
      </c>
      <c r="F2" s="50">
        <f>SUM(F7:F8)</f>
        <v>0</v>
      </c>
      <c r="L2" s="49" t="s">
        <v>26</v>
      </c>
      <c r="M2" s="50">
        <f>SUM(M7)</f>
        <v>0</v>
      </c>
      <c r="N2" s="105"/>
      <c r="O2" s="105"/>
      <c r="P2" s="105"/>
      <c r="R2" s="61" t="s">
        <v>47</v>
      </c>
      <c r="S2" s="62">
        <v>0</v>
      </c>
      <c r="T2" s="63" t="s">
        <v>48</v>
      </c>
      <c r="U2" s="64">
        <v>0</v>
      </c>
      <c r="W2" s="61" t="s">
        <v>47</v>
      </c>
      <c r="X2" s="62">
        <v>0</v>
      </c>
      <c r="Y2" s="63" t="s">
        <v>48</v>
      </c>
      <c r="Z2" s="64">
        <v>0</v>
      </c>
    </row>
    <row r="3" spans="1:26" ht="15.75" thickBot="1" x14ac:dyDescent="0.3">
      <c r="A3" s="75" t="s">
        <v>50</v>
      </c>
    </row>
    <row r="4" spans="1:26" ht="15.75" thickBot="1" x14ac:dyDescent="0.3">
      <c r="A4" s="75" t="s">
        <v>52</v>
      </c>
      <c r="C4" s="661" t="s">
        <v>17</v>
      </c>
      <c r="D4" s="662"/>
      <c r="E4" s="662"/>
      <c r="F4" s="663"/>
      <c r="H4" s="661" t="s">
        <v>0</v>
      </c>
      <c r="I4" s="662"/>
      <c r="J4" s="662"/>
      <c r="K4" s="662"/>
      <c r="L4" s="662"/>
      <c r="M4" s="663"/>
      <c r="N4" s="107"/>
      <c r="O4" s="103" t="s">
        <v>54</v>
      </c>
      <c r="P4" s="104" t="s">
        <v>26</v>
      </c>
    </row>
    <row r="5" spans="1:26" ht="15.75" thickBot="1" x14ac:dyDescent="0.3">
      <c r="A5" s="75" t="s">
        <v>67</v>
      </c>
      <c r="C5" s="664"/>
      <c r="D5" s="665"/>
      <c r="E5" s="665"/>
      <c r="F5" s="666"/>
      <c r="H5" s="664"/>
      <c r="I5" s="665"/>
      <c r="J5" s="665"/>
      <c r="K5" s="665"/>
      <c r="L5" s="665"/>
      <c r="M5" s="666"/>
      <c r="N5" s="107"/>
      <c r="O5" s="102" t="s">
        <v>55</v>
      </c>
      <c r="P5" s="97">
        <f>SUM(F7)</f>
        <v>0</v>
      </c>
    </row>
    <row r="6" spans="1:26" ht="15.75" thickBot="1" x14ac:dyDescent="0.3">
      <c r="C6" s="84" t="s">
        <v>1</v>
      </c>
      <c r="D6" s="85" t="s">
        <v>21</v>
      </c>
      <c r="E6" s="85" t="s">
        <v>2</v>
      </c>
      <c r="F6" s="86" t="s">
        <v>31</v>
      </c>
      <c r="H6" s="5" t="s">
        <v>1</v>
      </c>
      <c r="I6" s="1" t="s">
        <v>22</v>
      </c>
      <c r="J6" s="1" t="s">
        <v>21</v>
      </c>
      <c r="K6" s="1" t="s">
        <v>2</v>
      </c>
      <c r="L6" s="1" t="s">
        <v>23</v>
      </c>
      <c r="M6" s="10" t="s">
        <v>31</v>
      </c>
      <c r="N6" s="108"/>
      <c r="O6" s="101" t="s">
        <v>56</v>
      </c>
      <c r="P6" s="94">
        <v>0</v>
      </c>
    </row>
    <row r="7" spans="1:26" ht="15.75" thickBot="1" x14ac:dyDescent="0.3">
      <c r="C7" s="89"/>
      <c r="D7" s="90"/>
      <c r="E7" s="91"/>
      <c r="F7" s="92"/>
      <c r="H7" s="6"/>
      <c r="I7" s="7"/>
      <c r="J7" s="7"/>
      <c r="K7" s="8"/>
      <c r="L7" s="8"/>
      <c r="M7" s="9"/>
      <c r="N7" s="106"/>
      <c r="O7" s="101" t="s">
        <v>57</v>
      </c>
      <c r="P7" s="94">
        <v>0</v>
      </c>
    </row>
    <row r="8" spans="1:26" ht="15.75" thickBot="1" x14ac:dyDescent="0.3">
      <c r="C8" s="112"/>
      <c r="D8" s="100"/>
      <c r="E8" s="113"/>
      <c r="F8" s="114"/>
      <c r="O8" s="101" t="s">
        <v>58</v>
      </c>
      <c r="P8" s="94">
        <v>0</v>
      </c>
    </row>
    <row r="9" spans="1:26" x14ac:dyDescent="0.25">
      <c r="O9" s="101" t="s">
        <v>59</v>
      </c>
      <c r="P9" s="94">
        <v>0</v>
      </c>
    </row>
    <row r="10" spans="1:26" x14ac:dyDescent="0.25">
      <c r="F10" s="47"/>
      <c r="O10" s="101" t="s">
        <v>60</v>
      </c>
      <c r="P10" s="94">
        <v>0</v>
      </c>
    </row>
    <row r="11" spans="1:26" x14ac:dyDescent="0.25">
      <c r="O11" s="101" t="s">
        <v>61</v>
      </c>
      <c r="P11" s="94">
        <v>0</v>
      </c>
    </row>
    <row r="12" spans="1:26" x14ac:dyDescent="0.25">
      <c r="O12" s="101" t="s">
        <v>62</v>
      </c>
      <c r="P12" s="94">
        <f>SUM(F8)</f>
        <v>0</v>
      </c>
    </row>
    <row r="13" spans="1:26" x14ac:dyDescent="0.25">
      <c r="O13" s="101" t="s">
        <v>63</v>
      </c>
      <c r="P13" s="94">
        <v>0</v>
      </c>
    </row>
    <row r="14" spans="1:26" x14ac:dyDescent="0.25">
      <c r="O14" s="101" t="s">
        <v>64</v>
      </c>
      <c r="P14" s="94">
        <v>0</v>
      </c>
    </row>
    <row r="15" spans="1:26" x14ac:dyDescent="0.25">
      <c r="O15" s="101" t="s">
        <v>65</v>
      </c>
      <c r="P15" s="94">
        <v>0</v>
      </c>
    </row>
    <row r="16" spans="1:26" ht="15.75" thickBot="1" x14ac:dyDescent="0.3">
      <c r="O16" s="115" t="s">
        <v>66</v>
      </c>
      <c r="P16" s="116">
        <v>0</v>
      </c>
    </row>
    <row r="17" spans="15:16" ht="15.75" thickBot="1" x14ac:dyDescent="0.3">
      <c r="O17" s="42" t="s">
        <v>30</v>
      </c>
      <c r="P17" s="44">
        <f>SUM(P5:P16)</f>
        <v>0</v>
      </c>
    </row>
  </sheetData>
  <mergeCells count="2">
    <mergeCell ref="C4:F5"/>
    <mergeCell ref="H4:M5"/>
  </mergeCells>
  <hyperlinks>
    <hyperlink ref="A1" location="GENERAL!A1" display="GENERAL" xr:uid="{00000000-0004-0000-0A00-000000000000}"/>
    <hyperlink ref="A2" location="'PARETO '!A1" display="PARETO" xr:uid="{00000000-0004-0000-0A00-000001000000}"/>
    <hyperlink ref="A3" location="'ANALISIS COSTOS'!A1" display="ANALISIS COSTOS" xr:uid="{00000000-0004-0000-0A00-000002000000}"/>
    <hyperlink ref="A4" location="'ANALISIS COMPACTADORES'!A1" display="ANALISIS COMPACTADORES" xr:uid="{00000000-0004-0000-0A00-000003000000}"/>
    <hyperlink ref="A5" location="'COSTO POR MES'!A1" display="COSTO POR MES" xr:uid="{00000000-0004-0000-0A00-000004000000}"/>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E884"/>
  <sheetViews>
    <sheetView view="pageBreakPreview" zoomScale="80" zoomScaleNormal="40" zoomScaleSheetLayoutView="8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RowHeight="15" x14ac:dyDescent="0.25"/>
  <cols>
    <col min="1" max="1" width="30.140625" bestFit="1" customWidth="1"/>
    <col min="2" max="2" width="3.85546875" customWidth="1"/>
    <col min="3" max="3" width="12" bestFit="1" customWidth="1"/>
    <col min="4" max="4" width="11.7109375" bestFit="1" customWidth="1"/>
    <col min="5" max="5" width="76.85546875" customWidth="1"/>
    <col min="6" max="6" width="8.140625" bestFit="1" customWidth="1"/>
    <col min="7" max="7" width="17.85546875" bestFit="1" customWidth="1"/>
    <col min="10" max="10" width="9" customWidth="1"/>
    <col min="11" max="11" width="67" bestFit="1" customWidth="1"/>
    <col min="12" max="12" width="7.42578125" bestFit="1" customWidth="1"/>
    <col min="13" max="13" width="7.85546875" bestFit="1" customWidth="1"/>
    <col min="14" max="14" width="22.85546875" bestFit="1" customWidth="1"/>
    <col min="15" max="15" width="8.5703125" customWidth="1"/>
    <col min="16" max="16" width="16.42578125" customWidth="1"/>
    <col min="17" max="17" width="21" bestFit="1" customWidth="1"/>
    <col min="21" max="21" width="20" hidden="1" customWidth="1"/>
    <col min="22" max="22" width="23" hidden="1" customWidth="1"/>
    <col min="23" max="23" width="16.5703125" hidden="1" customWidth="1"/>
    <col min="24" max="24" width="21.7109375" hidden="1" customWidth="1"/>
    <col min="25" max="27" width="0" hidden="1" customWidth="1"/>
    <col min="28" max="28" width="25" hidden="1" customWidth="1"/>
    <col min="29" max="29" width="23" hidden="1" customWidth="1"/>
    <col min="30" max="30" width="16.85546875" hidden="1" customWidth="1"/>
    <col min="31" max="31" width="22.85546875" hidden="1" customWidth="1"/>
  </cols>
  <sheetData>
    <row r="1" spans="1:31" ht="15.75" thickBot="1" x14ac:dyDescent="0.3">
      <c r="A1" s="75" t="s">
        <v>49</v>
      </c>
      <c r="G1" s="135">
        <f>+G2+N2</f>
        <v>313815453.96849406</v>
      </c>
      <c r="V1" s="46" t="s">
        <v>43</v>
      </c>
      <c r="AC1" s="65" t="s">
        <v>41</v>
      </c>
    </row>
    <row r="2" spans="1:31" ht="15.75" thickBot="1" x14ac:dyDescent="0.3">
      <c r="A2" s="75" t="s">
        <v>51</v>
      </c>
      <c r="F2" s="49" t="s">
        <v>26</v>
      </c>
      <c r="G2" s="50">
        <f>SUM(G7:G515)</f>
        <v>130813703.29737499</v>
      </c>
      <c r="M2" s="49" t="s">
        <v>26</v>
      </c>
      <c r="N2" s="50">
        <f>SUM(N7:N884)</f>
        <v>183001750.67111903</v>
      </c>
      <c r="O2" s="105"/>
      <c r="P2" s="105"/>
      <c r="Q2" s="105"/>
      <c r="U2" s="61" t="s">
        <v>47</v>
      </c>
      <c r="V2" s="62">
        <f>SUM(X4:X49)</f>
        <v>0</v>
      </c>
      <c r="W2" s="63" t="s">
        <v>48</v>
      </c>
      <c r="X2" s="64">
        <f>SUM(X52:X60)</f>
        <v>0</v>
      </c>
      <c r="AB2" s="61" t="s">
        <v>47</v>
      </c>
      <c r="AC2" s="62">
        <f>SUM(AE4:AE34)</f>
        <v>0</v>
      </c>
      <c r="AD2" s="63" t="s">
        <v>48</v>
      </c>
      <c r="AE2" s="64"/>
    </row>
    <row r="3" spans="1:31" ht="15.75" thickBot="1" x14ac:dyDescent="0.3">
      <c r="A3" s="75" t="s">
        <v>52</v>
      </c>
    </row>
    <row r="4" spans="1:31" ht="15.75" thickBot="1" x14ac:dyDescent="0.3">
      <c r="A4" s="75" t="s">
        <v>67</v>
      </c>
      <c r="C4" s="655" t="s">
        <v>17</v>
      </c>
      <c r="D4" s="656"/>
      <c r="E4" s="656"/>
      <c r="F4" s="656"/>
      <c r="G4" s="657"/>
      <c r="I4" s="661" t="s">
        <v>0</v>
      </c>
      <c r="J4" s="662"/>
      <c r="K4" s="662"/>
      <c r="L4" s="662"/>
      <c r="M4" s="662"/>
      <c r="N4" s="663"/>
      <c r="O4" s="107"/>
      <c r="P4" s="320" t="s">
        <v>54</v>
      </c>
      <c r="Q4" s="321" t="s">
        <v>26</v>
      </c>
      <c r="T4" s="329"/>
      <c r="U4" s="277"/>
      <c r="V4" s="330"/>
      <c r="W4" s="279"/>
      <c r="X4" s="248"/>
      <c r="Y4" s="247"/>
      <c r="Z4" s="292"/>
      <c r="AA4" s="293"/>
      <c r="AB4" s="331"/>
      <c r="AC4" s="283"/>
      <c r="AD4" s="294"/>
      <c r="AE4" s="284"/>
    </row>
    <row r="5" spans="1:31" x14ac:dyDescent="0.25">
      <c r="C5" s="658"/>
      <c r="D5" s="659"/>
      <c r="E5" s="659"/>
      <c r="F5" s="659"/>
      <c r="G5" s="660"/>
      <c r="I5" s="664"/>
      <c r="J5" s="665"/>
      <c r="K5" s="665"/>
      <c r="L5" s="665"/>
      <c r="M5" s="665"/>
      <c r="N5" s="666"/>
      <c r="O5" s="107"/>
      <c r="P5" s="324" t="s">
        <v>55</v>
      </c>
      <c r="Q5" s="325">
        <f>SUM(G7:G37,N7:N68)</f>
        <v>41313182.496831663</v>
      </c>
      <c r="T5" s="329"/>
      <c r="U5" s="277"/>
      <c r="V5" s="330"/>
      <c r="W5" s="279"/>
      <c r="X5" s="248"/>
      <c r="Y5" s="247"/>
      <c r="Z5" s="292"/>
      <c r="AA5" s="293"/>
      <c r="AB5" s="331"/>
      <c r="AC5" s="283"/>
      <c r="AD5" s="294"/>
      <c r="AE5" s="284"/>
    </row>
    <row r="6" spans="1:31" ht="15.75" thickBot="1" x14ac:dyDescent="0.3">
      <c r="C6" s="274" t="s">
        <v>73</v>
      </c>
      <c r="D6" s="275" t="s">
        <v>1</v>
      </c>
      <c r="E6" s="275" t="s">
        <v>21</v>
      </c>
      <c r="F6" s="275" t="s">
        <v>2</v>
      </c>
      <c r="G6" s="276" t="s">
        <v>31</v>
      </c>
      <c r="I6" s="84" t="s">
        <v>1</v>
      </c>
      <c r="J6" s="85" t="s">
        <v>22</v>
      </c>
      <c r="K6" s="85" t="s">
        <v>21</v>
      </c>
      <c r="L6" s="85" t="s">
        <v>2</v>
      </c>
      <c r="M6" s="85" t="s">
        <v>23</v>
      </c>
      <c r="N6" s="202" t="s">
        <v>31</v>
      </c>
      <c r="O6" s="108"/>
      <c r="P6" s="317" t="s">
        <v>56</v>
      </c>
      <c r="Q6" s="318">
        <f>SUM(G38:G71,N69:N146)</f>
        <v>29586058.232233327</v>
      </c>
      <c r="T6" s="329"/>
      <c r="U6" s="277"/>
      <c r="V6" s="330"/>
      <c r="W6" s="279"/>
      <c r="X6" s="248"/>
      <c r="Y6" s="247"/>
      <c r="Z6" s="292"/>
      <c r="AA6" s="293"/>
      <c r="AB6" s="331"/>
      <c r="AC6" s="283"/>
      <c r="AD6" s="294"/>
      <c r="AE6" s="284"/>
    </row>
    <row r="7" spans="1:31" x14ac:dyDescent="0.25">
      <c r="A7" t="s">
        <v>43</v>
      </c>
      <c r="C7" s="205">
        <v>2903</v>
      </c>
      <c r="D7" s="183">
        <v>44929</v>
      </c>
      <c r="E7" s="184" t="s">
        <v>201</v>
      </c>
      <c r="F7" s="241" t="s">
        <v>7</v>
      </c>
      <c r="G7" s="233">
        <v>178500</v>
      </c>
      <c r="I7" s="370">
        <v>44931</v>
      </c>
      <c r="J7" s="371" t="s">
        <v>74</v>
      </c>
      <c r="K7" s="371" t="s">
        <v>75</v>
      </c>
      <c r="L7" s="198" t="s">
        <v>7</v>
      </c>
      <c r="M7" s="198">
        <v>1</v>
      </c>
      <c r="N7" s="372">
        <v>349700</v>
      </c>
      <c r="O7" s="106"/>
      <c r="P7" s="317" t="s">
        <v>57</v>
      </c>
      <c r="Q7" s="318">
        <f>SUM(G72:G107,N147:N216)</f>
        <v>25939089.021559987</v>
      </c>
      <c r="S7" s="247"/>
      <c r="T7" s="329"/>
      <c r="U7" s="277"/>
      <c r="V7" s="330"/>
      <c r="W7" s="279"/>
      <c r="X7" s="248"/>
      <c r="Y7" s="247"/>
      <c r="Z7" s="301"/>
      <c r="AA7" s="302"/>
      <c r="AB7" s="332"/>
      <c r="AC7" s="303"/>
      <c r="AD7" s="304"/>
      <c r="AE7" s="284"/>
    </row>
    <row r="8" spans="1:31" x14ac:dyDescent="0.25">
      <c r="C8" s="185">
        <v>2903</v>
      </c>
      <c r="D8" s="177">
        <v>44929</v>
      </c>
      <c r="E8" s="178" t="s">
        <v>202</v>
      </c>
      <c r="F8" s="179" t="s">
        <v>7</v>
      </c>
      <c r="G8" s="231">
        <v>44625</v>
      </c>
      <c r="I8" s="203">
        <v>44932</v>
      </c>
      <c r="J8" s="196" t="s">
        <v>229</v>
      </c>
      <c r="K8" s="196" t="s">
        <v>230</v>
      </c>
      <c r="L8" s="197" t="s">
        <v>7</v>
      </c>
      <c r="M8" s="197">
        <v>1</v>
      </c>
      <c r="N8" s="373">
        <v>29271.147966666671</v>
      </c>
      <c r="O8" s="106"/>
      <c r="P8" s="317" t="s">
        <v>58</v>
      </c>
      <c r="Q8" s="318">
        <f>SUM(G108:G121,N217:N245)</f>
        <v>9679931.1212200001</v>
      </c>
      <c r="S8" s="277"/>
      <c r="T8" s="278"/>
      <c r="U8" s="330"/>
      <c r="V8" s="279"/>
      <c r="W8" s="279"/>
      <c r="X8" s="333"/>
      <c r="Y8" s="247"/>
      <c r="Z8" s="301"/>
      <c r="AA8" s="302"/>
      <c r="AB8" s="332"/>
      <c r="AC8" s="303"/>
      <c r="AD8" s="304"/>
      <c r="AE8" s="284"/>
    </row>
    <row r="9" spans="1:31" x14ac:dyDescent="0.25">
      <c r="C9" s="185">
        <v>2910</v>
      </c>
      <c r="D9" s="177">
        <v>44930</v>
      </c>
      <c r="E9" s="178" t="s">
        <v>201</v>
      </c>
      <c r="F9" s="179" t="s">
        <v>7</v>
      </c>
      <c r="G9" s="231">
        <v>178500</v>
      </c>
      <c r="I9" s="203">
        <v>44932</v>
      </c>
      <c r="J9" s="196" t="s">
        <v>229</v>
      </c>
      <c r="K9" s="196" t="s">
        <v>230</v>
      </c>
      <c r="L9" s="197" t="s">
        <v>7</v>
      </c>
      <c r="M9" s="197">
        <v>11</v>
      </c>
      <c r="N9" s="373">
        <v>321982.62763333338</v>
      </c>
      <c r="O9" s="106"/>
      <c r="P9" s="317" t="s">
        <v>59</v>
      </c>
      <c r="Q9" s="318">
        <f>SUM(G122:G151,N246:N285)</f>
        <v>28682354.112720001</v>
      </c>
      <c r="S9" s="277"/>
      <c r="T9" s="278"/>
      <c r="U9" s="330"/>
      <c r="V9" s="279"/>
      <c r="W9" s="279"/>
      <c r="X9" s="333"/>
      <c r="Y9" s="247"/>
      <c r="Z9" s="301"/>
      <c r="AA9" s="302"/>
      <c r="AB9" s="332"/>
      <c r="AC9" s="303"/>
      <c r="AD9" s="304"/>
      <c r="AE9" s="284"/>
    </row>
    <row r="10" spans="1:31" x14ac:dyDescent="0.25">
      <c r="C10" s="185">
        <v>2912</v>
      </c>
      <c r="D10" s="177">
        <v>44931</v>
      </c>
      <c r="E10" s="178" t="s">
        <v>203</v>
      </c>
      <c r="F10" s="179" t="s">
        <v>7</v>
      </c>
      <c r="G10" s="231">
        <v>89250</v>
      </c>
      <c r="I10" s="203">
        <v>44932</v>
      </c>
      <c r="J10" s="196" t="s">
        <v>231</v>
      </c>
      <c r="K10" s="196" t="s">
        <v>232</v>
      </c>
      <c r="L10" s="197" t="s">
        <v>7</v>
      </c>
      <c r="M10" s="197">
        <v>4</v>
      </c>
      <c r="N10" s="373">
        <v>101452.96130666665</v>
      </c>
      <c r="O10" s="106"/>
      <c r="P10" s="317" t="s">
        <v>60</v>
      </c>
      <c r="Q10" s="318">
        <f>SUM(G152:G200,N286:N375)</f>
        <v>26640668.818779998</v>
      </c>
      <c r="S10" s="277"/>
      <c r="T10" s="278"/>
      <c r="U10" s="330"/>
      <c r="V10" s="279"/>
      <c r="W10" s="279"/>
      <c r="X10" s="333"/>
      <c r="Y10" s="247"/>
      <c r="Z10" s="247"/>
      <c r="AA10" s="299"/>
      <c r="AB10" s="286"/>
      <c r="AC10" s="334"/>
      <c r="AD10" s="285"/>
      <c r="AE10" s="298"/>
    </row>
    <row r="11" spans="1:31" x14ac:dyDescent="0.25">
      <c r="C11" s="185">
        <v>2912</v>
      </c>
      <c r="D11" s="177">
        <v>44931</v>
      </c>
      <c r="E11" s="178" t="s">
        <v>204</v>
      </c>
      <c r="F11" s="179" t="s">
        <v>7</v>
      </c>
      <c r="G11" s="231">
        <v>119000</v>
      </c>
      <c r="I11" s="203">
        <v>44932</v>
      </c>
      <c r="J11" s="196" t="s">
        <v>233</v>
      </c>
      <c r="K11" s="196" t="s">
        <v>234</v>
      </c>
      <c r="L11" s="197" t="s">
        <v>7</v>
      </c>
      <c r="M11" s="197">
        <v>3.49</v>
      </c>
      <c r="N11" s="373">
        <v>16067.755253333335</v>
      </c>
      <c r="O11" s="106"/>
      <c r="P11" s="317" t="s">
        <v>61</v>
      </c>
      <c r="Q11" s="318">
        <f>SUM(G201:G258,N376:N481)</f>
        <v>31355681.562889993</v>
      </c>
      <c r="S11" s="277"/>
      <c r="T11" s="278"/>
      <c r="U11" s="330"/>
      <c r="V11" s="279"/>
      <c r="W11" s="279"/>
      <c r="X11" s="333"/>
      <c r="Y11" s="247"/>
      <c r="Z11" s="247"/>
      <c r="AA11" s="299"/>
      <c r="AB11" s="286"/>
      <c r="AC11" s="334"/>
      <c r="AD11" s="285"/>
      <c r="AE11" s="298"/>
    </row>
    <row r="12" spans="1:31" x14ac:dyDescent="0.25">
      <c r="C12" s="185">
        <v>5055</v>
      </c>
      <c r="D12" s="177">
        <v>44931</v>
      </c>
      <c r="E12" s="178" t="s">
        <v>205</v>
      </c>
      <c r="F12" s="179" t="s">
        <v>7</v>
      </c>
      <c r="G12" s="231">
        <v>89250</v>
      </c>
      <c r="I12" s="203">
        <v>44935</v>
      </c>
      <c r="J12" s="196" t="s">
        <v>181</v>
      </c>
      <c r="K12" s="196" t="s">
        <v>182</v>
      </c>
      <c r="L12" s="197" t="s">
        <v>7</v>
      </c>
      <c r="M12" s="197">
        <v>2</v>
      </c>
      <c r="N12" s="373">
        <v>229484.1458</v>
      </c>
      <c r="O12" s="106"/>
      <c r="P12" s="317" t="s">
        <v>62</v>
      </c>
      <c r="Q12" s="318">
        <f>SUM(G259:G325,N482:N585)</f>
        <v>38824343.211667992</v>
      </c>
      <c r="S12" s="277"/>
      <c r="T12" s="278"/>
      <c r="U12" s="330"/>
      <c r="V12" s="279"/>
      <c r="W12" s="279"/>
      <c r="X12" s="333"/>
      <c r="Y12" s="247"/>
      <c r="Z12" s="295"/>
      <c r="AA12" s="296"/>
      <c r="AB12" s="335"/>
      <c r="AC12" s="297"/>
      <c r="AD12" s="294"/>
      <c r="AE12" s="298"/>
    </row>
    <row r="13" spans="1:31" x14ac:dyDescent="0.25">
      <c r="C13" s="185">
        <v>5063</v>
      </c>
      <c r="D13" s="177">
        <v>44932</v>
      </c>
      <c r="E13" s="178" t="s">
        <v>206</v>
      </c>
      <c r="F13" s="179" t="s">
        <v>7</v>
      </c>
      <c r="G13" s="231">
        <v>111562.5</v>
      </c>
      <c r="I13" s="203">
        <v>44935</v>
      </c>
      <c r="J13" s="196" t="s">
        <v>235</v>
      </c>
      <c r="K13" s="196" t="s">
        <v>236</v>
      </c>
      <c r="L13" s="197" t="s">
        <v>7</v>
      </c>
      <c r="M13" s="197">
        <v>1</v>
      </c>
      <c r="N13" s="373">
        <v>499404.11794000008</v>
      </c>
      <c r="O13" s="106"/>
      <c r="P13" s="317" t="s">
        <v>63</v>
      </c>
      <c r="Q13" s="318">
        <f>SUM(G326:G386,N586:N687)</f>
        <v>31436612.96342</v>
      </c>
      <c r="S13" s="277"/>
      <c r="T13" s="278"/>
      <c r="U13" s="330"/>
      <c r="V13" s="279"/>
      <c r="W13" s="279"/>
      <c r="X13" s="333"/>
      <c r="Y13" s="247"/>
      <c r="Z13" s="295"/>
      <c r="AA13" s="296"/>
      <c r="AB13" s="335"/>
      <c r="AC13" s="297"/>
      <c r="AD13" s="294"/>
      <c r="AE13" s="298"/>
    </row>
    <row r="14" spans="1:31" x14ac:dyDescent="0.25">
      <c r="C14" s="185">
        <v>803</v>
      </c>
      <c r="D14" s="177">
        <v>44933</v>
      </c>
      <c r="E14" s="178" t="s">
        <v>207</v>
      </c>
      <c r="F14" s="179" t="s">
        <v>7</v>
      </c>
      <c r="G14" s="231">
        <v>208250</v>
      </c>
      <c r="I14" s="203">
        <v>44935</v>
      </c>
      <c r="J14" s="196" t="s">
        <v>195</v>
      </c>
      <c r="K14" s="196" t="s">
        <v>196</v>
      </c>
      <c r="L14" s="197" t="s">
        <v>7</v>
      </c>
      <c r="M14" s="197">
        <v>1</v>
      </c>
      <c r="N14" s="373">
        <v>175743.0675</v>
      </c>
      <c r="O14" s="106"/>
      <c r="P14" s="317" t="s">
        <v>64</v>
      </c>
      <c r="Q14" s="318">
        <f>SUM(G387:G434,N688:N774)</f>
        <v>23862829.640801206</v>
      </c>
      <c r="S14" s="277"/>
      <c r="T14" s="278"/>
      <c r="U14" s="330"/>
      <c r="V14" s="279"/>
      <c r="W14" s="279"/>
      <c r="X14" s="333"/>
      <c r="Y14" s="247"/>
      <c r="Z14" s="295"/>
      <c r="AA14" s="296"/>
      <c r="AB14" s="335"/>
      <c r="AC14" s="297"/>
      <c r="AD14" s="294"/>
      <c r="AE14" s="298"/>
    </row>
    <row r="15" spans="1:31" x14ac:dyDescent="0.25">
      <c r="C15" s="185">
        <v>2</v>
      </c>
      <c r="D15" s="177">
        <v>44936</v>
      </c>
      <c r="E15" s="178" t="s">
        <v>208</v>
      </c>
      <c r="F15" s="179" t="s">
        <v>7</v>
      </c>
      <c r="G15" s="231">
        <v>966875</v>
      </c>
      <c r="I15" s="203">
        <v>44935</v>
      </c>
      <c r="J15" s="196" t="s">
        <v>74</v>
      </c>
      <c r="K15" s="196" t="s">
        <v>75</v>
      </c>
      <c r="L15" s="197" t="s">
        <v>7</v>
      </c>
      <c r="M15" s="197">
        <v>2</v>
      </c>
      <c r="N15" s="373">
        <v>699400</v>
      </c>
      <c r="O15" s="106"/>
      <c r="P15" s="317" t="s">
        <v>65</v>
      </c>
      <c r="Q15" s="318">
        <f>SUM(G435:G478,N775:N834)</f>
        <v>15128087.781520005</v>
      </c>
      <c r="S15" s="277"/>
      <c r="T15" s="278"/>
      <c r="U15" s="330"/>
      <c r="V15" s="279"/>
      <c r="W15" s="279"/>
      <c r="X15" s="333"/>
      <c r="Y15" s="247"/>
      <c r="Z15" s="295"/>
      <c r="AA15" s="296"/>
      <c r="AB15" s="335"/>
      <c r="AC15" s="297"/>
      <c r="AD15" s="294"/>
      <c r="AE15" s="298"/>
    </row>
    <row r="16" spans="1:31" ht="15.75" thickBot="1" x14ac:dyDescent="0.3">
      <c r="C16" s="185">
        <v>2916</v>
      </c>
      <c r="D16" s="177">
        <v>44936</v>
      </c>
      <c r="E16" s="178" t="s">
        <v>209</v>
      </c>
      <c r="F16" s="179" t="s">
        <v>7</v>
      </c>
      <c r="G16" s="231">
        <v>476000</v>
      </c>
      <c r="I16" s="203">
        <v>44935</v>
      </c>
      <c r="J16" s="196" t="s">
        <v>237</v>
      </c>
      <c r="K16" s="196" t="s">
        <v>238</v>
      </c>
      <c r="L16" s="197" t="s">
        <v>7</v>
      </c>
      <c r="M16" s="197">
        <v>1</v>
      </c>
      <c r="N16" s="373">
        <v>3128.7043666666668</v>
      </c>
      <c r="O16" s="106"/>
      <c r="P16" s="326" t="s">
        <v>66</v>
      </c>
      <c r="Q16" s="327">
        <f>SUM(G479:G515,N835:N884)</f>
        <v>11366615.004849995</v>
      </c>
      <c r="S16" s="277"/>
      <c r="T16" s="278"/>
      <c r="U16" s="330"/>
      <c r="V16" s="279"/>
      <c r="W16" s="279"/>
      <c r="X16" s="333"/>
      <c r="Y16" s="247"/>
      <c r="Z16" s="295"/>
      <c r="AA16" s="296"/>
      <c r="AB16" s="335"/>
      <c r="AC16" s="297"/>
      <c r="AD16" s="294"/>
      <c r="AE16" s="298"/>
    </row>
    <row r="17" spans="3:31" ht="15.75" thickBot="1" x14ac:dyDescent="0.3">
      <c r="C17" s="185">
        <v>2916</v>
      </c>
      <c r="D17" s="177">
        <v>44936</v>
      </c>
      <c r="E17" s="178" t="s">
        <v>210</v>
      </c>
      <c r="F17" s="179" t="s">
        <v>7</v>
      </c>
      <c r="G17" s="231">
        <v>178500</v>
      </c>
      <c r="I17" s="203">
        <v>44935</v>
      </c>
      <c r="J17" s="196" t="s">
        <v>239</v>
      </c>
      <c r="K17" s="196" t="s">
        <v>240</v>
      </c>
      <c r="L17" s="197" t="s">
        <v>7</v>
      </c>
      <c r="M17" s="197">
        <v>8</v>
      </c>
      <c r="N17" s="373">
        <v>10452.7696</v>
      </c>
      <c r="O17" s="106"/>
      <c r="P17" s="322" t="s">
        <v>26</v>
      </c>
      <c r="Q17" s="323">
        <f>SUM(Q5:Q16)</f>
        <v>313815453.96849418</v>
      </c>
      <c r="S17" s="277"/>
      <c r="T17" s="278"/>
      <c r="U17" s="330"/>
      <c r="V17" s="279"/>
      <c r="W17" s="279"/>
      <c r="X17" s="333"/>
      <c r="Y17" s="247"/>
      <c r="Z17" s="295"/>
      <c r="AA17" s="296"/>
      <c r="AB17" s="335"/>
      <c r="AC17" s="297"/>
      <c r="AD17" s="294"/>
      <c r="AE17" s="298"/>
    </row>
    <row r="18" spans="3:31" x14ac:dyDescent="0.25">
      <c r="C18" s="185">
        <v>2916</v>
      </c>
      <c r="D18" s="177">
        <v>44936</v>
      </c>
      <c r="E18" s="178" t="s">
        <v>211</v>
      </c>
      <c r="F18" s="179" t="s">
        <v>7</v>
      </c>
      <c r="G18" s="231">
        <v>22312.5</v>
      </c>
      <c r="I18" s="203">
        <v>44935</v>
      </c>
      <c r="J18" s="196" t="s">
        <v>241</v>
      </c>
      <c r="K18" s="196" t="s">
        <v>242</v>
      </c>
      <c r="L18" s="197" t="s">
        <v>7</v>
      </c>
      <c r="M18" s="197">
        <v>8</v>
      </c>
      <c r="N18" s="373">
        <v>24791.768213333336</v>
      </c>
      <c r="O18" s="106"/>
      <c r="P18" s="106"/>
      <c r="Q18" s="106"/>
      <c r="S18" s="277"/>
      <c r="T18" s="278"/>
      <c r="U18" s="330"/>
      <c r="V18" s="279"/>
      <c r="W18" s="279"/>
      <c r="X18" s="333"/>
      <c r="Y18" s="247"/>
      <c r="Z18" s="336"/>
      <c r="AA18" s="306"/>
      <c r="AB18" s="337"/>
      <c r="AC18" s="297"/>
      <c r="AD18" s="338"/>
      <c r="AE18" s="298"/>
    </row>
    <row r="19" spans="3:31" x14ac:dyDescent="0.25">
      <c r="C19" s="185">
        <v>2916</v>
      </c>
      <c r="D19" s="177">
        <v>44936</v>
      </c>
      <c r="E19" s="178" t="s">
        <v>212</v>
      </c>
      <c r="F19" s="179" t="s">
        <v>7</v>
      </c>
      <c r="G19" s="231">
        <v>59500</v>
      </c>
      <c r="I19" s="203">
        <v>44935</v>
      </c>
      <c r="J19" s="196" t="s">
        <v>243</v>
      </c>
      <c r="K19" s="196" t="s">
        <v>244</v>
      </c>
      <c r="L19" s="197" t="s">
        <v>7</v>
      </c>
      <c r="M19" s="197">
        <v>8</v>
      </c>
      <c r="N19" s="373">
        <v>11526.676373333336</v>
      </c>
      <c r="O19" s="106"/>
      <c r="P19" s="106"/>
      <c r="Q19" s="106"/>
      <c r="S19" s="247"/>
      <c r="T19" s="329"/>
      <c r="U19" s="277"/>
      <c r="V19" s="330"/>
      <c r="W19" s="279"/>
      <c r="X19" s="248"/>
      <c r="Y19" s="247"/>
      <c r="Z19" s="336"/>
      <c r="AA19" s="306"/>
      <c r="AB19" s="337"/>
      <c r="AC19" s="297"/>
      <c r="AD19" s="338"/>
      <c r="AE19" s="298"/>
    </row>
    <row r="20" spans="3:31" x14ac:dyDescent="0.25">
      <c r="C20" s="185">
        <v>5</v>
      </c>
      <c r="D20" s="177">
        <v>44945</v>
      </c>
      <c r="E20" s="178" t="s">
        <v>213</v>
      </c>
      <c r="F20" s="179" t="s">
        <v>7</v>
      </c>
      <c r="G20" s="231">
        <v>223125</v>
      </c>
      <c r="I20" s="203">
        <v>44935</v>
      </c>
      <c r="J20" s="196" t="s">
        <v>74</v>
      </c>
      <c r="K20" s="196" t="s">
        <v>75</v>
      </c>
      <c r="L20" s="197" t="s">
        <v>7</v>
      </c>
      <c r="M20" s="197">
        <v>1</v>
      </c>
      <c r="N20" s="373">
        <v>349700</v>
      </c>
      <c r="O20" s="106"/>
      <c r="P20" s="106"/>
      <c r="Q20" s="106"/>
      <c r="S20" s="247"/>
      <c r="T20" s="329"/>
      <c r="U20" s="277"/>
      <c r="V20" s="330"/>
      <c r="W20" s="279"/>
      <c r="X20" s="248"/>
      <c r="Y20" s="247"/>
      <c r="Z20" s="336"/>
      <c r="AA20" s="306"/>
      <c r="AB20" s="337"/>
      <c r="AC20" s="297"/>
      <c r="AD20" s="338"/>
      <c r="AE20" s="298"/>
    </row>
    <row r="21" spans="3:31" x14ac:dyDescent="0.25">
      <c r="C21" s="185">
        <v>5079</v>
      </c>
      <c r="D21" s="177">
        <v>44945</v>
      </c>
      <c r="E21" s="178" t="s">
        <v>214</v>
      </c>
      <c r="F21" s="179" t="s">
        <v>7</v>
      </c>
      <c r="G21" s="231">
        <v>44625</v>
      </c>
      <c r="I21" s="203">
        <v>44936</v>
      </c>
      <c r="J21" s="196" t="s">
        <v>77</v>
      </c>
      <c r="K21" s="196" t="s">
        <v>78</v>
      </c>
      <c r="L21" s="197" t="s">
        <v>7</v>
      </c>
      <c r="M21" s="197">
        <v>1</v>
      </c>
      <c r="N21" s="373">
        <v>4350770.4240000006</v>
      </c>
      <c r="O21" s="106"/>
      <c r="P21" s="106"/>
      <c r="Q21" s="106"/>
      <c r="S21" s="247"/>
      <c r="T21" s="329"/>
      <c r="U21" s="277"/>
      <c r="V21" s="330"/>
      <c r="W21" s="279"/>
      <c r="X21" s="248"/>
      <c r="Y21" s="247"/>
      <c r="Z21" s="286"/>
      <c r="AA21" s="300"/>
      <c r="AB21" s="334"/>
      <c r="AC21" s="285"/>
      <c r="AD21" s="285"/>
      <c r="AE21" s="298"/>
    </row>
    <row r="22" spans="3:31" x14ac:dyDescent="0.25">
      <c r="C22" s="185">
        <v>5079</v>
      </c>
      <c r="D22" s="177">
        <v>44945</v>
      </c>
      <c r="E22" s="178" t="s">
        <v>215</v>
      </c>
      <c r="F22" s="179" t="s">
        <v>7</v>
      </c>
      <c r="G22" s="231">
        <v>59500</v>
      </c>
      <c r="I22" s="203">
        <v>44936</v>
      </c>
      <c r="J22" s="196" t="s">
        <v>74</v>
      </c>
      <c r="K22" s="196" t="s">
        <v>75</v>
      </c>
      <c r="L22" s="197" t="s">
        <v>7</v>
      </c>
      <c r="M22" s="197">
        <v>1</v>
      </c>
      <c r="N22" s="373">
        <v>349700</v>
      </c>
      <c r="O22" s="106"/>
      <c r="P22" s="106"/>
      <c r="Q22" s="106"/>
      <c r="S22" s="277"/>
      <c r="T22" s="278"/>
      <c r="U22" s="339"/>
      <c r="V22" s="279"/>
      <c r="W22" s="279"/>
      <c r="X22" s="248"/>
      <c r="Y22" s="247"/>
      <c r="Z22" s="286"/>
      <c r="AA22" s="280"/>
      <c r="AB22" s="340"/>
      <c r="AC22" s="285"/>
      <c r="AD22" s="285"/>
      <c r="AE22" s="298"/>
    </row>
    <row r="23" spans="3:31" x14ac:dyDescent="0.25">
      <c r="C23" s="185">
        <v>2924</v>
      </c>
      <c r="D23" s="177">
        <v>44946</v>
      </c>
      <c r="E23" s="178" t="s">
        <v>216</v>
      </c>
      <c r="F23" s="179" t="s">
        <v>7</v>
      </c>
      <c r="G23" s="231">
        <v>44625</v>
      </c>
      <c r="I23" s="203">
        <v>44937</v>
      </c>
      <c r="J23" s="196" t="s">
        <v>245</v>
      </c>
      <c r="K23" s="196" t="s">
        <v>246</v>
      </c>
      <c r="L23" s="197" t="s">
        <v>7</v>
      </c>
      <c r="M23" s="197">
        <v>2</v>
      </c>
      <c r="N23" s="373">
        <v>10419.519413333332</v>
      </c>
      <c r="O23" s="106"/>
      <c r="P23" s="106"/>
      <c r="Q23" s="106"/>
      <c r="S23" s="277"/>
      <c r="T23" s="278"/>
      <c r="U23" s="330"/>
      <c r="V23" s="279"/>
      <c r="W23" s="279"/>
      <c r="X23" s="248"/>
      <c r="Y23" s="247"/>
      <c r="Z23" s="286"/>
      <c r="AA23" s="280"/>
      <c r="AB23" s="340"/>
      <c r="AC23" s="285"/>
      <c r="AD23" s="285"/>
      <c r="AE23" s="298"/>
    </row>
    <row r="24" spans="3:31" x14ac:dyDescent="0.25">
      <c r="C24" s="185">
        <v>2924</v>
      </c>
      <c r="D24" s="177">
        <v>44946</v>
      </c>
      <c r="E24" s="178" t="s">
        <v>217</v>
      </c>
      <c r="F24" s="179" t="s">
        <v>7</v>
      </c>
      <c r="G24" s="231">
        <v>119000</v>
      </c>
      <c r="I24" s="203">
        <v>44937</v>
      </c>
      <c r="J24" s="196" t="s">
        <v>247</v>
      </c>
      <c r="K24" s="196" t="s">
        <v>248</v>
      </c>
      <c r="L24" s="197" t="s">
        <v>7</v>
      </c>
      <c r="M24" s="197">
        <v>2</v>
      </c>
      <c r="N24" s="373">
        <v>2407.9983200000001</v>
      </c>
      <c r="O24" s="106"/>
      <c r="P24" s="106"/>
      <c r="Q24" s="106"/>
      <c r="S24" s="277"/>
      <c r="T24" s="278"/>
      <c r="U24" s="330"/>
      <c r="V24" s="279"/>
      <c r="W24" s="279"/>
      <c r="X24" s="248"/>
      <c r="Y24" s="247"/>
      <c r="Z24" s="286"/>
      <c r="AA24" s="280"/>
      <c r="AB24" s="340"/>
      <c r="AC24" s="285"/>
      <c r="AD24" s="285"/>
      <c r="AE24" s="298"/>
    </row>
    <row r="25" spans="3:31" x14ac:dyDescent="0.25">
      <c r="C25" s="185">
        <v>2924</v>
      </c>
      <c r="D25" s="177">
        <v>44946</v>
      </c>
      <c r="E25" s="178" t="s">
        <v>218</v>
      </c>
      <c r="F25" s="179" t="s">
        <v>7</v>
      </c>
      <c r="G25" s="231">
        <v>59500</v>
      </c>
      <c r="I25" s="203">
        <v>44937</v>
      </c>
      <c r="J25" s="196" t="s">
        <v>249</v>
      </c>
      <c r="K25" s="196" t="s">
        <v>250</v>
      </c>
      <c r="L25" s="197" t="s">
        <v>7</v>
      </c>
      <c r="M25" s="197">
        <v>4</v>
      </c>
      <c r="N25" s="373">
        <v>1219.6548</v>
      </c>
      <c r="O25" s="106"/>
      <c r="P25" s="106"/>
      <c r="Q25" s="106"/>
      <c r="S25" s="277"/>
      <c r="T25" s="278"/>
      <c r="U25" s="330"/>
      <c r="V25" s="279"/>
      <c r="W25" s="279"/>
      <c r="X25" s="248"/>
      <c r="Y25" s="247"/>
      <c r="Z25" s="286"/>
      <c r="AA25" s="280"/>
      <c r="AB25" s="340"/>
      <c r="AC25" s="285"/>
      <c r="AD25" s="285"/>
      <c r="AE25" s="298"/>
    </row>
    <row r="26" spans="3:31" x14ac:dyDescent="0.25">
      <c r="C26" s="185">
        <v>2924</v>
      </c>
      <c r="D26" s="177">
        <v>44946</v>
      </c>
      <c r="E26" s="178" t="s">
        <v>219</v>
      </c>
      <c r="F26" s="179" t="s">
        <v>7</v>
      </c>
      <c r="G26" s="231">
        <v>59500</v>
      </c>
      <c r="I26" s="203">
        <v>44937</v>
      </c>
      <c r="J26" s="196" t="s">
        <v>251</v>
      </c>
      <c r="K26" s="196" t="s">
        <v>252</v>
      </c>
      <c r="L26" s="197" t="s">
        <v>7</v>
      </c>
      <c r="M26" s="197">
        <v>2</v>
      </c>
      <c r="N26" s="373">
        <v>665.58127999999999</v>
      </c>
      <c r="O26" s="106"/>
      <c r="P26" s="106"/>
      <c r="Q26" s="106"/>
      <c r="S26" s="277"/>
      <c r="T26" s="278"/>
      <c r="U26" s="330"/>
      <c r="V26" s="279"/>
      <c r="W26" s="279"/>
      <c r="X26" s="248"/>
      <c r="Y26" s="247"/>
      <c r="Z26" s="247"/>
      <c r="AA26" s="288"/>
      <c r="AB26" s="289"/>
      <c r="AC26" s="340"/>
      <c r="AD26" s="288"/>
      <c r="AE26" s="290"/>
    </row>
    <row r="27" spans="3:31" x14ac:dyDescent="0.25">
      <c r="C27" s="185">
        <v>801</v>
      </c>
      <c r="D27" s="177">
        <v>44947</v>
      </c>
      <c r="E27" s="178" t="s">
        <v>220</v>
      </c>
      <c r="F27" s="179" t="s">
        <v>7</v>
      </c>
      <c r="G27" s="231">
        <v>11453750</v>
      </c>
      <c r="I27" s="203">
        <v>44937</v>
      </c>
      <c r="J27" s="196" t="s">
        <v>253</v>
      </c>
      <c r="K27" s="196" t="s">
        <v>254</v>
      </c>
      <c r="L27" s="197" t="s">
        <v>7</v>
      </c>
      <c r="M27" s="197">
        <v>4</v>
      </c>
      <c r="N27" s="373">
        <v>260409.56274666666</v>
      </c>
      <c r="O27" s="106"/>
      <c r="P27" s="106"/>
      <c r="Q27" s="106"/>
      <c r="S27" s="277"/>
      <c r="T27" s="278"/>
      <c r="U27" s="330"/>
      <c r="V27" s="279"/>
      <c r="W27" s="279"/>
      <c r="X27" s="248"/>
      <c r="Y27" s="247"/>
      <c r="Z27" s="289"/>
      <c r="AA27" s="288"/>
      <c r="AB27" s="340"/>
      <c r="AC27" s="288"/>
      <c r="AD27" s="288"/>
      <c r="AE27" s="284"/>
    </row>
    <row r="28" spans="3:31" x14ac:dyDescent="0.25">
      <c r="C28" s="185">
        <v>801</v>
      </c>
      <c r="D28" s="177">
        <v>44947</v>
      </c>
      <c r="E28" s="178" t="s">
        <v>221</v>
      </c>
      <c r="F28" s="179" t="s">
        <v>7</v>
      </c>
      <c r="G28" s="231">
        <v>622499.99262500007</v>
      </c>
      <c r="I28" s="203">
        <v>44937</v>
      </c>
      <c r="J28" s="196" t="s">
        <v>255</v>
      </c>
      <c r="K28" s="196" t="s">
        <v>256</v>
      </c>
      <c r="L28" s="197" t="s">
        <v>7</v>
      </c>
      <c r="M28" s="197">
        <v>2</v>
      </c>
      <c r="N28" s="373">
        <v>234950.625</v>
      </c>
      <c r="O28" s="106"/>
      <c r="P28" s="106"/>
      <c r="Q28" s="106"/>
      <c r="S28" s="247"/>
      <c r="T28" s="329"/>
      <c r="U28" s="277"/>
      <c r="V28" s="341"/>
      <c r="W28" s="279"/>
      <c r="X28" s="248"/>
      <c r="Y28" s="247"/>
      <c r="Z28" s="289"/>
      <c r="AA28" s="288"/>
      <c r="AB28" s="340"/>
      <c r="AC28" s="288"/>
      <c r="AD28" s="288"/>
      <c r="AE28" s="284"/>
    </row>
    <row r="29" spans="3:31" x14ac:dyDescent="0.25">
      <c r="C29" s="185">
        <v>802</v>
      </c>
      <c r="D29" s="177">
        <v>44947</v>
      </c>
      <c r="E29" s="178" t="s">
        <v>76</v>
      </c>
      <c r="F29" s="179" t="s">
        <v>7</v>
      </c>
      <c r="G29" s="231">
        <v>476000</v>
      </c>
      <c r="I29" s="203">
        <v>44937</v>
      </c>
      <c r="J29" s="196" t="s">
        <v>257</v>
      </c>
      <c r="K29" s="196" t="s">
        <v>258</v>
      </c>
      <c r="L29" s="197" t="s">
        <v>7</v>
      </c>
      <c r="M29" s="197">
        <v>1</v>
      </c>
      <c r="N29" s="373">
        <v>27494.212199999998</v>
      </c>
      <c r="O29" s="106"/>
      <c r="P29" s="106"/>
      <c r="Q29" s="106"/>
      <c r="S29" s="277"/>
      <c r="T29" s="278"/>
      <c r="U29" s="330"/>
      <c r="V29" s="279"/>
      <c r="W29" s="279"/>
      <c r="X29" s="248"/>
      <c r="Y29" s="247"/>
      <c r="Z29" s="289"/>
      <c r="AA29" s="288"/>
      <c r="AB29" s="340"/>
      <c r="AC29" s="288"/>
      <c r="AD29" s="288"/>
      <c r="AE29" s="284"/>
    </row>
    <row r="30" spans="3:31" x14ac:dyDescent="0.25">
      <c r="C30" s="185">
        <v>799</v>
      </c>
      <c r="D30" s="177">
        <v>44947</v>
      </c>
      <c r="E30" s="178" t="s">
        <v>222</v>
      </c>
      <c r="F30" s="179" t="s">
        <v>7</v>
      </c>
      <c r="G30" s="231">
        <v>499999.99437500001</v>
      </c>
      <c r="I30" s="203">
        <v>44937</v>
      </c>
      <c r="J30" s="196" t="s">
        <v>259</v>
      </c>
      <c r="K30" s="196" t="s">
        <v>260</v>
      </c>
      <c r="L30" s="197" t="s">
        <v>7</v>
      </c>
      <c r="M30" s="197">
        <v>5</v>
      </c>
      <c r="N30" s="373">
        <v>43942.638133333341</v>
      </c>
      <c r="O30" s="106"/>
      <c r="P30" s="106"/>
      <c r="Q30" s="106"/>
      <c r="S30" s="277"/>
      <c r="T30" s="278"/>
      <c r="U30" s="330"/>
      <c r="V30" s="279"/>
      <c r="W30" s="279"/>
      <c r="X30" s="248"/>
      <c r="Y30" s="247"/>
      <c r="Z30" s="289"/>
      <c r="AA30" s="288"/>
      <c r="AB30" s="340"/>
      <c r="AC30" s="288"/>
      <c r="AD30" s="288"/>
      <c r="AE30" s="284"/>
    </row>
    <row r="31" spans="3:31" x14ac:dyDescent="0.25">
      <c r="C31" s="185">
        <v>799</v>
      </c>
      <c r="D31" s="177">
        <v>44947</v>
      </c>
      <c r="E31" s="178" t="s">
        <v>223</v>
      </c>
      <c r="F31" s="179" t="s">
        <v>7</v>
      </c>
      <c r="G31" s="231">
        <v>749999.99899999995</v>
      </c>
      <c r="I31" s="203">
        <v>44938</v>
      </c>
      <c r="J31" s="196" t="s">
        <v>237</v>
      </c>
      <c r="K31" s="196" t="s">
        <v>238</v>
      </c>
      <c r="L31" s="197" t="s">
        <v>7</v>
      </c>
      <c r="M31" s="197">
        <v>2</v>
      </c>
      <c r="N31" s="373">
        <v>6257.4087333333337</v>
      </c>
      <c r="O31" s="106"/>
      <c r="P31" s="106"/>
      <c r="Q31" s="106"/>
      <c r="S31" s="277"/>
      <c r="T31" s="278"/>
      <c r="U31" s="330"/>
      <c r="V31" s="279"/>
      <c r="W31" s="279"/>
      <c r="X31" s="248"/>
      <c r="Y31" s="247"/>
      <c r="Z31" s="247"/>
      <c r="AA31" s="285"/>
      <c r="AB31" s="286"/>
      <c r="AC31" s="342"/>
      <c r="AD31" s="285"/>
      <c r="AE31" s="287"/>
    </row>
    <row r="32" spans="3:31" x14ac:dyDescent="0.25">
      <c r="C32" s="185">
        <v>803</v>
      </c>
      <c r="D32" s="177">
        <v>44948</v>
      </c>
      <c r="E32" s="178" t="s">
        <v>224</v>
      </c>
      <c r="F32" s="179" t="s">
        <v>7</v>
      </c>
      <c r="G32" s="231">
        <v>5625000.007375</v>
      </c>
      <c r="I32" s="203">
        <v>44938</v>
      </c>
      <c r="J32" s="196" t="s">
        <v>261</v>
      </c>
      <c r="K32" s="196" t="s">
        <v>262</v>
      </c>
      <c r="L32" s="197" t="s">
        <v>7</v>
      </c>
      <c r="M32" s="197">
        <v>4</v>
      </c>
      <c r="N32" s="373">
        <v>193709.89455999999</v>
      </c>
      <c r="O32" s="106"/>
      <c r="P32" s="106"/>
      <c r="Q32" s="106"/>
      <c r="S32" s="277"/>
      <c r="T32" s="278"/>
      <c r="U32" s="330"/>
      <c r="V32" s="279"/>
      <c r="W32" s="279"/>
      <c r="X32" s="248"/>
      <c r="Y32" s="247"/>
      <c r="Z32" s="286"/>
      <c r="AA32" s="285"/>
      <c r="AB32" s="342"/>
      <c r="AC32" s="285"/>
      <c r="AD32" s="285"/>
      <c r="AE32" s="298"/>
    </row>
    <row r="33" spans="3:31" x14ac:dyDescent="0.25">
      <c r="C33" s="185">
        <v>804</v>
      </c>
      <c r="D33" s="177">
        <v>44948</v>
      </c>
      <c r="E33" s="178" t="s">
        <v>225</v>
      </c>
      <c r="F33" s="179" t="s">
        <v>7</v>
      </c>
      <c r="G33" s="231">
        <v>3374999.9955000002</v>
      </c>
      <c r="I33" s="203">
        <v>44938</v>
      </c>
      <c r="J33" s="196" t="s">
        <v>263</v>
      </c>
      <c r="K33" s="196" t="s">
        <v>264</v>
      </c>
      <c r="L33" s="197" t="s">
        <v>7</v>
      </c>
      <c r="M33" s="197">
        <v>1</v>
      </c>
      <c r="N33" s="373">
        <v>507567.56474666664</v>
      </c>
      <c r="O33" s="106"/>
      <c r="P33" s="106"/>
      <c r="Q33" s="106"/>
      <c r="S33" s="277"/>
      <c r="T33" s="278"/>
      <c r="U33" s="330"/>
      <c r="V33" s="279"/>
      <c r="W33" s="279"/>
      <c r="X33" s="248"/>
      <c r="Y33" s="247"/>
      <c r="Z33" s="286"/>
      <c r="AA33" s="285"/>
      <c r="AB33" s="342"/>
      <c r="AC33" s="285"/>
      <c r="AD33" s="285"/>
      <c r="AE33" s="298"/>
    </row>
    <row r="34" spans="3:31" x14ac:dyDescent="0.25">
      <c r="C34" s="185">
        <v>2931</v>
      </c>
      <c r="D34" s="177">
        <v>44951</v>
      </c>
      <c r="E34" s="178" t="s">
        <v>216</v>
      </c>
      <c r="F34" s="179" t="s">
        <v>7</v>
      </c>
      <c r="G34" s="231">
        <v>44625</v>
      </c>
      <c r="I34" s="203">
        <v>44939</v>
      </c>
      <c r="J34" s="196" t="s">
        <v>74</v>
      </c>
      <c r="K34" s="196" t="s">
        <v>75</v>
      </c>
      <c r="L34" s="197" t="s">
        <v>7</v>
      </c>
      <c r="M34" s="197">
        <v>1</v>
      </c>
      <c r="N34" s="373">
        <v>349700</v>
      </c>
      <c r="O34" s="106"/>
      <c r="P34" s="106"/>
      <c r="Q34" s="106"/>
      <c r="S34" s="277"/>
      <c r="T34" s="278"/>
      <c r="U34" s="330"/>
      <c r="V34" s="279"/>
      <c r="W34" s="279"/>
      <c r="X34" s="248"/>
      <c r="Y34" s="247"/>
      <c r="Z34" s="286"/>
      <c r="AA34" s="285"/>
      <c r="AB34" s="342"/>
      <c r="AC34" s="285"/>
      <c r="AD34" s="285"/>
      <c r="AE34" s="298"/>
    </row>
    <row r="35" spans="3:31" x14ac:dyDescent="0.25">
      <c r="C35" s="185">
        <v>2931</v>
      </c>
      <c r="D35" s="177">
        <v>44951</v>
      </c>
      <c r="E35" s="178" t="s">
        <v>226</v>
      </c>
      <c r="F35" s="179" t="s">
        <v>7</v>
      </c>
      <c r="G35" s="231">
        <v>89250</v>
      </c>
      <c r="I35" s="203">
        <v>44939</v>
      </c>
      <c r="J35" s="196" t="s">
        <v>181</v>
      </c>
      <c r="K35" s="196" t="s">
        <v>182</v>
      </c>
      <c r="L35" s="197" t="s">
        <v>7</v>
      </c>
      <c r="M35" s="197">
        <v>1</v>
      </c>
      <c r="N35" s="373">
        <v>114742.0729</v>
      </c>
      <c r="O35" s="106"/>
      <c r="P35" s="106"/>
      <c r="Q35" s="106"/>
      <c r="S35" s="277"/>
      <c r="T35" s="278"/>
      <c r="U35" s="330"/>
      <c r="V35" s="279"/>
      <c r="W35" s="279"/>
      <c r="X35" s="248"/>
      <c r="Y35" s="247"/>
      <c r="Z35" s="247"/>
      <c r="AA35" s="247"/>
      <c r="AB35" s="247"/>
      <c r="AC35" s="247"/>
      <c r="AD35" s="247"/>
      <c r="AE35" s="247"/>
    </row>
    <row r="36" spans="3:31" x14ac:dyDescent="0.25">
      <c r="C36" s="185">
        <v>2931</v>
      </c>
      <c r="D36" s="177">
        <v>44951</v>
      </c>
      <c r="E36" s="178" t="s">
        <v>227</v>
      </c>
      <c r="F36" s="179" t="s">
        <v>7</v>
      </c>
      <c r="G36" s="231">
        <v>44625</v>
      </c>
      <c r="I36" s="203">
        <v>44942</v>
      </c>
      <c r="J36" s="196" t="s">
        <v>265</v>
      </c>
      <c r="K36" s="196" t="s">
        <v>266</v>
      </c>
      <c r="L36" s="197" t="s">
        <v>7</v>
      </c>
      <c r="M36" s="197">
        <v>6</v>
      </c>
      <c r="N36" s="373">
        <v>5418.3984399999999</v>
      </c>
      <c r="O36" s="106"/>
      <c r="P36" s="106"/>
      <c r="Q36" s="106"/>
      <c r="S36" s="277"/>
      <c r="T36" s="278"/>
      <c r="U36" s="330"/>
      <c r="V36" s="279"/>
      <c r="W36" s="279"/>
      <c r="X36" s="248"/>
      <c r="Y36" s="247"/>
      <c r="Z36" s="247"/>
      <c r="AA36" s="247"/>
      <c r="AB36" s="247"/>
      <c r="AC36" s="247"/>
      <c r="AD36" s="247"/>
      <c r="AE36" s="247"/>
    </row>
    <row r="37" spans="3:31" ht="15.75" thickBot="1" x14ac:dyDescent="0.3">
      <c r="C37" s="186">
        <v>2932</v>
      </c>
      <c r="D37" s="187">
        <v>44952</v>
      </c>
      <c r="E37" s="188" t="s">
        <v>228</v>
      </c>
      <c r="F37" s="242" t="s">
        <v>7</v>
      </c>
      <c r="G37" s="232">
        <v>148750</v>
      </c>
      <c r="I37" s="203">
        <v>44942</v>
      </c>
      <c r="J37" s="196" t="s">
        <v>267</v>
      </c>
      <c r="K37" s="196" t="s">
        <v>268</v>
      </c>
      <c r="L37" s="197" t="s">
        <v>7</v>
      </c>
      <c r="M37" s="197">
        <v>6</v>
      </c>
      <c r="N37" s="373">
        <v>645.28464000000008</v>
      </c>
      <c r="O37" s="106"/>
      <c r="P37" s="106"/>
      <c r="Q37" s="106"/>
      <c r="S37" s="277"/>
      <c r="T37" s="278"/>
      <c r="U37" s="330"/>
      <c r="V37" s="279"/>
      <c r="W37" s="279"/>
      <c r="X37" s="248"/>
      <c r="Y37" s="247"/>
      <c r="Z37" s="247"/>
      <c r="AA37" s="247"/>
      <c r="AB37" s="247"/>
      <c r="AC37" s="247"/>
      <c r="AD37" s="247"/>
      <c r="AE37" s="247"/>
    </row>
    <row r="38" spans="3:31" x14ac:dyDescent="0.25">
      <c r="C38" s="205">
        <v>5266</v>
      </c>
      <c r="D38" s="183">
        <v>44958</v>
      </c>
      <c r="E38" s="184" t="s">
        <v>750</v>
      </c>
      <c r="F38" s="390" t="s">
        <v>7</v>
      </c>
      <c r="G38" s="391">
        <v>52062.5</v>
      </c>
      <c r="I38" s="203">
        <v>44942</v>
      </c>
      <c r="J38" s="196" t="s">
        <v>269</v>
      </c>
      <c r="K38" s="196" t="s">
        <v>270</v>
      </c>
      <c r="L38" s="197" t="s">
        <v>7</v>
      </c>
      <c r="M38" s="197">
        <v>2</v>
      </c>
      <c r="N38" s="373">
        <v>3787.056</v>
      </c>
      <c r="O38" s="106"/>
      <c r="P38" s="106"/>
      <c r="Q38" s="106"/>
      <c r="S38" s="277"/>
      <c r="T38" s="278"/>
      <c r="U38" s="330"/>
      <c r="V38" s="279"/>
      <c r="W38" s="279"/>
      <c r="X38" s="248"/>
      <c r="Y38" s="247"/>
      <c r="Z38" s="247"/>
      <c r="AA38" s="247"/>
      <c r="AB38" s="247"/>
      <c r="AC38" s="247"/>
      <c r="AD38" s="247"/>
      <c r="AE38" s="247"/>
    </row>
    <row r="39" spans="3:31" x14ac:dyDescent="0.25">
      <c r="C39" s="185">
        <v>5266</v>
      </c>
      <c r="D39" s="177">
        <v>44958</v>
      </c>
      <c r="E39" s="178" t="s">
        <v>751</v>
      </c>
      <c r="F39" s="389" t="s">
        <v>7</v>
      </c>
      <c r="G39" s="392">
        <v>89250</v>
      </c>
      <c r="I39" s="203">
        <v>44942</v>
      </c>
      <c r="J39" s="196" t="s">
        <v>271</v>
      </c>
      <c r="K39" s="196" t="s">
        <v>272</v>
      </c>
      <c r="L39" s="197" t="s">
        <v>7</v>
      </c>
      <c r="M39" s="197">
        <v>1</v>
      </c>
      <c r="N39" s="373">
        <v>8715.1070066666671</v>
      </c>
      <c r="O39" s="106"/>
      <c r="P39" s="106"/>
      <c r="Q39" s="106"/>
      <c r="S39" s="277"/>
      <c r="T39" s="278"/>
      <c r="U39" s="330"/>
      <c r="V39" s="279"/>
      <c r="W39" s="279"/>
      <c r="X39" s="248"/>
      <c r="Y39" s="247"/>
      <c r="Z39" s="247"/>
      <c r="AA39" s="247"/>
      <c r="AB39" s="247"/>
      <c r="AC39" s="247"/>
      <c r="AD39" s="247"/>
      <c r="AE39" s="247"/>
    </row>
    <row r="40" spans="3:31" x14ac:dyDescent="0.25">
      <c r="C40" s="185">
        <v>5266</v>
      </c>
      <c r="D40" s="177">
        <v>44958</v>
      </c>
      <c r="E40" s="178" t="s">
        <v>752</v>
      </c>
      <c r="F40" s="389" t="s">
        <v>7</v>
      </c>
      <c r="G40" s="392">
        <v>44625</v>
      </c>
      <c r="I40" s="203">
        <v>44942</v>
      </c>
      <c r="J40" s="196" t="s">
        <v>243</v>
      </c>
      <c r="K40" s="196" t="s">
        <v>244</v>
      </c>
      <c r="L40" s="197" t="s">
        <v>7</v>
      </c>
      <c r="M40" s="197">
        <v>1</v>
      </c>
      <c r="N40" s="373">
        <v>1440.8345466666669</v>
      </c>
      <c r="O40" s="106"/>
      <c r="P40" s="106"/>
      <c r="Q40" s="106"/>
      <c r="S40" s="277"/>
      <c r="T40" s="278"/>
      <c r="U40" s="330"/>
      <c r="V40" s="279"/>
      <c r="W40" s="279"/>
      <c r="X40" s="343"/>
      <c r="Y40" s="247"/>
      <c r="Z40" s="247"/>
      <c r="AA40" s="247"/>
      <c r="AB40" s="247"/>
      <c r="AC40" s="247"/>
      <c r="AD40" s="247"/>
      <c r="AE40" s="247"/>
    </row>
    <row r="41" spans="3:31" x14ac:dyDescent="0.25">
      <c r="C41" s="396">
        <v>2454</v>
      </c>
      <c r="D41" s="177">
        <v>44959</v>
      </c>
      <c r="E41" s="178" t="s">
        <v>753</v>
      </c>
      <c r="F41" s="389" t="s">
        <v>7</v>
      </c>
      <c r="G41" s="392">
        <v>71400</v>
      </c>
      <c r="I41" s="203">
        <v>44942</v>
      </c>
      <c r="J41" s="196" t="s">
        <v>273</v>
      </c>
      <c r="K41" s="196" t="s">
        <v>274</v>
      </c>
      <c r="L41" s="197" t="s">
        <v>7</v>
      </c>
      <c r="M41" s="197">
        <v>12</v>
      </c>
      <c r="N41" s="373">
        <v>1420.1460000000002</v>
      </c>
      <c r="O41" s="106"/>
      <c r="P41" s="106"/>
      <c r="Q41" s="106"/>
      <c r="S41" s="277"/>
      <c r="T41" s="278"/>
      <c r="U41" s="330"/>
      <c r="V41" s="279"/>
      <c r="W41" s="279"/>
      <c r="X41" s="343"/>
      <c r="Y41" s="247"/>
      <c r="Z41" s="247"/>
      <c r="AA41" s="247"/>
      <c r="AB41" s="247"/>
      <c r="AC41" s="247"/>
      <c r="AD41" s="247"/>
      <c r="AE41" s="247"/>
    </row>
    <row r="42" spans="3:31" x14ac:dyDescent="0.25">
      <c r="C42" s="185">
        <v>10</v>
      </c>
      <c r="D42" s="177">
        <v>44961</v>
      </c>
      <c r="E42" s="178" t="s">
        <v>754</v>
      </c>
      <c r="F42" s="389" t="s">
        <v>7</v>
      </c>
      <c r="G42" s="392">
        <v>160650</v>
      </c>
      <c r="I42" s="203">
        <v>44942</v>
      </c>
      <c r="J42" s="196" t="s">
        <v>275</v>
      </c>
      <c r="K42" s="196" t="s">
        <v>276</v>
      </c>
      <c r="L42" s="197" t="s">
        <v>7</v>
      </c>
      <c r="M42" s="197">
        <v>1</v>
      </c>
      <c r="N42" s="373">
        <v>188235.02030666664</v>
      </c>
      <c r="O42" s="106"/>
      <c r="P42" s="106"/>
      <c r="Q42" s="106"/>
      <c r="S42" s="277"/>
      <c r="T42" s="278"/>
      <c r="U42" s="330"/>
      <c r="V42" s="279"/>
      <c r="W42" s="279"/>
      <c r="X42" s="343"/>
      <c r="Y42" s="247"/>
      <c r="Z42" s="247"/>
      <c r="AA42" s="247"/>
      <c r="AB42" s="247"/>
      <c r="AC42" s="247"/>
      <c r="AD42" s="247"/>
      <c r="AE42" s="247"/>
    </row>
    <row r="43" spans="3:31" x14ac:dyDescent="0.25">
      <c r="C43" s="185">
        <v>5289</v>
      </c>
      <c r="D43" s="177">
        <v>44964</v>
      </c>
      <c r="E43" s="178" t="s">
        <v>755</v>
      </c>
      <c r="F43" s="389" t="s">
        <v>7</v>
      </c>
      <c r="G43" s="392">
        <v>37187.5</v>
      </c>
      <c r="I43" s="203">
        <v>44942</v>
      </c>
      <c r="J43" s="196" t="s">
        <v>277</v>
      </c>
      <c r="K43" s="196" t="s">
        <v>278</v>
      </c>
      <c r="L43" s="197" t="s">
        <v>7</v>
      </c>
      <c r="M43" s="197">
        <v>1</v>
      </c>
      <c r="N43" s="373">
        <v>174009.65400000001</v>
      </c>
      <c r="O43" s="106"/>
      <c r="P43" s="106"/>
      <c r="Q43" s="106"/>
      <c r="S43" s="247"/>
      <c r="T43" s="329"/>
      <c r="U43" s="277"/>
      <c r="V43" s="330"/>
      <c r="W43" s="279"/>
      <c r="X43" s="248"/>
      <c r="Y43" s="247"/>
      <c r="Z43" s="247"/>
      <c r="AA43" s="247"/>
      <c r="AB43" s="247"/>
      <c r="AC43" s="247"/>
      <c r="AD43" s="247"/>
      <c r="AE43" s="247"/>
    </row>
    <row r="44" spans="3:31" x14ac:dyDescent="0.25">
      <c r="C44" s="185">
        <v>5289</v>
      </c>
      <c r="D44" s="177">
        <v>44964</v>
      </c>
      <c r="E44" s="178" t="s">
        <v>756</v>
      </c>
      <c r="F44" s="389" t="s">
        <v>7</v>
      </c>
      <c r="G44" s="392">
        <v>59500</v>
      </c>
      <c r="I44" s="203">
        <v>44942</v>
      </c>
      <c r="J44" s="196" t="s">
        <v>74</v>
      </c>
      <c r="K44" s="196" t="s">
        <v>75</v>
      </c>
      <c r="L44" s="197" t="s">
        <v>7</v>
      </c>
      <c r="M44" s="197">
        <v>1</v>
      </c>
      <c r="N44" s="373">
        <v>349700</v>
      </c>
      <c r="O44" s="106"/>
      <c r="P44" s="106"/>
      <c r="Q44" s="106"/>
      <c r="S44" s="247"/>
      <c r="T44" s="329"/>
      <c r="U44" s="277"/>
      <c r="V44" s="330"/>
      <c r="W44" s="279"/>
      <c r="X44" s="248"/>
      <c r="Y44" s="247"/>
      <c r="Z44" s="247"/>
      <c r="AA44" s="247"/>
      <c r="AB44" s="247"/>
      <c r="AC44" s="247"/>
      <c r="AD44" s="247"/>
      <c r="AE44" s="247"/>
    </row>
    <row r="45" spans="3:31" x14ac:dyDescent="0.25">
      <c r="C45" s="185">
        <v>5289</v>
      </c>
      <c r="D45" s="177">
        <v>44964</v>
      </c>
      <c r="E45" s="178" t="s">
        <v>757</v>
      </c>
      <c r="F45" s="389" t="s">
        <v>7</v>
      </c>
      <c r="G45" s="392">
        <v>29750</v>
      </c>
      <c r="I45" s="203">
        <v>44942</v>
      </c>
      <c r="J45" s="196" t="s">
        <v>279</v>
      </c>
      <c r="K45" s="196" t="s">
        <v>280</v>
      </c>
      <c r="L45" s="197" t="s">
        <v>7</v>
      </c>
      <c r="M45" s="197">
        <v>1</v>
      </c>
      <c r="N45" s="373">
        <v>23933.636999999999</v>
      </c>
      <c r="O45" s="106"/>
      <c r="P45" s="106"/>
      <c r="Q45" s="106"/>
      <c r="S45" s="277"/>
      <c r="T45" s="278"/>
      <c r="U45" s="330"/>
      <c r="V45" s="279"/>
      <c r="W45" s="279"/>
      <c r="X45" s="248"/>
      <c r="Y45" s="247"/>
      <c r="Z45" s="247"/>
      <c r="AA45" s="247"/>
      <c r="AB45" s="247"/>
      <c r="AC45" s="247"/>
      <c r="AD45" s="247"/>
      <c r="AE45" s="247"/>
    </row>
    <row r="46" spans="3:31" x14ac:dyDescent="0.25">
      <c r="C46" s="185">
        <v>2946</v>
      </c>
      <c r="D46" s="177">
        <v>44966</v>
      </c>
      <c r="E46" s="178" t="s">
        <v>758</v>
      </c>
      <c r="F46" s="389" t="s">
        <v>7</v>
      </c>
      <c r="G46" s="392">
        <v>119000</v>
      </c>
      <c r="I46" s="203">
        <v>44942</v>
      </c>
      <c r="J46" s="196" t="s">
        <v>281</v>
      </c>
      <c r="K46" s="196" t="s">
        <v>282</v>
      </c>
      <c r="L46" s="197" t="s">
        <v>7</v>
      </c>
      <c r="M46" s="197">
        <v>2</v>
      </c>
      <c r="N46" s="373">
        <v>6432.7147733333331</v>
      </c>
      <c r="O46" s="106"/>
      <c r="P46" s="106"/>
      <c r="Q46" s="106"/>
      <c r="S46" s="277"/>
      <c r="T46" s="278"/>
      <c r="U46" s="330"/>
      <c r="V46" s="279"/>
      <c r="W46" s="279"/>
      <c r="X46" s="248"/>
      <c r="Y46" s="247"/>
      <c r="Z46" s="247"/>
      <c r="AA46" s="247"/>
      <c r="AB46" s="247"/>
      <c r="AC46" s="247"/>
      <c r="AD46" s="247"/>
      <c r="AE46" s="247"/>
    </row>
    <row r="47" spans="3:31" x14ac:dyDescent="0.25">
      <c r="C47" s="185">
        <v>2946</v>
      </c>
      <c r="D47" s="177">
        <v>44966</v>
      </c>
      <c r="E47" s="178" t="s">
        <v>454</v>
      </c>
      <c r="F47" s="389" t="s">
        <v>7</v>
      </c>
      <c r="G47" s="392">
        <v>238000</v>
      </c>
      <c r="I47" s="203">
        <v>44944</v>
      </c>
      <c r="J47" s="196" t="s">
        <v>283</v>
      </c>
      <c r="K47" s="196" t="s">
        <v>284</v>
      </c>
      <c r="L47" s="197" t="s">
        <v>7</v>
      </c>
      <c r="M47" s="197">
        <v>1</v>
      </c>
      <c r="N47" s="373">
        <v>672945</v>
      </c>
      <c r="O47" s="106"/>
      <c r="P47" s="106"/>
      <c r="Q47" s="106"/>
      <c r="S47" s="277"/>
      <c r="T47" s="278"/>
      <c r="U47" s="330"/>
      <c r="V47" s="279"/>
      <c r="W47" s="279"/>
      <c r="X47" s="248"/>
      <c r="Y47" s="247"/>
      <c r="Z47" s="247"/>
      <c r="AA47" s="247"/>
      <c r="AB47" s="247"/>
      <c r="AC47" s="247"/>
      <c r="AD47" s="247"/>
      <c r="AE47" s="247"/>
    </row>
    <row r="48" spans="3:31" x14ac:dyDescent="0.25">
      <c r="C48" s="185">
        <v>2946</v>
      </c>
      <c r="D48" s="177">
        <v>44966</v>
      </c>
      <c r="E48" s="178" t="s">
        <v>759</v>
      </c>
      <c r="F48" s="389" t="s">
        <v>7</v>
      </c>
      <c r="G48" s="392">
        <v>59500</v>
      </c>
      <c r="I48" s="203">
        <v>44944</v>
      </c>
      <c r="J48" s="196" t="s">
        <v>283</v>
      </c>
      <c r="K48" s="196" t="s">
        <v>284</v>
      </c>
      <c r="L48" s="197" t="s">
        <v>7</v>
      </c>
      <c r="M48" s="197">
        <v>1</v>
      </c>
      <c r="N48" s="373">
        <v>672945</v>
      </c>
      <c r="O48" s="106"/>
      <c r="P48" s="106"/>
      <c r="Q48" s="106"/>
      <c r="S48" s="277"/>
      <c r="T48" s="278"/>
      <c r="U48" s="330"/>
      <c r="V48" s="279"/>
      <c r="W48" s="279"/>
      <c r="X48" s="248"/>
      <c r="Y48" s="247"/>
      <c r="Z48" s="247"/>
      <c r="AA48" s="247"/>
      <c r="AB48" s="247"/>
      <c r="AC48" s="247"/>
      <c r="AD48" s="247"/>
      <c r="AE48" s="247"/>
    </row>
    <row r="49" spans="3:31" x14ac:dyDescent="0.25">
      <c r="C49" s="185">
        <v>2946</v>
      </c>
      <c r="D49" s="177">
        <v>44966</v>
      </c>
      <c r="E49" s="178" t="s">
        <v>216</v>
      </c>
      <c r="F49" s="389" t="s">
        <v>7</v>
      </c>
      <c r="G49" s="392">
        <v>44625</v>
      </c>
      <c r="I49" s="203">
        <v>44945</v>
      </c>
      <c r="J49" s="196" t="s">
        <v>285</v>
      </c>
      <c r="K49" s="196" t="s">
        <v>286</v>
      </c>
      <c r="L49" s="197" t="s">
        <v>7</v>
      </c>
      <c r="M49" s="197">
        <v>1</v>
      </c>
      <c r="N49" s="373">
        <v>383812.07683000003</v>
      </c>
      <c r="O49" s="106"/>
      <c r="P49" s="106"/>
      <c r="Q49" s="106"/>
      <c r="S49" s="277"/>
      <c r="T49" s="278"/>
      <c r="U49" s="330"/>
      <c r="V49" s="279"/>
      <c r="W49" s="279"/>
      <c r="X49" s="248"/>
      <c r="Y49" s="247"/>
      <c r="Z49" s="247"/>
      <c r="AA49" s="247"/>
      <c r="AB49" s="247"/>
      <c r="AC49" s="247"/>
      <c r="AD49" s="247"/>
      <c r="AE49" s="247"/>
    </row>
    <row r="50" spans="3:31" x14ac:dyDescent="0.25">
      <c r="C50" s="185">
        <v>1195</v>
      </c>
      <c r="D50" s="177">
        <v>44968</v>
      </c>
      <c r="E50" s="178" t="s">
        <v>760</v>
      </c>
      <c r="F50" s="389" t="s">
        <v>7</v>
      </c>
      <c r="G50" s="392">
        <v>223125</v>
      </c>
      <c r="I50" s="203">
        <v>44945</v>
      </c>
      <c r="J50" s="196" t="s">
        <v>74</v>
      </c>
      <c r="K50" s="196" t="s">
        <v>75</v>
      </c>
      <c r="L50" s="197" t="s">
        <v>7</v>
      </c>
      <c r="M50" s="197">
        <v>1</v>
      </c>
      <c r="N50" s="373">
        <v>349700</v>
      </c>
      <c r="O50" s="106"/>
      <c r="P50" s="106"/>
      <c r="Q50" s="106"/>
      <c r="S50" s="247"/>
      <c r="T50" s="247"/>
      <c r="U50" s="247"/>
      <c r="V50" s="247"/>
      <c r="W50" s="247"/>
      <c r="X50" s="247"/>
      <c r="Y50" s="247"/>
      <c r="Z50" s="247"/>
      <c r="AA50" s="247"/>
      <c r="AB50" s="247"/>
      <c r="AC50" s="247"/>
      <c r="AD50" s="247"/>
      <c r="AE50" s="247"/>
    </row>
    <row r="51" spans="3:31" x14ac:dyDescent="0.25">
      <c r="C51" s="185">
        <v>816</v>
      </c>
      <c r="D51" s="177">
        <v>44969</v>
      </c>
      <c r="E51" s="178" t="s">
        <v>761</v>
      </c>
      <c r="F51" s="389" t="s">
        <v>7</v>
      </c>
      <c r="G51" s="392">
        <v>62500.004874999999</v>
      </c>
      <c r="I51" s="203">
        <v>44945</v>
      </c>
      <c r="J51" s="196" t="s">
        <v>287</v>
      </c>
      <c r="K51" s="196" t="s">
        <v>288</v>
      </c>
      <c r="L51" s="197" t="s">
        <v>7</v>
      </c>
      <c r="M51" s="197">
        <v>4</v>
      </c>
      <c r="N51" s="373">
        <v>98875.088000000003</v>
      </c>
      <c r="O51" s="106"/>
      <c r="P51" s="106"/>
      <c r="Q51" s="106"/>
      <c r="S51" s="247"/>
      <c r="T51" s="247"/>
      <c r="U51" s="247"/>
      <c r="V51" s="247"/>
      <c r="W51" s="247"/>
      <c r="X51" s="247"/>
      <c r="Y51" s="247"/>
      <c r="Z51" s="247"/>
      <c r="AA51" s="247"/>
      <c r="AB51" s="247"/>
      <c r="AC51" s="247"/>
      <c r="AD51" s="247"/>
      <c r="AE51" s="247"/>
    </row>
    <row r="52" spans="3:31" x14ac:dyDescent="0.25">
      <c r="C52" s="185">
        <v>5363</v>
      </c>
      <c r="D52" s="177">
        <v>44970</v>
      </c>
      <c r="E52" s="178" t="s">
        <v>762</v>
      </c>
      <c r="F52" s="389" t="s">
        <v>7</v>
      </c>
      <c r="G52" s="392">
        <v>81812.5</v>
      </c>
      <c r="I52" s="203">
        <v>44945</v>
      </c>
      <c r="J52" s="196" t="s">
        <v>289</v>
      </c>
      <c r="K52" s="196" t="s">
        <v>290</v>
      </c>
      <c r="L52" s="197" t="s">
        <v>7</v>
      </c>
      <c r="M52" s="197">
        <v>6</v>
      </c>
      <c r="N52" s="373">
        <v>3369.366</v>
      </c>
      <c r="O52" s="106"/>
      <c r="P52" s="106"/>
      <c r="Q52" s="106"/>
      <c r="S52" s="247"/>
      <c r="T52" s="329"/>
      <c r="U52" s="277"/>
      <c r="V52" s="344"/>
      <c r="W52" s="279"/>
      <c r="X52" s="248"/>
      <c r="Y52" s="247"/>
      <c r="Z52" s="247"/>
      <c r="AA52" s="247"/>
      <c r="AB52" s="247"/>
      <c r="AC52" s="247"/>
      <c r="AD52" s="247"/>
      <c r="AE52" s="247"/>
    </row>
    <row r="53" spans="3:31" x14ac:dyDescent="0.25">
      <c r="C53" s="185">
        <v>5363</v>
      </c>
      <c r="D53" s="177">
        <v>44970</v>
      </c>
      <c r="E53" s="178" t="s">
        <v>763</v>
      </c>
      <c r="F53" s="389" t="s">
        <v>7</v>
      </c>
      <c r="G53" s="392">
        <v>104125</v>
      </c>
      <c r="I53" s="203">
        <v>44945</v>
      </c>
      <c r="J53" s="196" t="s">
        <v>291</v>
      </c>
      <c r="K53" s="196" t="s">
        <v>292</v>
      </c>
      <c r="L53" s="197" t="s">
        <v>7</v>
      </c>
      <c r="M53" s="197">
        <v>6</v>
      </c>
      <c r="N53" s="373">
        <v>12403.907879999999</v>
      </c>
      <c r="O53" s="106"/>
      <c r="P53" s="106"/>
      <c r="Q53" s="106"/>
      <c r="S53" s="247"/>
      <c r="T53" s="329"/>
      <c r="U53" s="277"/>
      <c r="V53" s="344"/>
      <c r="W53" s="279"/>
      <c r="X53" s="248"/>
      <c r="Y53" s="247"/>
      <c r="Z53" s="247"/>
      <c r="AA53" s="247"/>
      <c r="AB53" s="247"/>
      <c r="AC53" s="247"/>
      <c r="AD53" s="247"/>
      <c r="AE53" s="247"/>
    </row>
    <row r="54" spans="3:31" x14ac:dyDescent="0.25">
      <c r="C54" s="185">
        <v>5363</v>
      </c>
      <c r="D54" s="177">
        <v>44970</v>
      </c>
      <c r="E54" s="178" t="s">
        <v>764</v>
      </c>
      <c r="F54" s="389" t="s">
        <v>7</v>
      </c>
      <c r="G54" s="392">
        <v>44625</v>
      </c>
      <c r="I54" s="203">
        <v>44945</v>
      </c>
      <c r="J54" s="196" t="s">
        <v>293</v>
      </c>
      <c r="K54" s="196" t="s">
        <v>294</v>
      </c>
      <c r="L54" s="197" t="s">
        <v>7</v>
      </c>
      <c r="M54" s="197">
        <v>6</v>
      </c>
      <c r="N54" s="373">
        <v>5616.8166600000004</v>
      </c>
      <c r="O54" s="106"/>
      <c r="P54" s="106"/>
      <c r="Q54" s="106"/>
      <c r="S54" s="247"/>
      <c r="T54" s="329"/>
      <c r="U54" s="277"/>
      <c r="V54" s="344"/>
      <c r="W54" s="279"/>
      <c r="X54" s="248"/>
      <c r="Y54" s="247"/>
      <c r="Z54" s="247"/>
      <c r="AA54" s="247"/>
      <c r="AB54" s="247"/>
      <c r="AC54" s="247"/>
      <c r="AD54" s="247"/>
      <c r="AE54" s="247"/>
    </row>
    <row r="55" spans="3:31" x14ac:dyDescent="0.25">
      <c r="C55" s="185">
        <v>499</v>
      </c>
      <c r="D55" s="177">
        <v>44971</v>
      </c>
      <c r="E55" s="178" t="s">
        <v>765</v>
      </c>
      <c r="F55" s="389" t="s">
        <v>7</v>
      </c>
      <c r="G55" s="392">
        <v>29750</v>
      </c>
      <c r="I55" s="203">
        <v>44945</v>
      </c>
      <c r="J55" s="196" t="s">
        <v>293</v>
      </c>
      <c r="K55" s="196" t="s">
        <v>294</v>
      </c>
      <c r="L55" s="197" t="s">
        <v>7</v>
      </c>
      <c r="M55" s="197">
        <v>1</v>
      </c>
      <c r="N55" s="373">
        <v>350.30268000000001</v>
      </c>
      <c r="O55" s="106"/>
      <c r="P55" s="106"/>
      <c r="Q55" s="106"/>
      <c r="S55" s="247"/>
      <c r="T55" s="329"/>
      <c r="U55" s="277"/>
      <c r="V55" s="344"/>
      <c r="W55" s="279"/>
      <c r="X55" s="248"/>
      <c r="Y55" s="247"/>
      <c r="Z55" s="247"/>
      <c r="AA55" s="247"/>
      <c r="AB55" s="247"/>
      <c r="AC55" s="247"/>
      <c r="AD55" s="247"/>
      <c r="AE55" s="247"/>
    </row>
    <row r="56" spans="3:31" x14ac:dyDescent="0.25">
      <c r="C56" s="185">
        <v>29</v>
      </c>
      <c r="D56" s="177">
        <v>44971</v>
      </c>
      <c r="E56" s="178" t="s">
        <v>766</v>
      </c>
      <c r="F56" s="389" t="s">
        <v>7</v>
      </c>
      <c r="G56" s="392">
        <v>3718750</v>
      </c>
      <c r="I56" s="203">
        <v>44947</v>
      </c>
      <c r="J56" s="196" t="s">
        <v>177</v>
      </c>
      <c r="K56" s="196" t="s">
        <v>178</v>
      </c>
      <c r="L56" s="197" t="s">
        <v>7</v>
      </c>
      <c r="M56" s="197">
        <v>3</v>
      </c>
      <c r="N56" s="373">
        <v>2320.5</v>
      </c>
      <c r="O56" s="106"/>
      <c r="P56" s="106"/>
      <c r="Q56" s="106"/>
      <c r="S56" s="247"/>
      <c r="T56" s="329"/>
      <c r="U56" s="277"/>
      <c r="V56" s="344"/>
      <c r="W56" s="279"/>
      <c r="X56" s="248"/>
      <c r="Y56" s="247"/>
      <c r="Z56" s="247"/>
      <c r="AA56" s="247"/>
      <c r="AB56" s="247"/>
      <c r="AC56" s="247"/>
      <c r="AD56" s="247"/>
      <c r="AE56" s="247"/>
    </row>
    <row r="57" spans="3:31" x14ac:dyDescent="0.25">
      <c r="C57" s="185">
        <v>815</v>
      </c>
      <c r="D57" s="177">
        <v>44972</v>
      </c>
      <c r="E57" s="178" t="s">
        <v>767</v>
      </c>
      <c r="F57" s="389" t="s">
        <v>7</v>
      </c>
      <c r="G57" s="392">
        <v>520625</v>
      </c>
      <c r="I57" s="203">
        <v>44947</v>
      </c>
      <c r="J57" s="196" t="s">
        <v>173</v>
      </c>
      <c r="K57" s="196" t="s">
        <v>174</v>
      </c>
      <c r="L57" s="197" t="s">
        <v>7</v>
      </c>
      <c r="M57" s="197">
        <v>3</v>
      </c>
      <c r="N57" s="373">
        <v>13923</v>
      </c>
      <c r="O57" s="106"/>
      <c r="P57" s="106"/>
      <c r="Q57" s="106"/>
      <c r="S57" s="277"/>
      <c r="T57" s="278"/>
      <c r="U57" s="344"/>
      <c r="V57" s="279"/>
      <c r="W57" s="279"/>
      <c r="X57" s="248"/>
      <c r="Y57" s="247"/>
      <c r="Z57" s="247"/>
      <c r="AA57" s="247"/>
      <c r="AB57" s="247"/>
      <c r="AC57" s="247"/>
      <c r="AD57" s="247"/>
      <c r="AE57" s="247"/>
    </row>
    <row r="58" spans="3:31" x14ac:dyDescent="0.25">
      <c r="C58" s="185">
        <v>2493</v>
      </c>
      <c r="D58" s="177">
        <v>44972</v>
      </c>
      <c r="E58" s="178" t="s">
        <v>768</v>
      </c>
      <c r="F58" s="389" t="s">
        <v>7</v>
      </c>
      <c r="G58" s="392">
        <v>669375</v>
      </c>
      <c r="I58" s="203">
        <v>44947</v>
      </c>
      <c r="J58" s="196" t="s">
        <v>295</v>
      </c>
      <c r="K58" s="196" t="s">
        <v>296</v>
      </c>
      <c r="L58" s="197" t="s">
        <v>7</v>
      </c>
      <c r="M58" s="197">
        <v>1</v>
      </c>
      <c r="N58" s="373">
        <v>24236.32302</v>
      </c>
      <c r="O58" s="106"/>
      <c r="P58" s="106"/>
      <c r="Q58" s="106"/>
      <c r="S58" s="247"/>
      <c r="T58" s="329"/>
      <c r="U58" s="277"/>
      <c r="V58" s="344"/>
      <c r="W58" s="279"/>
      <c r="X58" s="248"/>
      <c r="Y58" s="247"/>
      <c r="Z58" s="247"/>
      <c r="AA58" s="247"/>
      <c r="AB58" s="247"/>
      <c r="AC58" s="247"/>
      <c r="AD58" s="247"/>
      <c r="AE58" s="247"/>
    </row>
    <row r="59" spans="3:31" x14ac:dyDescent="0.25">
      <c r="C59" s="185">
        <v>3003</v>
      </c>
      <c r="D59" s="177">
        <v>44972</v>
      </c>
      <c r="E59" s="178" t="s">
        <v>769</v>
      </c>
      <c r="F59" s="389" t="s">
        <v>7</v>
      </c>
      <c r="G59" s="392">
        <v>119000</v>
      </c>
      <c r="I59" s="203">
        <v>44947</v>
      </c>
      <c r="J59" s="196" t="s">
        <v>297</v>
      </c>
      <c r="K59" s="196" t="s">
        <v>298</v>
      </c>
      <c r="L59" s="197" t="s">
        <v>7</v>
      </c>
      <c r="M59" s="197">
        <v>1</v>
      </c>
      <c r="N59" s="373">
        <v>15470</v>
      </c>
      <c r="O59" s="106"/>
      <c r="P59" s="106"/>
      <c r="Q59" s="106"/>
      <c r="S59" s="247"/>
      <c r="T59" s="329"/>
      <c r="U59" s="277"/>
      <c r="V59" s="344"/>
      <c r="W59" s="279"/>
      <c r="X59" s="248"/>
      <c r="Y59" s="247"/>
      <c r="Z59" s="247"/>
      <c r="AA59" s="247"/>
      <c r="AB59" s="247"/>
      <c r="AC59" s="247"/>
      <c r="AD59" s="247"/>
      <c r="AE59" s="247"/>
    </row>
    <row r="60" spans="3:31" x14ac:dyDescent="0.25">
      <c r="C60" s="185">
        <v>3005</v>
      </c>
      <c r="D60" s="177">
        <v>44973</v>
      </c>
      <c r="E60" s="178" t="s">
        <v>770</v>
      </c>
      <c r="F60" s="389" t="s">
        <v>7</v>
      </c>
      <c r="G60" s="392">
        <v>119000</v>
      </c>
      <c r="I60" s="203">
        <v>44947</v>
      </c>
      <c r="J60" s="196" t="s">
        <v>74</v>
      </c>
      <c r="K60" s="196" t="s">
        <v>75</v>
      </c>
      <c r="L60" s="197" t="s">
        <v>7</v>
      </c>
      <c r="M60" s="197">
        <v>2</v>
      </c>
      <c r="N60" s="373">
        <v>699400</v>
      </c>
      <c r="O60" s="106"/>
      <c r="P60" s="106"/>
      <c r="Q60" s="106"/>
      <c r="S60" s="247"/>
      <c r="T60" s="329"/>
      <c r="U60" s="277"/>
      <c r="V60" s="344"/>
      <c r="W60" s="279"/>
      <c r="X60" s="248"/>
      <c r="Y60" s="247"/>
      <c r="Z60" s="247"/>
      <c r="AA60" s="247"/>
      <c r="AB60" s="247"/>
      <c r="AC60" s="247"/>
      <c r="AD60" s="247"/>
      <c r="AE60" s="247"/>
    </row>
    <row r="61" spans="3:31" x14ac:dyDescent="0.25">
      <c r="C61" s="185">
        <v>3005</v>
      </c>
      <c r="D61" s="177">
        <v>44973</v>
      </c>
      <c r="E61" s="178" t="s">
        <v>771</v>
      </c>
      <c r="F61" s="389" t="s">
        <v>7</v>
      </c>
      <c r="G61" s="392">
        <v>59500</v>
      </c>
      <c r="I61" s="203">
        <v>44949</v>
      </c>
      <c r="J61" s="196" t="s">
        <v>275</v>
      </c>
      <c r="K61" s="196" t="s">
        <v>276</v>
      </c>
      <c r="L61" s="197" t="s">
        <v>7</v>
      </c>
      <c r="M61" s="197">
        <v>1</v>
      </c>
      <c r="N61" s="373">
        <v>188235.02030666664</v>
      </c>
      <c r="O61" s="106"/>
      <c r="P61" s="106"/>
      <c r="Q61" s="106"/>
      <c r="S61" s="247"/>
      <c r="T61" s="247"/>
      <c r="U61" s="247"/>
      <c r="V61" s="247"/>
      <c r="W61" s="247"/>
      <c r="X61" s="247"/>
      <c r="Y61" s="247"/>
      <c r="Z61" s="247"/>
      <c r="AA61" s="247"/>
      <c r="AB61" s="247"/>
      <c r="AC61" s="247"/>
      <c r="AD61" s="247"/>
      <c r="AE61" s="247"/>
    </row>
    <row r="62" spans="3:31" x14ac:dyDescent="0.25">
      <c r="C62" s="185">
        <v>3005</v>
      </c>
      <c r="D62" s="177">
        <v>44973</v>
      </c>
      <c r="E62" s="178" t="s">
        <v>759</v>
      </c>
      <c r="F62" s="389" t="s">
        <v>7</v>
      </c>
      <c r="G62" s="392">
        <v>44625</v>
      </c>
      <c r="I62" s="203">
        <v>44949</v>
      </c>
      <c r="J62" s="196" t="s">
        <v>299</v>
      </c>
      <c r="K62" s="196" t="s">
        <v>300</v>
      </c>
      <c r="L62" s="197" t="s">
        <v>7</v>
      </c>
      <c r="M62" s="197">
        <v>1</v>
      </c>
      <c r="N62" s="373">
        <v>273466.28399999999</v>
      </c>
      <c r="O62" s="106"/>
      <c r="P62" s="106"/>
      <c r="Q62" s="106"/>
      <c r="S62" s="247"/>
      <c r="T62" s="247"/>
      <c r="U62" s="247"/>
      <c r="V62" s="247"/>
      <c r="W62" s="247"/>
      <c r="X62" s="247"/>
      <c r="Y62" s="247"/>
      <c r="Z62" s="247"/>
      <c r="AA62" s="247"/>
      <c r="AB62" s="247"/>
      <c r="AC62" s="247"/>
      <c r="AD62" s="247"/>
      <c r="AE62" s="247"/>
    </row>
    <row r="63" spans="3:31" x14ac:dyDescent="0.25">
      <c r="C63" s="185">
        <v>826</v>
      </c>
      <c r="D63" s="177">
        <v>44974</v>
      </c>
      <c r="E63" s="178" t="s">
        <v>772</v>
      </c>
      <c r="F63" s="389" t="s">
        <v>7</v>
      </c>
      <c r="G63" s="392">
        <v>162500.00375</v>
      </c>
      <c r="I63" s="203">
        <v>44949</v>
      </c>
      <c r="J63" s="196" t="s">
        <v>191</v>
      </c>
      <c r="K63" s="196" t="s">
        <v>192</v>
      </c>
      <c r="L63" s="197" t="s">
        <v>7</v>
      </c>
      <c r="M63" s="197">
        <v>2</v>
      </c>
      <c r="N63" s="373">
        <v>256488.2684</v>
      </c>
      <c r="O63" s="106"/>
      <c r="P63" s="106"/>
      <c r="Q63" s="106"/>
      <c r="S63" s="247"/>
      <c r="T63" s="247"/>
      <c r="U63" s="247"/>
      <c r="V63" s="247"/>
      <c r="W63" s="247"/>
      <c r="X63" s="247"/>
      <c r="Y63" s="247"/>
      <c r="Z63" s="247"/>
      <c r="AA63" s="247"/>
      <c r="AB63" s="247"/>
      <c r="AC63" s="247"/>
      <c r="AD63" s="247"/>
      <c r="AE63" s="247"/>
    </row>
    <row r="64" spans="3:31" x14ac:dyDescent="0.25">
      <c r="C64" s="185">
        <v>828</v>
      </c>
      <c r="D64" s="177">
        <v>44974</v>
      </c>
      <c r="E64" s="178" t="s">
        <v>773</v>
      </c>
      <c r="F64" s="389" t="s">
        <v>7</v>
      </c>
      <c r="G64" s="392">
        <v>162500.00375</v>
      </c>
      <c r="I64" s="203">
        <v>44950</v>
      </c>
      <c r="J64" s="196" t="s">
        <v>181</v>
      </c>
      <c r="K64" s="196" t="s">
        <v>182</v>
      </c>
      <c r="L64" s="197" t="s">
        <v>7</v>
      </c>
      <c r="M64" s="197">
        <v>2</v>
      </c>
      <c r="N64" s="373">
        <v>229484.1458</v>
      </c>
      <c r="O64" s="106"/>
      <c r="P64" s="106"/>
      <c r="Q64" s="106"/>
      <c r="S64" s="247"/>
      <c r="T64" s="247"/>
      <c r="U64" s="247"/>
      <c r="V64" s="247"/>
      <c r="W64" s="247"/>
      <c r="X64" s="247"/>
      <c r="Y64" s="247"/>
      <c r="Z64" s="247"/>
      <c r="AA64" s="247"/>
      <c r="AB64" s="247"/>
      <c r="AC64" s="247"/>
      <c r="AD64" s="247"/>
      <c r="AE64" s="247"/>
    </row>
    <row r="65" spans="3:31" x14ac:dyDescent="0.25">
      <c r="C65" s="185">
        <v>3010</v>
      </c>
      <c r="D65" s="177">
        <v>44980</v>
      </c>
      <c r="E65" s="178" t="s">
        <v>216</v>
      </c>
      <c r="F65" s="389" t="s">
        <v>7</v>
      </c>
      <c r="G65" s="392">
        <v>44625</v>
      </c>
      <c r="I65" s="203">
        <v>44952</v>
      </c>
      <c r="J65" s="196" t="s">
        <v>74</v>
      </c>
      <c r="K65" s="196" t="s">
        <v>75</v>
      </c>
      <c r="L65" s="197" t="s">
        <v>7</v>
      </c>
      <c r="M65" s="197">
        <v>1</v>
      </c>
      <c r="N65" s="373">
        <v>349700</v>
      </c>
      <c r="O65" s="106"/>
      <c r="P65" s="106"/>
      <c r="Q65" s="106"/>
      <c r="S65" s="247"/>
      <c r="T65" s="247"/>
      <c r="U65" s="247"/>
      <c r="V65" s="247"/>
      <c r="W65" s="247"/>
      <c r="X65" s="247"/>
      <c r="Y65" s="247"/>
      <c r="Z65" s="247"/>
      <c r="AA65" s="247"/>
      <c r="AB65" s="247"/>
      <c r="AC65" s="247"/>
      <c r="AD65" s="247"/>
      <c r="AE65" s="247"/>
    </row>
    <row r="66" spans="3:31" x14ac:dyDescent="0.25">
      <c r="C66" s="185">
        <v>3010</v>
      </c>
      <c r="D66" s="177">
        <v>44980</v>
      </c>
      <c r="E66" s="178" t="s">
        <v>774</v>
      </c>
      <c r="F66" s="389" t="s">
        <v>7</v>
      </c>
      <c r="G66" s="392">
        <v>126437.5</v>
      </c>
      <c r="I66" s="203">
        <v>44953</v>
      </c>
      <c r="J66" s="196" t="s">
        <v>301</v>
      </c>
      <c r="K66" s="196" t="s">
        <v>302</v>
      </c>
      <c r="L66" s="197" t="s">
        <v>7</v>
      </c>
      <c r="M66" s="197">
        <v>4</v>
      </c>
      <c r="N66" s="373">
        <v>107987.71620000001</v>
      </c>
      <c r="O66" s="106"/>
      <c r="P66" s="106"/>
      <c r="Q66" s="106"/>
      <c r="S66" s="247"/>
      <c r="T66" s="247"/>
      <c r="U66" s="247"/>
      <c r="V66" s="247"/>
      <c r="W66" s="247"/>
      <c r="X66" s="247"/>
      <c r="Y66" s="247"/>
      <c r="Z66" s="247"/>
      <c r="AA66" s="247"/>
      <c r="AB66" s="247"/>
      <c r="AC66" s="247"/>
      <c r="AD66" s="247"/>
      <c r="AE66" s="247"/>
    </row>
    <row r="67" spans="3:31" x14ac:dyDescent="0.25">
      <c r="C67" s="185">
        <v>3010</v>
      </c>
      <c r="D67" s="177">
        <v>44980</v>
      </c>
      <c r="E67" s="178" t="s">
        <v>775</v>
      </c>
      <c r="F67" s="389" t="s">
        <v>7</v>
      </c>
      <c r="G67" s="392">
        <v>89250</v>
      </c>
      <c r="I67" s="203">
        <v>44957</v>
      </c>
      <c r="J67" s="196" t="s">
        <v>74</v>
      </c>
      <c r="K67" s="196" t="s">
        <v>75</v>
      </c>
      <c r="L67" s="197" t="s">
        <v>7</v>
      </c>
      <c r="M67" s="197">
        <v>1</v>
      </c>
      <c r="N67" s="373">
        <v>349700</v>
      </c>
      <c r="O67" s="106"/>
      <c r="P67" s="106"/>
      <c r="Q67" s="106"/>
      <c r="S67" s="247"/>
      <c r="T67" s="247"/>
      <c r="U67" s="247"/>
      <c r="V67" s="247"/>
      <c r="W67" s="247"/>
      <c r="X67" s="247"/>
      <c r="Y67" s="247"/>
      <c r="Z67" s="247"/>
      <c r="AA67" s="247"/>
      <c r="AB67" s="247"/>
      <c r="AC67" s="247"/>
      <c r="AD67" s="247"/>
      <c r="AE67" s="247"/>
    </row>
    <row r="68" spans="3:31" ht="15.75" thickBot="1" x14ac:dyDescent="0.3">
      <c r="C68" s="185">
        <v>3010</v>
      </c>
      <c r="D68" s="177">
        <v>44980</v>
      </c>
      <c r="E68" s="178" t="s">
        <v>776</v>
      </c>
      <c r="F68" s="389" t="s">
        <v>7</v>
      </c>
      <c r="G68" s="392">
        <v>59500</v>
      </c>
      <c r="I68" s="199">
        <v>44957</v>
      </c>
      <c r="J68" s="200" t="s">
        <v>231</v>
      </c>
      <c r="K68" s="200" t="s">
        <v>232</v>
      </c>
      <c r="L68" s="201" t="s">
        <v>7</v>
      </c>
      <c r="M68" s="201">
        <v>4</v>
      </c>
      <c r="N68" s="374">
        <v>101452.94068</v>
      </c>
      <c r="O68" s="106"/>
      <c r="P68" s="106"/>
      <c r="Q68" s="106"/>
      <c r="S68" s="247"/>
      <c r="T68" s="247"/>
      <c r="U68" s="247"/>
      <c r="V68" s="247"/>
      <c r="W68" s="247"/>
      <c r="X68" s="247"/>
      <c r="Y68" s="247"/>
      <c r="Z68" s="247"/>
      <c r="AA68" s="247"/>
      <c r="AB68" s="247"/>
      <c r="AC68" s="247"/>
      <c r="AD68" s="247"/>
      <c r="AE68" s="247"/>
    </row>
    <row r="69" spans="3:31" x14ac:dyDescent="0.25">
      <c r="C69" s="185">
        <v>3010</v>
      </c>
      <c r="D69" s="177">
        <v>44980</v>
      </c>
      <c r="E69" s="178" t="s">
        <v>777</v>
      </c>
      <c r="F69" s="389" t="s">
        <v>7</v>
      </c>
      <c r="G69" s="392">
        <v>89250</v>
      </c>
      <c r="I69" s="370">
        <v>44959</v>
      </c>
      <c r="J69" s="371" t="s">
        <v>732</v>
      </c>
      <c r="K69" s="371" t="s">
        <v>733</v>
      </c>
      <c r="L69" s="198" t="s">
        <v>7</v>
      </c>
      <c r="M69" s="198">
        <v>3</v>
      </c>
      <c r="N69" s="233">
        <v>53654.090489999995</v>
      </c>
      <c r="O69" s="106"/>
      <c r="P69" s="106"/>
      <c r="Q69" s="106"/>
      <c r="S69" s="247"/>
      <c r="T69" s="247"/>
      <c r="U69" s="247"/>
      <c r="V69" s="247"/>
      <c r="W69" s="247"/>
      <c r="X69" s="247"/>
      <c r="Y69" s="247"/>
      <c r="Z69" s="247"/>
      <c r="AA69" s="247"/>
      <c r="AB69" s="247"/>
      <c r="AC69" s="247"/>
      <c r="AD69" s="247"/>
      <c r="AE69" s="247"/>
    </row>
    <row r="70" spans="3:31" x14ac:dyDescent="0.25">
      <c r="C70" s="185">
        <v>844</v>
      </c>
      <c r="D70" s="177">
        <v>44983</v>
      </c>
      <c r="E70" s="178" t="s">
        <v>778</v>
      </c>
      <c r="F70" s="389" t="s">
        <v>7</v>
      </c>
      <c r="G70" s="392">
        <v>639999.99875000003</v>
      </c>
      <c r="I70" s="203">
        <v>44959</v>
      </c>
      <c r="J70" s="196" t="s">
        <v>74</v>
      </c>
      <c r="K70" s="196" t="s">
        <v>75</v>
      </c>
      <c r="L70" s="197" t="s">
        <v>7</v>
      </c>
      <c r="M70" s="197">
        <v>4</v>
      </c>
      <c r="N70" s="231">
        <v>1398800</v>
      </c>
      <c r="O70" s="106"/>
      <c r="P70" s="106"/>
      <c r="Q70" s="106"/>
      <c r="S70" s="247"/>
      <c r="T70" s="247"/>
      <c r="U70" s="247"/>
      <c r="V70" s="247"/>
      <c r="W70" s="247"/>
      <c r="X70" s="247"/>
      <c r="Y70" s="247"/>
      <c r="Z70" s="247"/>
      <c r="AA70" s="247"/>
      <c r="AB70" s="247"/>
      <c r="AC70" s="247"/>
      <c r="AD70" s="247"/>
      <c r="AE70" s="247"/>
    </row>
    <row r="71" spans="3:31" ht="15.75" thickBot="1" x14ac:dyDescent="0.3">
      <c r="C71" s="186">
        <v>845</v>
      </c>
      <c r="D71" s="187">
        <v>44983</v>
      </c>
      <c r="E71" s="188" t="s">
        <v>779</v>
      </c>
      <c r="F71" s="393" t="s">
        <v>7</v>
      </c>
      <c r="G71" s="394">
        <v>499999.99437500001</v>
      </c>
      <c r="I71" s="203">
        <v>44959</v>
      </c>
      <c r="J71" s="196" t="s">
        <v>780</v>
      </c>
      <c r="K71" s="196" t="s">
        <v>781</v>
      </c>
      <c r="L71" s="197" t="s">
        <v>7</v>
      </c>
      <c r="M71" s="197">
        <v>1</v>
      </c>
      <c r="N71" s="231">
        <v>70026.502000000008</v>
      </c>
      <c r="O71" s="106"/>
      <c r="P71" s="106"/>
      <c r="Q71" s="106"/>
      <c r="S71" s="247"/>
      <c r="T71" s="247"/>
      <c r="U71" s="247"/>
      <c r="V71" s="247"/>
      <c r="W71" s="247"/>
      <c r="X71" s="247"/>
      <c r="Y71" s="247"/>
      <c r="Z71" s="247"/>
      <c r="AA71" s="247"/>
      <c r="AB71" s="247"/>
      <c r="AC71" s="247"/>
      <c r="AD71" s="247"/>
      <c r="AE71" s="247"/>
    </row>
    <row r="72" spans="3:31" x14ac:dyDescent="0.25">
      <c r="C72" s="205">
        <v>849</v>
      </c>
      <c r="D72" s="411">
        <v>44986</v>
      </c>
      <c r="E72" s="417" t="s">
        <v>1187</v>
      </c>
      <c r="F72" s="412" t="s">
        <v>7</v>
      </c>
      <c r="G72" s="391">
        <v>337500.00550000003</v>
      </c>
      <c r="I72" s="203">
        <v>44959</v>
      </c>
      <c r="J72" s="196" t="s">
        <v>364</v>
      </c>
      <c r="K72" s="196" t="s">
        <v>365</v>
      </c>
      <c r="L72" s="197" t="s">
        <v>7</v>
      </c>
      <c r="M72" s="197">
        <v>3</v>
      </c>
      <c r="N72" s="231">
        <v>43653.245999999999</v>
      </c>
      <c r="O72" s="106"/>
      <c r="P72" s="106"/>
      <c r="Q72" s="106"/>
      <c r="S72" s="247"/>
      <c r="T72" s="247"/>
      <c r="U72" s="247"/>
      <c r="V72" s="247"/>
      <c r="W72" s="247"/>
      <c r="X72" s="247"/>
      <c r="Y72" s="247"/>
      <c r="Z72" s="247"/>
      <c r="AA72" s="247"/>
      <c r="AB72" s="247"/>
      <c r="AC72" s="247"/>
      <c r="AD72" s="247"/>
      <c r="AE72" s="247"/>
    </row>
    <row r="73" spans="3:31" x14ac:dyDescent="0.25">
      <c r="C73" s="185">
        <v>3018</v>
      </c>
      <c r="D73" s="409">
        <v>44987</v>
      </c>
      <c r="E73" s="415" t="s">
        <v>1188</v>
      </c>
      <c r="F73" s="410" t="s">
        <v>7</v>
      </c>
      <c r="G73" s="392">
        <v>119000</v>
      </c>
      <c r="I73" s="203">
        <v>44965</v>
      </c>
      <c r="J73" s="196" t="s">
        <v>74</v>
      </c>
      <c r="K73" s="196" t="s">
        <v>75</v>
      </c>
      <c r="L73" s="197" t="s">
        <v>7</v>
      </c>
      <c r="M73" s="197">
        <v>1</v>
      </c>
      <c r="N73" s="231">
        <v>349700</v>
      </c>
      <c r="O73" s="106"/>
      <c r="P73" s="106"/>
      <c r="Q73" s="106"/>
      <c r="S73" s="247"/>
      <c r="T73" s="247"/>
      <c r="U73" s="247"/>
      <c r="V73" s="247"/>
      <c r="W73" s="247"/>
      <c r="X73" s="247"/>
      <c r="Y73" s="247"/>
      <c r="Z73" s="247"/>
      <c r="AA73" s="247"/>
      <c r="AB73" s="247"/>
      <c r="AC73" s="247"/>
      <c r="AD73" s="247"/>
      <c r="AE73" s="247"/>
    </row>
    <row r="74" spans="3:31" x14ac:dyDescent="0.25">
      <c r="C74" s="185">
        <v>3018</v>
      </c>
      <c r="D74" s="409">
        <v>44987</v>
      </c>
      <c r="E74" s="415" t="s">
        <v>1189</v>
      </c>
      <c r="F74" s="410" t="s">
        <v>7</v>
      </c>
      <c r="G74" s="392">
        <v>119000</v>
      </c>
      <c r="I74" s="203">
        <v>44965</v>
      </c>
      <c r="J74" s="196" t="s">
        <v>187</v>
      </c>
      <c r="K74" s="196" t="s">
        <v>188</v>
      </c>
      <c r="L74" s="197" t="s">
        <v>7</v>
      </c>
      <c r="M74" s="197">
        <v>1</v>
      </c>
      <c r="N74" s="231">
        <v>95978.308789999995</v>
      </c>
      <c r="O74" s="106"/>
      <c r="P74" s="106"/>
      <c r="Q74" s="106"/>
      <c r="S74" s="247"/>
      <c r="T74" s="247"/>
      <c r="U74" s="247"/>
      <c r="V74" s="247"/>
      <c r="W74" s="247"/>
      <c r="X74" s="247"/>
      <c r="Y74" s="247"/>
      <c r="Z74" s="247"/>
      <c r="AA74" s="247"/>
      <c r="AB74" s="247"/>
      <c r="AC74" s="247"/>
      <c r="AD74" s="247"/>
      <c r="AE74" s="247"/>
    </row>
    <row r="75" spans="3:31" x14ac:dyDescent="0.25">
      <c r="C75" s="185">
        <v>3018</v>
      </c>
      <c r="D75" s="409">
        <v>44987</v>
      </c>
      <c r="E75" s="415" t="s">
        <v>1190</v>
      </c>
      <c r="F75" s="410" t="s">
        <v>7</v>
      </c>
      <c r="G75" s="392">
        <v>44625</v>
      </c>
      <c r="I75" s="203">
        <v>44965</v>
      </c>
      <c r="J75" s="196" t="s">
        <v>189</v>
      </c>
      <c r="K75" s="196" t="s">
        <v>190</v>
      </c>
      <c r="L75" s="197" t="s">
        <v>7</v>
      </c>
      <c r="M75" s="197">
        <v>1</v>
      </c>
      <c r="N75" s="231">
        <v>90095.315310000005</v>
      </c>
      <c r="O75" s="106"/>
      <c r="P75" s="106"/>
      <c r="Q75" s="106"/>
      <c r="S75" s="247"/>
      <c r="T75" s="247"/>
      <c r="U75" s="247"/>
      <c r="V75" s="247"/>
      <c r="W75" s="247"/>
      <c r="X75" s="247"/>
      <c r="Y75" s="247"/>
      <c r="Z75" s="247"/>
      <c r="AA75" s="247"/>
      <c r="AB75" s="247"/>
      <c r="AC75" s="247"/>
      <c r="AD75" s="247"/>
      <c r="AE75" s="247"/>
    </row>
    <row r="76" spans="3:31" x14ac:dyDescent="0.25">
      <c r="C76" s="396">
        <v>38</v>
      </c>
      <c r="D76" s="409">
        <v>44988</v>
      </c>
      <c r="E76" s="415" t="s">
        <v>1191</v>
      </c>
      <c r="F76" s="410" t="s">
        <v>7</v>
      </c>
      <c r="G76" s="392">
        <v>223125</v>
      </c>
      <c r="I76" s="203">
        <v>44966</v>
      </c>
      <c r="J76" s="196" t="s">
        <v>782</v>
      </c>
      <c r="K76" s="196" t="s">
        <v>783</v>
      </c>
      <c r="L76" s="197" t="s">
        <v>7</v>
      </c>
      <c r="M76" s="197">
        <v>1</v>
      </c>
      <c r="N76" s="231">
        <v>712399.99740000011</v>
      </c>
      <c r="O76" s="106"/>
      <c r="P76" s="106"/>
      <c r="Q76" s="106"/>
      <c r="S76" s="247"/>
      <c r="T76" s="247"/>
      <c r="U76" s="247"/>
      <c r="V76" s="247"/>
      <c r="W76" s="247"/>
      <c r="X76" s="247"/>
      <c r="Y76" s="247"/>
      <c r="Z76" s="247"/>
      <c r="AA76" s="247"/>
      <c r="AB76" s="247"/>
      <c r="AC76" s="247"/>
      <c r="AD76" s="247"/>
      <c r="AE76" s="247"/>
    </row>
    <row r="77" spans="3:31" x14ac:dyDescent="0.25">
      <c r="C77" s="185">
        <v>19</v>
      </c>
      <c r="D77" s="409">
        <v>44989</v>
      </c>
      <c r="E77" s="415" t="s">
        <v>1192</v>
      </c>
      <c r="F77" s="410" t="s">
        <v>7</v>
      </c>
      <c r="G77" s="392">
        <v>223125</v>
      </c>
      <c r="I77" s="203">
        <v>44966</v>
      </c>
      <c r="J77" s="196" t="s">
        <v>784</v>
      </c>
      <c r="K77" s="196" t="s">
        <v>785</v>
      </c>
      <c r="L77" s="197" t="s">
        <v>7</v>
      </c>
      <c r="M77" s="197">
        <v>8</v>
      </c>
      <c r="N77" s="231">
        <v>1508000.00624</v>
      </c>
      <c r="O77" s="106"/>
      <c r="P77" s="106"/>
      <c r="Q77" s="106"/>
      <c r="S77" s="247"/>
      <c r="T77" s="247"/>
      <c r="U77" s="247"/>
      <c r="V77" s="247"/>
      <c r="W77" s="247"/>
      <c r="X77" s="247"/>
      <c r="Y77" s="247"/>
      <c r="Z77" s="247"/>
      <c r="AA77" s="247"/>
      <c r="AB77" s="247"/>
      <c r="AC77" s="247"/>
      <c r="AD77" s="247"/>
      <c r="AE77" s="247"/>
    </row>
    <row r="78" spans="3:31" x14ac:dyDescent="0.25">
      <c r="C78" s="185">
        <v>5466</v>
      </c>
      <c r="D78" s="409">
        <v>44989</v>
      </c>
      <c r="E78" s="415" t="s">
        <v>1193</v>
      </c>
      <c r="F78" s="410" t="s">
        <v>7</v>
      </c>
      <c r="G78" s="392">
        <v>59500</v>
      </c>
      <c r="I78" s="203">
        <v>44966</v>
      </c>
      <c r="J78" s="196" t="s">
        <v>786</v>
      </c>
      <c r="K78" s="196" t="s">
        <v>787</v>
      </c>
      <c r="L78" s="197" t="s">
        <v>7</v>
      </c>
      <c r="M78" s="197">
        <v>1</v>
      </c>
      <c r="N78" s="231">
        <v>120866.01162999999</v>
      </c>
      <c r="O78" s="106"/>
      <c r="P78" s="106"/>
      <c r="Q78" s="106"/>
      <c r="S78" s="247"/>
      <c r="T78" s="247"/>
      <c r="U78" s="247"/>
      <c r="V78" s="247"/>
      <c r="W78" s="247"/>
      <c r="X78" s="247"/>
      <c r="Y78" s="247"/>
      <c r="Z78" s="247"/>
      <c r="AA78" s="247"/>
      <c r="AB78" s="247"/>
      <c r="AC78" s="247"/>
      <c r="AD78" s="247"/>
      <c r="AE78" s="247"/>
    </row>
    <row r="79" spans="3:31" x14ac:dyDescent="0.25">
      <c r="C79" s="185">
        <v>852</v>
      </c>
      <c r="D79" s="409">
        <v>44992</v>
      </c>
      <c r="E79" s="196" t="s">
        <v>1194</v>
      </c>
      <c r="F79" s="410" t="s">
        <v>7</v>
      </c>
      <c r="G79" s="392">
        <v>2875000.0011250004</v>
      </c>
      <c r="I79" s="203">
        <v>44966</v>
      </c>
      <c r="J79" s="196" t="s">
        <v>788</v>
      </c>
      <c r="K79" s="196" t="s">
        <v>789</v>
      </c>
      <c r="L79" s="197" t="s">
        <v>7</v>
      </c>
      <c r="M79" s="197">
        <v>1</v>
      </c>
      <c r="N79" s="231">
        <v>3707.6949</v>
      </c>
      <c r="O79" s="106"/>
      <c r="P79" s="106"/>
      <c r="Q79" s="106"/>
      <c r="S79" s="247"/>
      <c r="T79" s="247"/>
      <c r="U79" s="247"/>
      <c r="V79" s="247"/>
      <c r="W79" s="247"/>
      <c r="X79" s="247"/>
      <c r="Y79" s="247"/>
      <c r="Z79" s="247"/>
      <c r="AA79" s="247"/>
      <c r="AB79" s="247"/>
      <c r="AC79" s="247"/>
      <c r="AD79" s="247"/>
      <c r="AE79" s="247"/>
    </row>
    <row r="80" spans="3:31" x14ac:dyDescent="0.25">
      <c r="C80" s="185">
        <v>3</v>
      </c>
      <c r="D80" s="409">
        <v>44991</v>
      </c>
      <c r="E80" s="196" t="s">
        <v>1195</v>
      </c>
      <c r="F80" s="410" t="s">
        <v>7</v>
      </c>
      <c r="G80" s="392">
        <v>59500</v>
      </c>
      <c r="I80" s="203">
        <v>44966</v>
      </c>
      <c r="J80" s="196" t="s">
        <v>790</v>
      </c>
      <c r="K80" s="196" t="s">
        <v>791</v>
      </c>
      <c r="L80" s="197" t="s">
        <v>7</v>
      </c>
      <c r="M80" s="197">
        <v>1</v>
      </c>
      <c r="N80" s="231">
        <v>947.22810000000004</v>
      </c>
      <c r="O80" s="106"/>
      <c r="P80" s="106"/>
      <c r="Q80" s="106"/>
      <c r="S80" s="247"/>
      <c r="T80" s="247"/>
      <c r="U80" s="247"/>
      <c r="V80" s="247"/>
      <c r="W80" s="247"/>
      <c r="X80" s="247"/>
      <c r="Y80" s="247"/>
      <c r="Z80" s="247"/>
      <c r="AA80" s="247"/>
      <c r="AB80" s="247"/>
      <c r="AC80" s="247"/>
      <c r="AD80" s="247"/>
      <c r="AE80" s="247"/>
    </row>
    <row r="81" spans="3:31" x14ac:dyDescent="0.25">
      <c r="C81" s="185">
        <v>5472</v>
      </c>
      <c r="D81" s="409">
        <v>44993</v>
      </c>
      <c r="E81" s="196" t="s">
        <v>1196</v>
      </c>
      <c r="F81" s="410" t="s">
        <v>7</v>
      </c>
      <c r="G81" s="392">
        <v>59500</v>
      </c>
      <c r="I81" s="203">
        <v>44968</v>
      </c>
      <c r="J81" s="196" t="s">
        <v>181</v>
      </c>
      <c r="K81" s="196" t="s">
        <v>182</v>
      </c>
      <c r="L81" s="197" t="s">
        <v>7</v>
      </c>
      <c r="M81" s="197">
        <v>2</v>
      </c>
      <c r="N81" s="231">
        <v>229484.1458</v>
      </c>
      <c r="O81" s="106"/>
      <c r="P81" s="106"/>
      <c r="Q81" s="106"/>
      <c r="S81" s="247"/>
      <c r="T81" s="247"/>
      <c r="U81" s="247"/>
      <c r="V81" s="247"/>
      <c r="W81" s="247"/>
      <c r="X81" s="247"/>
      <c r="Y81" s="247"/>
      <c r="Z81" s="247"/>
      <c r="AA81" s="247"/>
      <c r="AB81" s="247"/>
      <c r="AC81" s="247"/>
      <c r="AD81" s="247"/>
      <c r="AE81" s="247"/>
    </row>
    <row r="82" spans="3:31" x14ac:dyDescent="0.25">
      <c r="C82" s="185">
        <v>5472</v>
      </c>
      <c r="D82" s="409">
        <v>44993</v>
      </c>
      <c r="E82" s="196" t="s">
        <v>1197</v>
      </c>
      <c r="F82" s="410" t="s">
        <v>7</v>
      </c>
      <c r="G82" s="392">
        <v>74375</v>
      </c>
      <c r="I82" s="203">
        <v>44968</v>
      </c>
      <c r="J82" s="196" t="s">
        <v>253</v>
      </c>
      <c r="K82" s="196" t="s">
        <v>254</v>
      </c>
      <c r="L82" s="197" t="s">
        <v>7</v>
      </c>
      <c r="M82" s="197">
        <v>2</v>
      </c>
      <c r="N82" s="231">
        <v>130204.77106</v>
      </c>
      <c r="O82" s="106"/>
      <c r="P82" s="106"/>
      <c r="Q82" s="106"/>
      <c r="S82" s="247"/>
      <c r="T82" s="247"/>
      <c r="U82" s="247"/>
      <c r="V82" s="247"/>
      <c r="W82" s="247"/>
      <c r="X82" s="247"/>
      <c r="Y82" s="247"/>
      <c r="Z82" s="247"/>
      <c r="AA82" s="247"/>
      <c r="AB82" s="247"/>
      <c r="AC82" s="247"/>
      <c r="AD82" s="247"/>
      <c r="AE82" s="247"/>
    </row>
    <row r="83" spans="3:31" x14ac:dyDescent="0.25">
      <c r="C83" s="185">
        <v>5472</v>
      </c>
      <c r="D83" s="409">
        <v>44993</v>
      </c>
      <c r="E83" s="196" t="s">
        <v>1198</v>
      </c>
      <c r="F83" s="410" t="s">
        <v>7</v>
      </c>
      <c r="G83" s="392">
        <v>44625</v>
      </c>
      <c r="I83" s="203">
        <v>44968</v>
      </c>
      <c r="J83" s="196" t="s">
        <v>74</v>
      </c>
      <c r="K83" s="196" t="s">
        <v>75</v>
      </c>
      <c r="L83" s="197" t="s">
        <v>7</v>
      </c>
      <c r="M83" s="197">
        <v>2</v>
      </c>
      <c r="N83" s="231">
        <v>699400</v>
      </c>
      <c r="O83" s="106"/>
      <c r="P83" s="106"/>
      <c r="Q83" s="106"/>
      <c r="S83" s="247"/>
      <c r="T83" s="247"/>
      <c r="U83" s="247"/>
      <c r="V83" s="247"/>
      <c r="W83" s="247"/>
      <c r="X83" s="247"/>
      <c r="Y83" s="247"/>
      <c r="Z83" s="247"/>
      <c r="AA83" s="247"/>
      <c r="AB83" s="247"/>
      <c r="AC83" s="247"/>
      <c r="AD83" s="247"/>
      <c r="AE83" s="247"/>
    </row>
    <row r="84" spans="3:31" x14ac:dyDescent="0.25">
      <c r="C84" s="185">
        <v>5472</v>
      </c>
      <c r="D84" s="409">
        <v>44993</v>
      </c>
      <c r="E84" s="196" t="s">
        <v>1199</v>
      </c>
      <c r="F84" s="410" t="s">
        <v>7</v>
      </c>
      <c r="G84" s="392">
        <v>89250</v>
      </c>
      <c r="I84" s="203">
        <v>44968</v>
      </c>
      <c r="J84" s="196" t="s">
        <v>792</v>
      </c>
      <c r="K84" s="196" t="s">
        <v>793</v>
      </c>
      <c r="L84" s="197" t="s">
        <v>7</v>
      </c>
      <c r="M84" s="197">
        <v>2</v>
      </c>
      <c r="N84" s="231">
        <v>59487.316979999996</v>
      </c>
      <c r="O84" s="106"/>
      <c r="P84" s="106"/>
      <c r="Q84" s="106"/>
      <c r="T84" s="247"/>
      <c r="U84" s="247"/>
      <c r="V84" s="247"/>
      <c r="W84" s="247"/>
      <c r="X84" s="247"/>
      <c r="Y84" s="247"/>
      <c r="Z84" s="247"/>
      <c r="AA84" s="247"/>
      <c r="AB84" s="247"/>
      <c r="AC84" s="247"/>
      <c r="AD84" s="247"/>
      <c r="AE84" s="247"/>
    </row>
    <row r="85" spans="3:31" x14ac:dyDescent="0.25">
      <c r="C85" s="185">
        <v>5472</v>
      </c>
      <c r="D85" s="409">
        <v>44993</v>
      </c>
      <c r="E85" s="196" t="s">
        <v>1200</v>
      </c>
      <c r="F85" s="410" t="s">
        <v>7</v>
      </c>
      <c r="G85" s="392">
        <v>104125</v>
      </c>
      <c r="I85" s="203">
        <v>44968</v>
      </c>
      <c r="J85" s="196" t="s">
        <v>794</v>
      </c>
      <c r="K85" s="196" t="s">
        <v>795</v>
      </c>
      <c r="L85" s="197" t="s">
        <v>7</v>
      </c>
      <c r="M85" s="197">
        <v>4</v>
      </c>
      <c r="N85" s="231">
        <v>5174.4674800000003</v>
      </c>
      <c r="O85" s="106"/>
      <c r="P85" s="106"/>
      <c r="Q85" s="106"/>
      <c r="T85" s="247"/>
      <c r="U85" s="247"/>
      <c r="V85" s="247"/>
      <c r="W85" s="247"/>
      <c r="X85" s="247"/>
      <c r="Y85" s="247"/>
      <c r="Z85" s="247"/>
      <c r="AA85" s="247"/>
      <c r="AB85" s="247"/>
      <c r="AC85" s="247"/>
      <c r="AD85" s="247"/>
      <c r="AE85" s="247"/>
    </row>
    <row r="86" spans="3:31" x14ac:dyDescent="0.25">
      <c r="C86" s="185">
        <v>3033</v>
      </c>
      <c r="D86" s="409">
        <v>44996</v>
      </c>
      <c r="E86" s="196" t="s">
        <v>1201</v>
      </c>
      <c r="F86" s="410" t="s">
        <v>7</v>
      </c>
      <c r="G86" s="392">
        <v>446250</v>
      </c>
      <c r="I86" s="203">
        <v>44968</v>
      </c>
      <c r="J86" s="196" t="s">
        <v>796</v>
      </c>
      <c r="K86" s="196" t="s">
        <v>797</v>
      </c>
      <c r="L86" s="197" t="s">
        <v>7</v>
      </c>
      <c r="M86" s="197">
        <v>2</v>
      </c>
      <c r="N86" s="231">
        <v>3055.2012400000003</v>
      </c>
      <c r="O86" s="106"/>
      <c r="P86" s="106"/>
      <c r="Q86" s="106"/>
      <c r="T86" s="247"/>
      <c r="U86" s="247"/>
      <c r="V86" s="247"/>
      <c r="W86" s="247"/>
      <c r="X86" s="247"/>
      <c r="Y86" s="247"/>
      <c r="Z86" s="247"/>
      <c r="AA86" s="247"/>
      <c r="AB86" s="247"/>
      <c r="AC86" s="247"/>
      <c r="AD86" s="247"/>
      <c r="AE86" s="247"/>
    </row>
    <row r="87" spans="3:31" x14ac:dyDescent="0.25">
      <c r="C87" s="185">
        <v>3034</v>
      </c>
      <c r="D87" s="409">
        <v>44998</v>
      </c>
      <c r="E87" s="196" t="s">
        <v>774</v>
      </c>
      <c r="F87" s="410" t="s">
        <v>7</v>
      </c>
      <c r="G87" s="392">
        <v>163625</v>
      </c>
      <c r="I87" s="203">
        <v>44968</v>
      </c>
      <c r="J87" s="196" t="s">
        <v>798</v>
      </c>
      <c r="K87" s="196" t="s">
        <v>799</v>
      </c>
      <c r="L87" s="197" t="s">
        <v>7</v>
      </c>
      <c r="M87" s="197">
        <v>1</v>
      </c>
      <c r="N87" s="231">
        <v>18863.127919999999</v>
      </c>
      <c r="O87" s="106"/>
      <c r="P87" s="106"/>
      <c r="Q87" s="106"/>
      <c r="T87" s="247"/>
      <c r="U87" s="247"/>
      <c r="V87" s="247"/>
      <c r="W87" s="247"/>
      <c r="X87" s="247"/>
      <c r="Y87" s="247"/>
      <c r="Z87" s="247"/>
      <c r="AA87" s="247"/>
      <c r="AB87" s="247"/>
      <c r="AC87" s="247"/>
      <c r="AD87" s="247"/>
      <c r="AE87" s="247"/>
    </row>
    <row r="88" spans="3:31" x14ac:dyDescent="0.25">
      <c r="C88" s="185">
        <v>3034</v>
      </c>
      <c r="D88" s="409">
        <v>44998</v>
      </c>
      <c r="E88" s="196" t="s">
        <v>1190</v>
      </c>
      <c r="F88" s="410" t="s">
        <v>7</v>
      </c>
      <c r="G88" s="392">
        <v>44625</v>
      </c>
      <c r="I88" s="203">
        <v>44968</v>
      </c>
      <c r="J88" s="196" t="s">
        <v>800</v>
      </c>
      <c r="K88" s="196" t="s">
        <v>801</v>
      </c>
      <c r="L88" s="197" t="s">
        <v>7</v>
      </c>
      <c r="M88" s="197">
        <v>1</v>
      </c>
      <c r="N88" s="231">
        <v>7781.41</v>
      </c>
      <c r="O88" s="106"/>
      <c r="P88" s="106"/>
      <c r="Q88" s="106"/>
      <c r="T88" s="247"/>
      <c r="U88" s="247"/>
      <c r="V88" s="247"/>
      <c r="W88" s="247"/>
      <c r="X88" s="247"/>
      <c r="Y88" s="247"/>
      <c r="Z88" s="247"/>
      <c r="AA88" s="247"/>
      <c r="AB88" s="247"/>
      <c r="AC88" s="247"/>
      <c r="AD88" s="247"/>
      <c r="AE88" s="247"/>
    </row>
    <row r="89" spans="3:31" x14ac:dyDescent="0.25">
      <c r="C89" s="185">
        <v>1209</v>
      </c>
      <c r="D89" s="409">
        <v>44998</v>
      </c>
      <c r="E89" s="196" t="s">
        <v>1202</v>
      </c>
      <c r="F89" s="410" t="s">
        <v>7</v>
      </c>
      <c r="G89" s="392">
        <v>223125</v>
      </c>
      <c r="I89" s="203">
        <v>44968</v>
      </c>
      <c r="J89" s="196" t="s">
        <v>802</v>
      </c>
      <c r="K89" s="196" t="s">
        <v>803</v>
      </c>
      <c r="L89" s="197" t="s">
        <v>7</v>
      </c>
      <c r="M89" s="197">
        <v>1</v>
      </c>
      <c r="N89" s="231">
        <v>323.30753000000004</v>
      </c>
      <c r="O89" s="106"/>
      <c r="P89" s="106"/>
      <c r="Q89" s="106"/>
      <c r="T89" s="247"/>
      <c r="U89" s="247"/>
      <c r="V89" s="247"/>
      <c r="W89" s="247"/>
      <c r="X89" s="247"/>
      <c r="Y89" s="247"/>
      <c r="Z89" s="247"/>
      <c r="AA89" s="247"/>
      <c r="AB89" s="247"/>
      <c r="AC89" s="247"/>
      <c r="AD89" s="247"/>
      <c r="AE89" s="247"/>
    </row>
    <row r="90" spans="3:31" x14ac:dyDescent="0.25">
      <c r="C90" s="185">
        <v>3035</v>
      </c>
      <c r="D90" s="409">
        <v>44999</v>
      </c>
      <c r="E90" s="196" t="s">
        <v>1190</v>
      </c>
      <c r="F90" s="410" t="s">
        <v>7</v>
      </c>
      <c r="G90" s="392">
        <v>44625</v>
      </c>
      <c r="I90" s="203">
        <v>44968</v>
      </c>
      <c r="J90" s="196" t="s">
        <v>804</v>
      </c>
      <c r="K90" s="196" t="s">
        <v>805</v>
      </c>
      <c r="L90" s="197" t="s">
        <v>7</v>
      </c>
      <c r="M90" s="197">
        <v>2</v>
      </c>
      <c r="N90" s="231">
        <v>392915.93978000002</v>
      </c>
      <c r="O90" s="106"/>
      <c r="P90" s="106"/>
      <c r="Q90" s="106"/>
      <c r="T90" s="247"/>
      <c r="U90" s="247"/>
      <c r="V90" s="247"/>
      <c r="W90" s="247"/>
      <c r="X90" s="247"/>
      <c r="Y90" s="247"/>
      <c r="Z90" s="247"/>
      <c r="AA90" s="247"/>
      <c r="AB90" s="247"/>
      <c r="AC90" s="247"/>
      <c r="AD90" s="247"/>
      <c r="AE90" s="247"/>
    </row>
    <row r="91" spans="3:31" x14ac:dyDescent="0.25">
      <c r="C91" s="185">
        <v>3035</v>
      </c>
      <c r="D91" s="409">
        <v>44999</v>
      </c>
      <c r="E91" s="196" t="s">
        <v>1203</v>
      </c>
      <c r="F91" s="410" t="s">
        <v>7</v>
      </c>
      <c r="G91" s="392">
        <v>59500</v>
      </c>
      <c r="I91" s="203">
        <v>44972</v>
      </c>
      <c r="J91" s="196" t="s">
        <v>806</v>
      </c>
      <c r="K91" s="196" t="s">
        <v>510</v>
      </c>
      <c r="L91" s="197" t="s">
        <v>7</v>
      </c>
      <c r="M91" s="197">
        <v>2</v>
      </c>
      <c r="N91" s="231">
        <v>402220</v>
      </c>
      <c r="O91" s="106"/>
      <c r="P91" s="106"/>
      <c r="Q91" s="106"/>
      <c r="T91" s="247"/>
      <c r="U91" s="247"/>
      <c r="V91" s="247"/>
      <c r="W91" s="247"/>
      <c r="X91" s="247"/>
      <c r="Y91" s="247"/>
      <c r="Z91" s="247"/>
      <c r="AA91" s="247"/>
      <c r="AB91" s="247"/>
      <c r="AC91" s="247"/>
      <c r="AD91" s="247"/>
      <c r="AE91" s="247"/>
    </row>
    <row r="92" spans="3:31" x14ac:dyDescent="0.25">
      <c r="C92" s="185">
        <v>3035</v>
      </c>
      <c r="D92" s="409">
        <v>44999</v>
      </c>
      <c r="E92" s="196" t="s">
        <v>1204</v>
      </c>
      <c r="F92" s="410" t="s">
        <v>7</v>
      </c>
      <c r="G92" s="392">
        <v>89250</v>
      </c>
      <c r="I92" s="203">
        <v>44972</v>
      </c>
      <c r="J92" s="196" t="s">
        <v>807</v>
      </c>
      <c r="K92" s="196" t="s">
        <v>808</v>
      </c>
      <c r="L92" s="197" t="s">
        <v>7</v>
      </c>
      <c r="M92" s="197">
        <v>1</v>
      </c>
      <c r="N92" s="231">
        <v>69615</v>
      </c>
      <c r="O92" s="106"/>
      <c r="P92" s="106"/>
      <c r="Q92" s="106"/>
      <c r="T92" s="247"/>
      <c r="U92" s="247"/>
      <c r="V92" s="247"/>
      <c r="W92" s="247"/>
      <c r="X92" s="247"/>
      <c r="Y92" s="247"/>
      <c r="Z92" s="247"/>
      <c r="AA92" s="247"/>
      <c r="AB92" s="247"/>
      <c r="AC92" s="247"/>
      <c r="AD92" s="247"/>
      <c r="AE92" s="247"/>
    </row>
    <row r="93" spans="3:31" x14ac:dyDescent="0.25">
      <c r="C93" s="185">
        <v>3035</v>
      </c>
      <c r="D93" s="409">
        <v>44999</v>
      </c>
      <c r="E93" s="196" t="s">
        <v>1205</v>
      </c>
      <c r="F93" s="410" t="s">
        <v>7</v>
      </c>
      <c r="G93" s="392">
        <v>238000</v>
      </c>
      <c r="I93" s="203">
        <v>44972</v>
      </c>
      <c r="J93" s="196" t="s">
        <v>809</v>
      </c>
      <c r="K93" s="196" t="s">
        <v>810</v>
      </c>
      <c r="L93" s="197" t="s">
        <v>7</v>
      </c>
      <c r="M93" s="197">
        <v>2</v>
      </c>
      <c r="N93" s="231">
        <v>278460</v>
      </c>
      <c r="O93" s="106"/>
      <c r="P93" s="106"/>
      <c r="Q93" s="106"/>
      <c r="T93" s="247"/>
      <c r="U93" s="247"/>
      <c r="V93" s="247"/>
      <c r="W93" s="247"/>
      <c r="X93" s="247"/>
      <c r="Y93" s="247"/>
      <c r="Z93" s="247"/>
      <c r="AA93" s="247"/>
      <c r="AB93" s="247"/>
      <c r="AC93" s="247"/>
      <c r="AD93" s="247"/>
      <c r="AE93" s="247"/>
    </row>
    <row r="94" spans="3:31" x14ac:dyDescent="0.25">
      <c r="C94" s="185">
        <v>28</v>
      </c>
      <c r="D94" s="409">
        <v>45000</v>
      </c>
      <c r="E94" s="196" t="s">
        <v>1206</v>
      </c>
      <c r="F94" s="410" t="s">
        <v>7</v>
      </c>
      <c r="G94" s="392">
        <v>119000</v>
      </c>
      <c r="I94" s="203">
        <v>44972</v>
      </c>
      <c r="J94" s="196" t="s">
        <v>811</v>
      </c>
      <c r="K94" s="196" t="s">
        <v>812</v>
      </c>
      <c r="L94" s="197" t="s">
        <v>7</v>
      </c>
      <c r="M94" s="197">
        <v>3</v>
      </c>
      <c r="N94" s="231">
        <v>464100</v>
      </c>
      <c r="O94" s="106"/>
      <c r="P94" s="106"/>
      <c r="Q94" s="106"/>
      <c r="T94" s="247"/>
      <c r="U94" s="247"/>
      <c r="V94" s="247"/>
      <c r="W94" s="247"/>
      <c r="X94" s="247"/>
      <c r="Y94" s="247"/>
      <c r="Z94" s="247"/>
      <c r="AA94" s="247"/>
      <c r="AB94" s="247"/>
      <c r="AC94" s="247"/>
      <c r="AD94" s="247"/>
      <c r="AE94" s="247"/>
    </row>
    <row r="95" spans="3:31" x14ac:dyDescent="0.25">
      <c r="C95" s="185">
        <v>25</v>
      </c>
      <c r="D95" s="409">
        <v>45001</v>
      </c>
      <c r="E95" s="196" t="s">
        <v>1207</v>
      </c>
      <c r="F95" s="410" t="s">
        <v>7</v>
      </c>
      <c r="G95" s="392">
        <v>297500</v>
      </c>
      <c r="I95" s="203">
        <v>44972</v>
      </c>
      <c r="J95" s="196" t="s">
        <v>813</v>
      </c>
      <c r="K95" s="196" t="s">
        <v>814</v>
      </c>
      <c r="L95" s="197" t="s">
        <v>7</v>
      </c>
      <c r="M95" s="197">
        <v>1</v>
      </c>
      <c r="N95" s="231">
        <v>247520</v>
      </c>
      <c r="O95" s="106"/>
      <c r="P95" s="106"/>
      <c r="Q95" s="106"/>
      <c r="T95" s="247"/>
      <c r="U95" s="247"/>
      <c r="V95" s="247"/>
      <c r="W95" s="247"/>
      <c r="X95" s="247"/>
      <c r="Y95" s="247"/>
      <c r="Z95" s="247"/>
      <c r="AA95" s="247"/>
      <c r="AB95" s="247"/>
      <c r="AC95" s="247"/>
      <c r="AD95" s="247"/>
      <c r="AE95" s="247"/>
    </row>
    <row r="96" spans="3:31" x14ac:dyDescent="0.25">
      <c r="C96" s="185">
        <v>3042</v>
      </c>
      <c r="D96" s="409">
        <v>45002</v>
      </c>
      <c r="E96" s="196" t="s">
        <v>1208</v>
      </c>
      <c r="F96" s="410" t="s">
        <v>7</v>
      </c>
      <c r="G96" s="392">
        <v>59500</v>
      </c>
      <c r="I96" s="203">
        <v>44972</v>
      </c>
      <c r="J96" s="196" t="s">
        <v>815</v>
      </c>
      <c r="K96" s="196" t="s">
        <v>816</v>
      </c>
      <c r="L96" s="197" t="s">
        <v>7</v>
      </c>
      <c r="M96" s="197">
        <v>1</v>
      </c>
      <c r="N96" s="231">
        <v>216580</v>
      </c>
      <c r="O96" s="106"/>
      <c r="P96" s="106"/>
      <c r="Q96" s="106"/>
      <c r="T96" s="247"/>
      <c r="U96" s="247"/>
      <c r="V96" s="247"/>
      <c r="W96" s="247"/>
      <c r="X96" s="247"/>
      <c r="Y96" s="247"/>
      <c r="Z96" s="247"/>
      <c r="AA96" s="247"/>
      <c r="AB96" s="247"/>
      <c r="AC96" s="247"/>
      <c r="AD96" s="247"/>
      <c r="AE96" s="247"/>
    </row>
    <row r="97" spans="3:17" x14ac:dyDescent="0.25">
      <c r="C97" s="185">
        <v>3042</v>
      </c>
      <c r="D97" s="409">
        <v>45002</v>
      </c>
      <c r="E97" s="196" t="s">
        <v>1209</v>
      </c>
      <c r="F97" s="410" t="s">
        <v>7</v>
      </c>
      <c r="G97" s="392">
        <v>44625</v>
      </c>
      <c r="I97" s="203">
        <v>44972</v>
      </c>
      <c r="J97" s="196" t="s">
        <v>503</v>
      </c>
      <c r="K97" s="196" t="s">
        <v>504</v>
      </c>
      <c r="L97" s="197" t="s">
        <v>7</v>
      </c>
      <c r="M97" s="197">
        <v>8</v>
      </c>
      <c r="N97" s="231">
        <v>37128</v>
      </c>
      <c r="O97" s="106"/>
      <c r="P97" s="106"/>
      <c r="Q97" s="106"/>
    </row>
    <row r="98" spans="3:17" x14ac:dyDescent="0.25">
      <c r="C98" s="185">
        <v>3042</v>
      </c>
      <c r="D98" s="409">
        <v>45002</v>
      </c>
      <c r="E98" s="196" t="s">
        <v>1190</v>
      </c>
      <c r="F98" s="410" t="s">
        <v>7</v>
      </c>
      <c r="G98" s="392">
        <v>44625</v>
      </c>
      <c r="I98" s="203">
        <v>44972</v>
      </c>
      <c r="J98" s="196" t="s">
        <v>539</v>
      </c>
      <c r="K98" s="196" t="s">
        <v>540</v>
      </c>
      <c r="L98" s="197" t="s">
        <v>7</v>
      </c>
      <c r="M98" s="197">
        <v>1</v>
      </c>
      <c r="N98" s="231">
        <v>15470</v>
      </c>
      <c r="O98" s="109"/>
      <c r="P98" s="109"/>
      <c r="Q98" s="109"/>
    </row>
    <row r="99" spans="3:17" x14ac:dyDescent="0.25">
      <c r="C99" s="185">
        <v>1215</v>
      </c>
      <c r="D99" s="409">
        <v>45006</v>
      </c>
      <c r="E99" s="196" t="s">
        <v>1210</v>
      </c>
      <c r="F99" s="410" t="s">
        <v>7</v>
      </c>
      <c r="G99" s="392">
        <v>223125</v>
      </c>
      <c r="I99" s="203">
        <v>44972</v>
      </c>
      <c r="J99" s="196" t="s">
        <v>537</v>
      </c>
      <c r="K99" s="196" t="s">
        <v>538</v>
      </c>
      <c r="L99" s="197" t="s">
        <v>7</v>
      </c>
      <c r="M99" s="197">
        <v>1</v>
      </c>
      <c r="N99" s="231">
        <v>23205</v>
      </c>
      <c r="O99" s="109"/>
      <c r="P99" s="109"/>
      <c r="Q99" s="109"/>
    </row>
    <row r="100" spans="3:17" x14ac:dyDescent="0.25">
      <c r="C100" s="185">
        <v>26</v>
      </c>
      <c r="D100" s="409">
        <v>45007</v>
      </c>
      <c r="E100" s="196" t="s">
        <v>1211</v>
      </c>
      <c r="F100" s="410" t="s">
        <v>7</v>
      </c>
      <c r="G100" s="392">
        <v>178500</v>
      </c>
      <c r="I100" s="203">
        <v>44972</v>
      </c>
      <c r="J100" s="196" t="s">
        <v>817</v>
      </c>
      <c r="K100" s="196" t="s">
        <v>818</v>
      </c>
      <c r="L100" s="197" t="s">
        <v>7</v>
      </c>
      <c r="M100" s="197">
        <v>1</v>
      </c>
      <c r="N100" s="231">
        <v>4641</v>
      </c>
      <c r="O100" s="109"/>
      <c r="P100" s="109"/>
      <c r="Q100" s="109"/>
    </row>
    <row r="101" spans="3:17" x14ac:dyDescent="0.25">
      <c r="C101" s="185">
        <v>3039</v>
      </c>
      <c r="D101" s="409">
        <v>45009</v>
      </c>
      <c r="E101" s="196" t="s">
        <v>1190</v>
      </c>
      <c r="F101" s="410" t="s">
        <v>7</v>
      </c>
      <c r="G101" s="392">
        <v>44625</v>
      </c>
      <c r="I101" s="203">
        <v>44972</v>
      </c>
      <c r="J101" s="196" t="s">
        <v>694</v>
      </c>
      <c r="K101" s="196" t="s">
        <v>819</v>
      </c>
      <c r="L101" s="197" t="s">
        <v>7</v>
      </c>
      <c r="M101" s="197">
        <v>10</v>
      </c>
      <c r="N101" s="231">
        <v>15470</v>
      </c>
      <c r="O101" s="109"/>
      <c r="P101" s="109"/>
      <c r="Q101" s="109"/>
    </row>
    <row r="102" spans="3:17" x14ac:dyDescent="0.25">
      <c r="C102" s="185">
        <v>3039</v>
      </c>
      <c r="D102" s="409">
        <v>45009</v>
      </c>
      <c r="E102" s="196" t="s">
        <v>1212</v>
      </c>
      <c r="F102" s="410" t="s">
        <v>7</v>
      </c>
      <c r="G102" s="392">
        <v>119000</v>
      </c>
      <c r="I102" s="203">
        <v>44972</v>
      </c>
      <c r="J102" s="196" t="s">
        <v>167</v>
      </c>
      <c r="K102" s="383" t="s">
        <v>168</v>
      </c>
      <c r="L102" s="197" t="s">
        <v>7</v>
      </c>
      <c r="M102" s="197">
        <v>1</v>
      </c>
      <c r="N102" s="231">
        <v>9282</v>
      </c>
      <c r="O102" s="109"/>
      <c r="P102" s="109"/>
      <c r="Q102" s="109"/>
    </row>
    <row r="103" spans="3:17" x14ac:dyDescent="0.25">
      <c r="C103" s="185">
        <v>3039</v>
      </c>
      <c r="D103" s="177">
        <v>45009</v>
      </c>
      <c r="E103" s="178" t="s">
        <v>1213</v>
      </c>
      <c r="F103" s="389" t="s">
        <v>7</v>
      </c>
      <c r="G103" s="392">
        <v>178500</v>
      </c>
      <c r="I103" s="203">
        <v>44972</v>
      </c>
      <c r="J103" s="196" t="s">
        <v>820</v>
      </c>
      <c r="K103" s="196" t="s">
        <v>821</v>
      </c>
      <c r="L103" s="197" t="s">
        <v>7</v>
      </c>
      <c r="M103" s="197">
        <v>1</v>
      </c>
      <c r="N103" s="231">
        <v>9282</v>
      </c>
      <c r="O103" s="109"/>
      <c r="P103" s="109"/>
      <c r="Q103" s="109"/>
    </row>
    <row r="104" spans="3:17" x14ac:dyDescent="0.25">
      <c r="C104" s="185">
        <v>3039</v>
      </c>
      <c r="D104" s="177">
        <v>45009</v>
      </c>
      <c r="E104" s="178" t="s">
        <v>1214</v>
      </c>
      <c r="F104" s="389" t="s">
        <v>7</v>
      </c>
      <c r="G104" s="392">
        <v>59500</v>
      </c>
      <c r="I104" s="203">
        <v>44972</v>
      </c>
      <c r="J104" s="196" t="s">
        <v>293</v>
      </c>
      <c r="K104" s="196" t="s">
        <v>294</v>
      </c>
      <c r="L104" s="197" t="s">
        <v>7</v>
      </c>
      <c r="M104" s="197">
        <v>4</v>
      </c>
      <c r="N104" s="231">
        <v>3744.5444399999997</v>
      </c>
      <c r="O104" s="109"/>
      <c r="P104" s="109"/>
      <c r="Q104" s="109"/>
    </row>
    <row r="105" spans="3:17" x14ac:dyDescent="0.25">
      <c r="C105" s="185">
        <v>3039</v>
      </c>
      <c r="D105" s="177">
        <v>45009</v>
      </c>
      <c r="E105" s="178" t="s">
        <v>1215</v>
      </c>
      <c r="F105" s="389" t="s">
        <v>7</v>
      </c>
      <c r="G105" s="392">
        <v>59500</v>
      </c>
      <c r="I105" s="203">
        <v>44972</v>
      </c>
      <c r="J105" s="196" t="s">
        <v>822</v>
      </c>
      <c r="K105" s="196" t="s">
        <v>823</v>
      </c>
      <c r="L105" s="197" t="s">
        <v>7</v>
      </c>
      <c r="M105" s="197">
        <v>4</v>
      </c>
      <c r="N105" s="231">
        <v>1412.7204000000002</v>
      </c>
      <c r="O105" s="109"/>
      <c r="P105" s="109"/>
      <c r="Q105" s="109"/>
    </row>
    <row r="106" spans="3:17" x14ac:dyDescent="0.25">
      <c r="C106" s="185">
        <v>32</v>
      </c>
      <c r="D106" s="177">
        <v>45014</v>
      </c>
      <c r="E106" s="178" t="s">
        <v>1216</v>
      </c>
      <c r="F106" s="389" t="s">
        <v>7</v>
      </c>
      <c r="G106" s="392">
        <v>223125</v>
      </c>
      <c r="I106" s="203">
        <v>44972</v>
      </c>
      <c r="J106" s="196" t="s">
        <v>824</v>
      </c>
      <c r="K106" s="196" t="s">
        <v>825</v>
      </c>
      <c r="L106" s="197" t="s">
        <v>7</v>
      </c>
      <c r="M106" s="197">
        <v>2</v>
      </c>
      <c r="N106" s="231">
        <v>3673.2277400000003</v>
      </c>
      <c r="O106" s="109"/>
      <c r="P106" s="109"/>
      <c r="Q106" s="109"/>
    </row>
    <row r="107" spans="3:17" ht="15.75" thickBot="1" x14ac:dyDescent="0.3">
      <c r="C107" s="186">
        <v>875</v>
      </c>
      <c r="D107" s="187">
        <v>45015</v>
      </c>
      <c r="E107" s="188" t="s">
        <v>1217</v>
      </c>
      <c r="F107" s="393" t="s">
        <v>7</v>
      </c>
      <c r="G107" s="394">
        <v>2924999.993125</v>
      </c>
      <c r="I107" s="203">
        <v>44972</v>
      </c>
      <c r="J107" s="196" t="s">
        <v>291</v>
      </c>
      <c r="K107" s="196" t="s">
        <v>292</v>
      </c>
      <c r="L107" s="197" t="s">
        <v>7</v>
      </c>
      <c r="M107" s="197">
        <v>2</v>
      </c>
      <c r="N107" s="231">
        <v>4134.6359599999996</v>
      </c>
      <c r="O107" s="109"/>
      <c r="P107" s="109"/>
      <c r="Q107" s="109"/>
    </row>
    <row r="108" spans="3:17" x14ac:dyDescent="0.25">
      <c r="C108" s="205">
        <v>3103</v>
      </c>
      <c r="D108" s="183">
        <v>45019</v>
      </c>
      <c r="E108" s="184" t="s">
        <v>1488</v>
      </c>
      <c r="F108" s="390" t="s">
        <v>7</v>
      </c>
      <c r="G108" s="391">
        <v>371875</v>
      </c>
      <c r="I108" s="203">
        <v>44972</v>
      </c>
      <c r="J108" s="196" t="s">
        <v>74</v>
      </c>
      <c r="K108" s="196" t="s">
        <v>75</v>
      </c>
      <c r="L108" s="197" t="s">
        <v>7</v>
      </c>
      <c r="M108" s="197">
        <v>10</v>
      </c>
      <c r="N108" s="231">
        <v>3497000</v>
      </c>
      <c r="O108" s="109"/>
      <c r="P108" s="109"/>
      <c r="Q108" s="109"/>
    </row>
    <row r="109" spans="3:17" x14ac:dyDescent="0.25">
      <c r="C109" s="440">
        <v>3103</v>
      </c>
      <c r="D109" s="386">
        <v>45019</v>
      </c>
      <c r="E109" s="387" t="s">
        <v>1489</v>
      </c>
      <c r="F109" s="388" t="s">
        <v>7</v>
      </c>
      <c r="G109" s="392">
        <v>119000</v>
      </c>
      <c r="I109" s="203">
        <v>44972</v>
      </c>
      <c r="J109" s="196" t="s">
        <v>826</v>
      </c>
      <c r="K109" s="196" t="s">
        <v>827</v>
      </c>
      <c r="L109" s="197" t="s">
        <v>7</v>
      </c>
      <c r="M109" s="197">
        <v>1</v>
      </c>
      <c r="N109" s="231">
        <v>189431.69700000001</v>
      </c>
      <c r="O109" s="109"/>
      <c r="P109" s="109"/>
      <c r="Q109" s="109"/>
    </row>
    <row r="110" spans="3:17" x14ac:dyDescent="0.25">
      <c r="C110" s="440">
        <v>3103</v>
      </c>
      <c r="D110" s="386">
        <v>45019</v>
      </c>
      <c r="E110" s="387" t="s">
        <v>1190</v>
      </c>
      <c r="F110" s="388" t="s">
        <v>7</v>
      </c>
      <c r="G110" s="392">
        <v>44625</v>
      </c>
      <c r="I110" s="203">
        <v>44972</v>
      </c>
      <c r="J110" s="196" t="s">
        <v>786</v>
      </c>
      <c r="K110" s="196" t="s">
        <v>787</v>
      </c>
      <c r="L110" s="197" t="s">
        <v>7</v>
      </c>
      <c r="M110" s="197">
        <v>1</v>
      </c>
      <c r="N110" s="231">
        <v>120866.01162999999</v>
      </c>
      <c r="O110" s="109"/>
      <c r="P110" s="109"/>
      <c r="Q110" s="109"/>
    </row>
    <row r="111" spans="3:17" x14ac:dyDescent="0.25">
      <c r="C111" s="440">
        <v>3103</v>
      </c>
      <c r="D111" s="386">
        <v>45019</v>
      </c>
      <c r="E111" s="387" t="s">
        <v>1490</v>
      </c>
      <c r="F111" s="388" t="s">
        <v>7</v>
      </c>
      <c r="G111" s="392">
        <v>148750</v>
      </c>
      <c r="I111" s="203">
        <v>44972</v>
      </c>
      <c r="J111" s="196" t="s">
        <v>788</v>
      </c>
      <c r="K111" s="196" t="s">
        <v>789</v>
      </c>
      <c r="L111" s="197" t="s">
        <v>7</v>
      </c>
      <c r="M111" s="197">
        <v>1</v>
      </c>
      <c r="N111" s="231">
        <v>3707.6949</v>
      </c>
      <c r="O111" s="109"/>
      <c r="P111" s="109"/>
      <c r="Q111" s="109"/>
    </row>
    <row r="112" spans="3:17" x14ac:dyDescent="0.25">
      <c r="C112" s="185">
        <v>33</v>
      </c>
      <c r="D112" s="386">
        <v>45020</v>
      </c>
      <c r="E112" s="387" t="s">
        <v>1491</v>
      </c>
      <c r="F112" s="388" t="s">
        <v>7</v>
      </c>
      <c r="G112" s="392">
        <v>223125</v>
      </c>
      <c r="I112" s="203">
        <v>44972</v>
      </c>
      <c r="J112" s="196" t="s">
        <v>790</v>
      </c>
      <c r="K112" s="196" t="s">
        <v>791</v>
      </c>
      <c r="L112" s="197" t="s">
        <v>7</v>
      </c>
      <c r="M112" s="197">
        <v>1</v>
      </c>
      <c r="N112" s="231">
        <v>947.22810000000004</v>
      </c>
      <c r="O112" s="109"/>
      <c r="P112" s="109"/>
      <c r="Q112" s="109"/>
    </row>
    <row r="113" spans="3:17" x14ac:dyDescent="0.25">
      <c r="C113" s="185">
        <v>5602</v>
      </c>
      <c r="D113" s="386">
        <v>45020</v>
      </c>
      <c r="E113" s="387" t="s">
        <v>1492</v>
      </c>
      <c r="F113" s="388" t="s">
        <v>7</v>
      </c>
      <c r="G113" s="392">
        <v>44625</v>
      </c>
      <c r="I113" s="203">
        <v>44972</v>
      </c>
      <c r="J113" s="196" t="s">
        <v>828</v>
      </c>
      <c r="K113" s="196" t="s">
        <v>829</v>
      </c>
      <c r="L113" s="197" t="s">
        <v>7</v>
      </c>
      <c r="M113" s="197">
        <v>1</v>
      </c>
      <c r="N113" s="231">
        <v>223.32492000000005</v>
      </c>
      <c r="O113" s="109"/>
      <c r="P113" s="109"/>
      <c r="Q113" s="109"/>
    </row>
    <row r="114" spans="3:17" x14ac:dyDescent="0.25">
      <c r="C114" s="185">
        <v>880</v>
      </c>
      <c r="D114" s="386">
        <v>45022</v>
      </c>
      <c r="E114" s="387" t="s">
        <v>1493</v>
      </c>
      <c r="F114" s="388" t="s">
        <v>7</v>
      </c>
      <c r="G114" s="392">
        <v>223125</v>
      </c>
      <c r="I114" s="203">
        <v>44973</v>
      </c>
      <c r="J114" s="196" t="s">
        <v>830</v>
      </c>
      <c r="K114" s="196" t="s">
        <v>831</v>
      </c>
      <c r="L114" s="197" t="s">
        <v>7</v>
      </c>
      <c r="M114" s="197">
        <v>1</v>
      </c>
      <c r="N114" s="231">
        <v>884000.00294666679</v>
      </c>
      <c r="O114" s="109"/>
      <c r="P114" s="109"/>
      <c r="Q114" s="109"/>
    </row>
    <row r="115" spans="3:17" x14ac:dyDescent="0.25">
      <c r="C115" s="185">
        <v>39</v>
      </c>
      <c r="D115" s="386">
        <v>45027</v>
      </c>
      <c r="E115" s="387" t="s">
        <v>1494</v>
      </c>
      <c r="F115" s="388" t="s">
        <v>7</v>
      </c>
      <c r="G115" s="392">
        <v>130900</v>
      </c>
      <c r="I115" s="203">
        <v>44973</v>
      </c>
      <c r="J115" s="196" t="s">
        <v>620</v>
      </c>
      <c r="K115" s="196" t="s">
        <v>621</v>
      </c>
      <c r="L115" s="197" t="s">
        <v>7</v>
      </c>
      <c r="M115" s="197">
        <v>1</v>
      </c>
      <c r="N115" s="231">
        <v>12689.2675</v>
      </c>
      <c r="O115" s="109"/>
      <c r="P115" s="109"/>
      <c r="Q115" s="109"/>
    </row>
    <row r="116" spans="3:17" x14ac:dyDescent="0.25">
      <c r="C116" s="440">
        <v>610</v>
      </c>
      <c r="D116" s="386">
        <v>45035</v>
      </c>
      <c r="E116" s="387" t="s">
        <v>1495</v>
      </c>
      <c r="F116" s="388" t="s">
        <v>7</v>
      </c>
      <c r="G116" s="392">
        <v>297500</v>
      </c>
      <c r="I116" s="203">
        <v>44973</v>
      </c>
      <c r="J116" s="196" t="s">
        <v>832</v>
      </c>
      <c r="K116" s="196" t="s">
        <v>833</v>
      </c>
      <c r="L116" s="197" t="s">
        <v>7</v>
      </c>
      <c r="M116" s="197">
        <v>4</v>
      </c>
      <c r="N116" s="231">
        <v>885.6884399999999</v>
      </c>
      <c r="O116" s="109"/>
      <c r="P116" s="109"/>
      <c r="Q116" s="109"/>
    </row>
    <row r="117" spans="3:17" x14ac:dyDescent="0.25">
      <c r="C117" s="440">
        <v>49</v>
      </c>
      <c r="D117" s="386">
        <v>45036</v>
      </c>
      <c r="E117" s="387" t="s">
        <v>1496</v>
      </c>
      <c r="F117" s="388" t="s">
        <v>7</v>
      </c>
      <c r="G117" s="392">
        <v>1190000</v>
      </c>
      <c r="I117" s="203">
        <v>44973</v>
      </c>
      <c r="J117" s="196" t="s">
        <v>834</v>
      </c>
      <c r="K117" s="196" t="s">
        <v>835</v>
      </c>
      <c r="L117" s="197" t="s">
        <v>7</v>
      </c>
      <c r="M117" s="197">
        <v>300</v>
      </c>
      <c r="N117" s="231">
        <v>5666.661000000001</v>
      </c>
      <c r="O117" s="109"/>
      <c r="P117" s="109"/>
      <c r="Q117" s="109"/>
    </row>
    <row r="118" spans="3:17" x14ac:dyDescent="0.25">
      <c r="C118" s="440">
        <v>3140</v>
      </c>
      <c r="D118" s="386">
        <v>45038</v>
      </c>
      <c r="E118" s="387" t="s">
        <v>1497</v>
      </c>
      <c r="F118" s="388" t="s">
        <v>7</v>
      </c>
      <c r="G118" s="392">
        <v>595000</v>
      </c>
      <c r="I118" s="203">
        <v>44973</v>
      </c>
      <c r="J118" s="196" t="s">
        <v>378</v>
      </c>
      <c r="K118" s="196" t="s">
        <v>379</v>
      </c>
      <c r="L118" s="197" t="s">
        <v>7</v>
      </c>
      <c r="M118" s="197">
        <v>300</v>
      </c>
      <c r="N118" s="231">
        <v>10238.046</v>
      </c>
      <c r="O118" s="109"/>
      <c r="P118" s="109"/>
      <c r="Q118" s="109"/>
    </row>
    <row r="119" spans="3:17" x14ac:dyDescent="0.25">
      <c r="C119" s="440">
        <v>3140</v>
      </c>
      <c r="D119" s="386">
        <v>45038</v>
      </c>
      <c r="E119" s="387" t="s">
        <v>1498</v>
      </c>
      <c r="F119" s="388" t="s">
        <v>7</v>
      </c>
      <c r="G119" s="392">
        <v>743750</v>
      </c>
      <c r="I119" s="203">
        <v>44973</v>
      </c>
      <c r="J119" s="196" t="s">
        <v>836</v>
      </c>
      <c r="K119" s="196" t="s">
        <v>837</v>
      </c>
      <c r="L119" s="197" t="s">
        <v>7</v>
      </c>
      <c r="M119" s="197">
        <v>3</v>
      </c>
      <c r="N119" s="231">
        <v>7431.4012499999999</v>
      </c>
      <c r="O119" s="109"/>
      <c r="P119" s="109"/>
      <c r="Q119" s="109"/>
    </row>
    <row r="120" spans="3:17" x14ac:dyDescent="0.25">
      <c r="C120" s="440">
        <v>3140</v>
      </c>
      <c r="D120" s="386">
        <v>45038</v>
      </c>
      <c r="E120" s="387" t="s">
        <v>1499</v>
      </c>
      <c r="F120" s="388" t="s">
        <v>7</v>
      </c>
      <c r="G120" s="392">
        <v>446250</v>
      </c>
      <c r="I120" s="203">
        <v>44973</v>
      </c>
      <c r="J120" s="196" t="s">
        <v>360</v>
      </c>
      <c r="K120" s="196" t="s">
        <v>361</v>
      </c>
      <c r="L120" s="197" t="s">
        <v>7</v>
      </c>
      <c r="M120" s="197">
        <v>4</v>
      </c>
      <c r="N120" s="231">
        <v>16538.0488</v>
      </c>
      <c r="O120" s="109"/>
      <c r="P120" s="109"/>
      <c r="Q120" s="109"/>
    </row>
    <row r="121" spans="3:17" ht="15.75" thickBot="1" x14ac:dyDescent="0.3">
      <c r="C121" s="441">
        <v>3140</v>
      </c>
      <c r="D121" s="442">
        <v>45038</v>
      </c>
      <c r="E121" s="443" t="s">
        <v>1500</v>
      </c>
      <c r="F121" s="444" t="s">
        <v>7</v>
      </c>
      <c r="G121" s="394">
        <v>223125</v>
      </c>
      <c r="I121" s="203">
        <v>44973</v>
      </c>
      <c r="J121" s="196" t="s">
        <v>362</v>
      </c>
      <c r="K121" s="196" t="s">
        <v>363</v>
      </c>
      <c r="L121" s="197" t="s">
        <v>7</v>
      </c>
      <c r="M121" s="197">
        <v>8</v>
      </c>
      <c r="N121" s="231">
        <v>3977.5226400000001</v>
      </c>
      <c r="O121" s="109"/>
      <c r="P121" s="109"/>
      <c r="Q121" s="109"/>
    </row>
    <row r="122" spans="3:17" x14ac:dyDescent="0.25">
      <c r="C122" s="205" t="s">
        <v>1870</v>
      </c>
      <c r="D122" s="183">
        <v>45049</v>
      </c>
      <c r="E122" s="184" t="s">
        <v>1871</v>
      </c>
      <c r="F122" s="241" t="s">
        <v>7</v>
      </c>
      <c r="G122" s="233">
        <v>159311.25</v>
      </c>
      <c r="I122" s="203">
        <v>44973</v>
      </c>
      <c r="J122" s="196" t="s">
        <v>632</v>
      </c>
      <c r="K122" s="196" t="s">
        <v>633</v>
      </c>
      <c r="L122" s="197" t="s">
        <v>7</v>
      </c>
      <c r="M122" s="197">
        <v>1</v>
      </c>
      <c r="N122" s="231">
        <v>1336.1439000000003</v>
      </c>
      <c r="O122" s="109"/>
      <c r="P122" s="109"/>
      <c r="Q122" s="109"/>
    </row>
    <row r="123" spans="3:17" x14ac:dyDescent="0.25">
      <c r="C123" s="185" t="s">
        <v>1870</v>
      </c>
      <c r="D123" s="177">
        <v>45049</v>
      </c>
      <c r="E123" s="178" t="s">
        <v>1872</v>
      </c>
      <c r="F123" s="179" t="s">
        <v>7</v>
      </c>
      <c r="G123" s="231">
        <v>133821.45000000001</v>
      </c>
      <c r="I123" s="203">
        <v>44973</v>
      </c>
      <c r="J123" s="196" t="s">
        <v>834</v>
      </c>
      <c r="K123" s="196" t="s">
        <v>835</v>
      </c>
      <c r="L123" s="197" t="s">
        <v>7</v>
      </c>
      <c r="M123" s="197">
        <v>500</v>
      </c>
      <c r="N123" s="231">
        <v>9444.4350000000013</v>
      </c>
      <c r="O123" s="106"/>
      <c r="P123" s="106"/>
      <c r="Q123" s="106"/>
    </row>
    <row r="124" spans="3:17" x14ac:dyDescent="0.25">
      <c r="C124" s="185" t="s">
        <v>1870</v>
      </c>
      <c r="D124" s="177">
        <v>45049</v>
      </c>
      <c r="E124" s="178" t="s">
        <v>1873</v>
      </c>
      <c r="F124" s="179" t="s">
        <v>7</v>
      </c>
      <c r="G124" s="231">
        <v>344112.3</v>
      </c>
      <c r="I124" s="203">
        <v>44973</v>
      </c>
      <c r="J124" s="196" t="s">
        <v>838</v>
      </c>
      <c r="K124" s="196" t="s">
        <v>839</v>
      </c>
      <c r="L124" s="197" t="s">
        <v>7</v>
      </c>
      <c r="M124" s="197">
        <v>14</v>
      </c>
      <c r="N124" s="231">
        <v>6647.0567800000008</v>
      </c>
      <c r="O124" s="106"/>
      <c r="P124" s="106"/>
      <c r="Q124" s="106"/>
    </row>
    <row r="125" spans="3:17" x14ac:dyDescent="0.25">
      <c r="C125" s="185" t="s">
        <v>1870</v>
      </c>
      <c r="D125" s="177">
        <v>45049</v>
      </c>
      <c r="E125" s="178" t="s">
        <v>1874</v>
      </c>
      <c r="F125" s="179" t="s">
        <v>7</v>
      </c>
      <c r="G125" s="231">
        <v>344112.3</v>
      </c>
      <c r="I125" s="203">
        <v>44973</v>
      </c>
      <c r="J125" s="196" t="s">
        <v>840</v>
      </c>
      <c r="K125" s="196" t="s">
        <v>841</v>
      </c>
      <c r="L125" s="197" t="s">
        <v>7</v>
      </c>
      <c r="M125" s="197">
        <v>10</v>
      </c>
      <c r="N125" s="231">
        <v>1790.0337</v>
      </c>
      <c r="O125" s="106"/>
      <c r="P125" s="106"/>
      <c r="Q125" s="106"/>
    </row>
    <row r="126" spans="3:17" x14ac:dyDescent="0.25">
      <c r="C126" s="185" t="s">
        <v>1870</v>
      </c>
      <c r="D126" s="177">
        <v>45049</v>
      </c>
      <c r="E126" s="178" t="s">
        <v>1875</v>
      </c>
      <c r="F126" s="179" t="s">
        <v>7</v>
      </c>
      <c r="G126" s="231">
        <v>382347</v>
      </c>
      <c r="I126" s="203">
        <v>44973</v>
      </c>
      <c r="J126" s="196" t="s">
        <v>842</v>
      </c>
      <c r="K126" s="196" t="s">
        <v>843</v>
      </c>
      <c r="L126" s="197" t="s">
        <v>7</v>
      </c>
      <c r="M126" s="197">
        <v>2</v>
      </c>
      <c r="N126" s="231">
        <v>10996.849500000002</v>
      </c>
      <c r="O126" s="106"/>
      <c r="P126" s="106"/>
      <c r="Q126" s="106"/>
    </row>
    <row r="127" spans="3:17" x14ac:dyDescent="0.25">
      <c r="C127" s="185" t="s">
        <v>1870</v>
      </c>
      <c r="D127" s="177">
        <v>45049</v>
      </c>
      <c r="E127" s="178" t="s">
        <v>1876</v>
      </c>
      <c r="F127" s="179" t="s">
        <v>7</v>
      </c>
      <c r="G127" s="231">
        <v>127449</v>
      </c>
      <c r="I127" s="203">
        <v>44973</v>
      </c>
      <c r="J127" s="196" t="s">
        <v>844</v>
      </c>
      <c r="K127" s="196" t="s">
        <v>845</v>
      </c>
      <c r="L127" s="197" t="s">
        <v>7</v>
      </c>
      <c r="M127" s="197">
        <v>4</v>
      </c>
      <c r="N127" s="231">
        <v>1399.66372</v>
      </c>
      <c r="O127" s="106"/>
      <c r="P127" s="106"/>
      <c r="Q127" s="106"/>
    </row>
    <row r="128" spans="3:17" x14ac:dyDescent="0.25">
      <c r="C128" s="185" t="s">
        <v>1870</v>
      </c>
      <c r="D128" s="177">
        <v>45049</v>
      </c>
      <c r="E128" s="178" t="s">
        <v>1877</v>
      </c>
      <c r="F128" s="179" t="s">
        <v>7</v>
      </c>
      <c r="G128" s="231">
        <v>88506.25</v>
      </c>
      <c r="I128" s="203">
        <v>44973</v>
      </c>
      <c r="J128" s="196" t="s">
        <v>846</v>
      </c>
      <c r="K128" s="196" t="s">
        <v>847</v>
      </c>
      <c r="L128" s="197" t="s">
        <v>7</v>
      </c>
      <c r="M128" s="197">
        <v>4</v>
      </c>
      <c r="N128" s="231">
        <v>21938.625800000002</v>
      </c>
      <c r="O128" s="106"/>
      <c r="P128" s="106"/>
      <c r="Q128" s="106"/>
    </row>
    <row r="129" spans="3:17" x14ac:dyDescent="0.25">
      <c r="C129" s="185" t="s">
        <v>1878</v>
      </c>
      <c r="D129" s="177">
        <v>45051</v>
      </c>
      <c r="E129" s="178" t="s">
        <v>1879</v>
      </c>
      <c r="F129" s="179" t="s">
        <v>7</v>
      </c>
      <c r="G129" s="231">
        <v>6619375</v>
      </c>
      <c r="I129" s="203">
        <v>44973</v>
      </c>
      <c r="J129" s="196" t="s">
        <v>786</v>
      </c>
      <c r="K129" s="196" t="s">
        <v>787</v>
      </c>
      <c r="L129" s="197" t="s">
        <v>7</v>
      </c>
      <c r="M129" s="197">
        <v>3</v>
      </c>
      <c r="N129" s="231">
        <v>362598.03488999995</v>
      </c>
      <c r="O129" s="106"/>
      <c r="P129" s="106"/>
      <c r="Q129" s="106"/>
    </row>
    <row r="130" spans="3:17" x14ac:dyDescent="0.25">
      <c r="C130" s="185">
        <v>3206</v>
      </c>
      <c r="D130" s="177">
        <v>45049</v>
      </c>
      <c r="E130" s="178" t="s">
        <v>1880</v>
      </c>
      <c r="F130" s="179" t="s">
        <v>7</v>
      </c>
      <c r="G130" s="231">
        <v>446250</v>
      </c>
      <c r="I130" s="203">
        <v>44975</v>
      </c>
      <c r="J130" s="196" t="s">
        <v>848</v>
      </c>
      <c r="K130" s="196" t="s">
        <v>849</v>
      </c>
      <c r="L130" s="197" t="s">
        <v>7</v>
      </c>
      <c r="M130" s="197">
        <v>1</v>
      </c>
      <c r="N130" s="231">
        <v>1105000.00884</v>
      </c>
      <c r="O130" s="106"/>
      <c r="P130" s="106"/>
      <c r="Q130" s="106"/>
    </row>
    <row r="131" spans="3:17" x14ac:dyDescent="0.25">
      <c r="C131" s="185">
        <v>3206</v>
      </c>
      <c r="D131" s="177">
        <v>45049</v>
      </c>
      <c r="E131" s="178" t="s">
        <v>1881</v>
      </c>
      <c r="F131" s="179" t="s">
        <v>7</v>
      </c>
      <c r="G131" s="231">
        <v>223125</v>
      </c>
      <c r="I131" s="203">
        <v>44975</v>
      </c>
      <c r="J131" s="196" t="s">
        <v>734</v>
      </c>
      <c r="K131" s="196" t="s">
        <v>735</v>
      </c>
      <c r="L131" s="197" t="s">
        <v>7</v>
      </c>
      <c r="M131" s="197">
        <v>2</v>
      </c>
      <c r="N131" s="231">
        <v>696570.96964000002</v>
      </c>
      <c r="O131" s="106"/>
      <c r="P131" s="106"/>
      <c r="Q131" s="106"/>
    </row>
    <row r="132" spans="3:17" x14ac:dyDescent="0.25">
      <c r="C132" s="185">
        <v>3206</v>
      </c>
      <c r="D132" s="177">
        <v>45049</v>
      </c>
      <c r="E132" s="178" t="s">
        <v>1882</v>
      </c>
      <c r="F132" s="179" t="s">
        <v>7</v>
      </c>
      <c r="G132" s="231">
        <v>892500</v>
      </c>
      <c r="I132" s="203">
        <v>44977</v>
      </c>
      <c r="J132" s="196" t="s">
        <v>850</v>
      </c>
      <c r="K132" s="196" t="s">
        <v>851</v>
      </c>
      <c r="L132" s="197" t="s">
        <v>7</v>
      </c>
      <c r="M132" s="197">
        <v>1</v>
      </c>
      <c r="N132" s="231">
        <v>1082900</v>
      </c>
      <c r="O132" s="106"/>
      <c r="P132" s="106"/>
      <c r="Q132" s="106"/>
    </row>
    <row r="133" spans="3:17" x14ac:dyDescent="0.25">
      <c r="C133" s="185">
        <v>562</v>
      </c>
      <c r="D133" s="177">
        <v>45051</v>
      </c>
      <c r="E133" s="178" t="s">
        <v>1883</v>
      </c>
      <c r="F133" s="179" t="s">
        <v>7</v>
      </c>
      <c r="G133" s="231">
        <v>59500</v>
      </c>
      <c r="I133" s="203">
        <v>44977</v>
      </c>
      <c r="J133" s="196" t="s">
        <v>852</v>
      </c>
      <c r="K133" s="196" t="s">
        <v>853</v>
      </c>
      <c r="L133" s="197" t="s">
        <v>7</v>
      </c>
      <c r="M133" s="197">
        <v>1</v>
      </c>
      <c r="N133" s="231">
        <v>928200</v>
      </c>
      <c r="O133" s="106"/>
      <c r="P133" s="106"/>
      <c r="Q133" s="106"/>
    </row>
    <row r="134" spans="3:17" x14ac:dyDescent="0.25">
      <c r="C134" s="185">
        <v>489</v>
      </c>
      <c r="D134" s="177">
        <v>45056</v>
      </c>
      <c r="E134" s="178" t="s">
        <v>1884</v>
      </c>
      <c r="F134" s="179" t="s">
        <v>7</v>
      </c>
      <c r="G134" s="231">
        <v>966875</v>
      </c>
      <c r="I134" s="203">
        <v>44977</v>
      </c>
      <c r="J134" s="196" t="s">
        <v>854</v>
      </c>
      <c r="K134" s="196" t="s">
        <v>855</v>
      </c>
      <c r="L134" s="197" t="s">
        <v>7</v>
      </c>
      <c r="M134" s="197">
        <v>1</v>
      </c>
      <c r="N134" s="231">
        <v>928200</v>
      </c>
      <c r="O134" s="106"/>
      <c r="P134" s="106"/>
      <c r="Q134" s="106"/>
    </row>
    <row r="135" spans="3:17" x14ac:dyDescent="0.25">
      <c r="C135" s="185">
        <v>124</v>
      </c>
      <c r="D135" s="177">
        <v>45058</v>
      </c>
      <c r="E135" s="178" t="s">
        <v>1885</v>
      </c>
      <c r="F135" s="179" t="s">
        <v>7</v>
      </c>
      <c r="G135" s="231">
        <v>267750</v>
      </c>
      <c r="I135" s="203">
        <v>44978</v>
      </c>
      <c r="J135" s="196" t="s">
        <v>856</v>
      </c>
      <c r="K135" s="196" t="s">
        <v>857</v>
      </c>
      <c r="L135" s="197" t="s">
        <v>7</v>
      </c>
      <c r="M135" s="197">
        <v>1</v>
      </c>
      <c r="N135" s="231">
        <v>1469000.0021666668</v>
      </c>
      <c r="O135" s="106"/>
      <c r="P135" s="106"/>
      <c r="Q135" s="106"/>
    </row>
    <row r="136" spans="3:17" x14ac:dyDescent="0.25">
      <c r="C136" s="185">
        <v>125</v>
      </c>
      <c r="D136" s="177">
        <v>45058</v>
      </c>
      <c r="E136" s="178" t="s">
        <v>1886</v>
      </c>
      <c r="F136" s="179" t="s">
        <v>7</v>
      </c>
      <c r="G136" s="231">
        <v>297500</v>
      </c>
      <c r="I136" s="203">
        <v>44978</v>
      </c>
      <c r="J136" s="196" t="s">
        <v>191</v>
      </c>
      <c r="K136" s="196" t="s">
        <v>192</v>
      </c>
      <c r="L136" s="197" t="s">
        <v>7</v>
      </c>
      <c r="M136" s="197">
        <v>1</v>
      </c>
      <c r="N136" s="231">
        <v>128244.1342</v>
      </c>
      <c r="O136" s="106"/>
      <c r="P136" s="106"/>
      <c r="Q136" s="106"/>
    </row>
    <row r="137" spans="3:17" x14ac:dyDescent="0.25">
      <c r="C137" s="185">
        <v>3233</v>
      </c>
      <c r="D137" s="177">
        <v>45067</v>
      </c>
      <c r="E137" s="178" t="s">
        <v>1190</v>
      </c>
      <c r="F137" s="179" t="s">
        <v>7</v>
      </c>
      <c r="G137" s="231">
        <v>44625</v>
      </c>
      <c r="I137" s="203">
        <v>44978</v>
      </c>
      <c r="J137" s="196" t="s">
        <v>800</v>
      </c>
      <c r="K137" s="196" t="s">
        <v>801</v>
      </c>
      <c r="L137" s="197" t="s">
        <v>7</v>
      </c>
      <c r="M137" s="197">
        <v>2</v>
      </c>
      <c r="N137" s="231">
        <v>15562.82</v>
      </c>
      <c r="O137" s="106"/>
      <c r="P137" s="106"/>
      <c r="Q137" s="106"/>
    </row>
    <row r="138" spans="3:17" x14ac:dyDescent="0.25">
      <c r="C138" s="185">
        <v>3233</v>
      </c>
      <c r="D138" s="177">
        <v>45067</v>
      </c>
      <c r="E138" s="178" t="s">
        <v>1326</v>
      </c>
      <c r="F138" s="179" t="s">
        <v>7</v>
      </c>
      <c r="G138" s="231">
        <v>119000</v>
      </c>
      <c r="I138" s="203">
        <v>44978</v>
      </c>
      <c r="J138" s="196" t="s">
        <v>289</v>
      </c>
      <c r="K138" s="196" t="s">
        <v>290</v>
      </c>
      <c r="L138" s="197" t="s">
        <v>7</v>
      </c>
      <c r="M138" s="197">
        <v>2</v>
      </c>
      <c r="N138" s="231">
        <v>1123.1220000000001</v>
      </c>
      <c r="O138" s="106"/>
      <c r="P138" s="106"/>
      <c r="Q138" s="106"/>
    </row>
    <row r="139" spans="3:17" x14ac:dyDescent="0.25">
      <c r="C139" s="185">
        <v>3233</v>
      </c>
      <c r="D139" s="177">
        <v>45067</v>
      </c>
      <c r="E139" s="178" t="s">
        <v>1887</v>
      </c>
      <c r="F139" s="179" t="s">
        <v>7</v>
      </c>
      <c r="G139" s="231">
        <v>89250</v>
      </c>
      <c r="I139" s="203">
        <v>44978</v>
      </c>
      <c r="J139" s="196" t="s">
        <v>798</v>
      </c>
      <c r="K139" s="196" t="s">
        <v>799</v>
      </c>
      <c r="L139" s="197" t="s">
        <v>7</v>
      </c>
      <c r="M139" s="197">
        <v>2</v>
      </c>
      <c r="N139" s="231">
        <v>37726.255839999998</v>
      </c>
      <c r="O139" s="106"/>
      <c r="P139" s="106"/>
      <c r="Q139" s="106"/>
    </row>
    <row r="140" spans="3:17" x14ac:dyDescent="0.25">
      <c r="C140" s="185">
        <v>5815</v>
      </c>
      <c r="D140" s="177">
        <v>45071</v>
      </c>
      <c r="E140" s="178" t="s">
        <v>1888</v>
      </c>
      <c r="F140" s="179" t="s">
        <v>7</v>
      </c>
      <c r="G140" s="231">
        <v>59500</v>
      </c>
      <c r="I140" s="203">
        <v>44978</v>
      </c>
      <c r="J140" s="196" t="s">
        <v>858</v>
      </c>
      <c r="K140" s="196" t="s">
        <v>859</v>
      </c>
      <c r="L140" s="197" t="s">
        <v>7</v>
      </c>
      <c r="M140" s="197">
        <v>1</v>
      </c>
      <c r="N140" s="231">
        <v>3807.7084500000001</v>
      </c>
      <c r="O140" s="106"/>
      <c r="P140" s="106"/>
      <c r="Q140" s="106"/>
    </row>
    <row r="141" spans="3:17" x14ac:dyDescent="0.25">
      <c r="C141" s="185">
        <v>5815</v>
      </c>
      <c r="D141" s="177">
        <v>45071</v>
      </c>
      <c r="E141" s="178" t="s">
        <v>1889</v>
      </c>
      <c r="F141" s="179" t="s">
        <v>7</v>
      </c>
      <c r="G141" s="231">
        <v>44625</v>
      </c>
      <c r="I141" s="203">
        <v>44978</v>
      </c>
      <c r="J141" s="196" t="s">
        <v>860</v>
      </c>
      <c r="K141" s="196" t="s">
        <v>861</v>
      </c>
      <c r="L141" s="197" t="s">
        <v>7</v>
      </c>
      <c r="M141" s="197">
        <v>1</v>
      </c>
      <c r="N141" s="231">
        <v>521.81857000000002</v>
      </c>
      <c r="O141" s="106"/>
      <c r="P141" s="106"/>
      <c r="Q141" s="106"/>
    </row>
    <row r="142" spans="3:17" x14ac:dyDescent="0.25">
      <c r="C142" s="185">
        <v>5815</v>
      </c>
      <c r="D142" s="177">
        <v>45071</v>
      </c>
      <c r="E142" s="178" t="s">
        <v>1890</v>
      </c>
      <c r="F142" s="179" t="s">
        <v>7</v>
      </c>
      <c r="G142" s="231">
        <v>59500</v>
      </c>
      <c r="I142" s="203">
        <v>44979</v>
      </c>
      <c r="J142" s="196" t="s">
        <v>862</v>
      </c>
      <c r="K142" s="196" t="s">
        <v>863</v>
      </c>
      <c r="L142" s="197" t="s">
        <v>7</v>
      </c>
      <c r="M142" s="197">
        <v>1</v>
      </c>
      <c r="N142" s="231">
        <v>676000.32499999995</v>
      </c>
      <c r="O142" s="106"/>
      <c r="P142" s="106"/>
      <c r="Q142" s="106"/>
    </row>
    <row r="143" spans="3:17" x14ac:dyDescent="0.25">
      <c r="C143" s="185">
        <v>5815</v>
      </c>
      <c r="D143" s="177">
        <v>45071</v>
      </c>
      <c r="E143" s="178" t="s">
        <v>1891</v>
      </c>
      <c r="F143" s="179" t="s">
        <v>7</v>
      </c>
      <c r="G143" s="231">
        <v>29750</v>
      </c>
      <c r="I143" s="203">
        <v>44984</v>
      </c>
      <c r="J143" s="196" t="s">
        <v>293</v>
      </c>
      <c r="K143" s="196" t="s">
        <v>294</v>
      </c>
      <c r="L143" s="197" t="s">
        <v>7</v>
      </c>
      <c r="M143" s="197">
        <v>2</v>
      </c>
      <c r="N143" s="231">
        <v>1872.2722199999998</v>
      </c>
      <c r="O143" s="106"/>
      <c r="P143" s="106"/>
      <c r="Q143" s="106"/>
    </row>
    <row r="144" spans="3:17" x14ac:dyDescent="0.25">
      <c r="C144" s="185">
        <v>5815</v>
      </c>
      <c r="D144" s="177">
        <v>45071</v>
      </c>
      <c r="E144" s="178" t="s">
        <v>1892</v>
      </c>
      <c r="F144" s="179" t="s">
        <v>7</v>
      </c>
      <c r="G144" s="231">
        <v>89250</v>
      </c>
      <c r="I144" s="203">
        <v>44984</v>
      </c>
      <c r="J144" s="196" t="s">
        <v>74</v>
      </c>
      <c r="K144" s="196" t="s">
        <v>75</v>
      </c>
      <c r="L144" s="197" t="s">
        <v>7</v>
      </c>
      <c r="M144" s="197">
        <v>1</v>
      </c>
      <c r="N144" s="231">
        <v>349700</v>
      </c>
      <c r="O144" s="106"/>
      <c r="P144" s="106"/>
      <c r="Q144" s="106"/>
    </row>
    <row r="145" spans="3:17" x14ac:dyDescent="0.25">
      <c r="C145" s="185">
        <v>5815</v>
      </c>
      <c r="D145" s="177">
        <v>45071</v>
      </c>
      <c r="E145" s="178" t="s">
        <v>1893</v>
      </c>
      <c r="F145" s="179" t="s">
        <v>7</v>
      </c>
      <c r="G145" s="231">
        <v>59500</v>
      </c>
      <c r="I145" s="203">
        <v>44984</v>
      </c>
      <c r="J145" s="196" t="s">
        <v>191</v>
      </c>
      <c r="K145" s="196" t="s">
        <v>192</v>
      </c>
      <c r="L145" s="197" t="s">
        <v>7</v>
      </c>
      <c r="M145" s="197">
        <v>1</v>
      </c>
      <c r="N145" s="231">
        <v>128244.1342</v>
      </c>
      <c r="O145" s="106"/>
      <c r="P145" s="106"/>
      <c r="Q145" s="106"/>
    </row>
    <row r="146" spans="3:17" ht="15.75" thickBot="1" x14ac:dyDescent="0.3">
      <c r="C146" s="185">
        <v>1231</v>
      </c>
      <c r="D146" s="177">
        <v>45071</v>
      </c>
      <c r="E146" s="178" t="s">
        <v>1894</v>
      </c>
      <c r="F146" s="179" t="s">
        <v>7</v>
      </c>
      <c r="G146" s="231">
        <v>3123750</v>
      </c>
      <c r="I146" s="199">
        <v>44984</v>
      </c>
      <c r="J146" s="200" t="s">
        <v>864</v>
      </c>
      <c r="K146" s="200" t="s">
        <v>865</v>
      </c>
      <c r="L146" s="201" t="s">
        <v>7</v>
      </c>
      <c r="M146" s="201">
        <v>1</v>
      </c>
      <c r="N146" s="232">
        <v>386750</v>
      </c>
      <c r="O146" s="106"/>
      <c r="P146" s="106"/>
      <c r="Q146" s="106"/>
    </row>
    <row r="147" spans="3:17" x14ac:dyDescent="0.25">
      <c r="C147" s="185" t="s">
        <v>1895</v>
      </c>
      <c r="D147" s="177">
        <v>45072</v>
      </c>
      <c r="E147" s="178" t="s">
        <v>1896</v>
      </c>
      <c r="F147" s="179" t="s">
        <v>7</v>
      </c>
      <c r="G147" s="231">
        <v>1190000</v>
      </c>
      <c r="I147" s="370">
        <v>44988</v>
      </c>
      <c r="J147" s="371" t="s">
        <v>74</v>
      </c>
      <c r="K147" s="371" t="s">
        <v>75</v>
      </c>
      <c r="L147" s="198" t="s">
        <v>7</v>
      </c>
      <c r="M147" s="198">
        <v>6</v>
      </c>
      <c r="N147" s="233">
        <v>2018849.118</v>
      </c>
      <c r="O147" s="106"/>
      <c r="P147" s="106"/>
      <c r="Q147" s="106"/>
    </row>
    <row r="148" spans="3:17" x14ac:dyDescent="0.25">
      <c r="C148" s="185" t="s">
        <v>1895</v>
      </c>
      <c r="D148" s="177">
        <v>45072</v>
      </c>
      <c r="E148" s="178" t="s">
        <v>1897</v>
      </c>
      <c r="F148" s="179" t="s">
        <v>7</v>
      </c>
      <c r="G148" s="231">
        <v>1413125</v>
      </c>
      <c r="I148" s="203">
        <v>44988</v>
      </c>
      <c r="J148" s="196" t="s">
        <v>181</v>
      </c>
      <c r="K148" s="196" t="s">
        <v>182</v>
      </c>
      <c r="L148" s="197" t="s">
        <v>7</v>
      </c>
      <c r="M148" s="197">
        <v>1</v>
      </c>
      <c r="N148" s="231">
        <v>114742.0729</v>
      </c>
      <c r="O148" s="106"/>
      <c r="P148" s="106"/>
      <c r="Q148" s="106"/>
    </row>
    <row r="149" spans="3:17" x14ac:dyDescent="0.25">
      <c r="C149" s="185">
        <v>3243</v>
      </c>
      <c r="D149" s="177">
        <v>45073</v>
      </c>
      <c r="E149" s="178" t="s">
        <v>1190</v>
      </c>
      <c r="F149" s="179" t="s">
        <v>7</v>
      </c>
      <c r="G149" s="231">
        <v>44625</v>
      </c>
      <c r="I149" s="203">
        <v>44989</v>
      </c>
      <c r="J149" s="196" t="s">
        <v>1174</v>
      </c>
      <c r="K149" s="196" t="s">
        <v>1175</v>
      </c>
      <c r="L149" s="197" t="s">
        <v>7</v>
      </c>
      <c r="M149" s="197">
        <v>1</v>
      </c>
      <c r="N149" s="231">
        <v>54145</v>
      </c>
      <c r="O149" s="106"/>
      <c r="P149" s="106"/>
      <c r="Q149" s="106"/>
    </row>
    <row r="150" spans="3:17" x14ac:dyDescent="0.25">
      <c r="C150" s="185">
        <v>3243</v>
      </c>
      <c r="D150" s="177">
        <v>45073</v>
      </c>
      <c r="E150" s="178" t="s">
        <v>1898</v>
      </c>
      <c r="F150" s="179" t="s">
        <v>7</v>
      </c>
      <c r="G150" s="231">
        <v>59500</v>
      </c>
      <c r="I150" s="203">
        <v>44989</v>
      </c>
      <c r="J150" s="196" t="s">
        <v>1218</v>
      </c>
      <c r="K150" s="196" t="s">
        <v>1219</v>
      </c>
      <c r="L150" s="197" t="s">
        <v>7</v>
      </c>
      <c r="M150" s="197">
        <v>2</v>
      </c>
      <c r="N150" s="231">
        <v>146965</v>
      </c>
      <c r="O150" s="106"/>
      <c r="P150" s="106"/>
      <c r="Q150" s="106"/>
    </row>
    <row r="151" spans="3:17" ht="15.75" thickBot="1" x14ac:dyDescent="0.3">
      <c r="C151" s="186">
        <v>747</v>
      </c>
      <c r="D151" s="187">
        <v>45077</v>
      </c>
      <c r="E151" s="188" t="s">
        <v>1899</v>
      </c>
      <c r="F151" s="242" t="s">
        <v>7</v>
      </c>
      <c r="G151" s="232">
        <v>223125</v>
      </c>
      <c r="I151" s="203">
        <v>44989</v>
      </c>
      <c r="J151" s="196" t="s">
        <v>1220</v>
      </c>
      <c r="K151" s="196" t="s">
        <v>296</v>
      </c>
      <c r="L151" s="197" t="s">
        <v>7</v>
      </c>
      <c r="M151" s="197">
        <v>1</v>
      </c>
      <c r="N151" s="231">
        <v>30940</v>
      </c>
      <c r="O151" s="106"/>
      <c r="P151" s="106"/>
      <c r="Q151" s="106"/>
    </row>
    <row r="152" spans="3:17" x14ac:dyDescent="0.25">
      <c r="C152" s="205">
        <v>903</v>
      </c>
      <c r="D152" s="183">
        <v>45078</v>
      </c>
      <c r="E152" s="184" t="s">
        <v>2305</v>
      </c>
      <c r="F152" s="241" t="s">
        <v>2306</v>
      </c>
      <c r="G152" s="233">
        <v>59500</v>
      </c>
      <c r="I152" s="203">
        <v>44994</v>
      </c>
      <c r="J152" s="196" t="s">
        <v>1221</v>
      </c>
      <c r="K152" s="196" t="s">
        <v>1222</v>
      </c>
      <c r="L152" s="197" t="s">
        <v>7</v>
      </c>
      <c r="M152" s="197">
        <v>1</v>
      </c>
      <c r="N152" s="231">
        <v>25525.5</v>
      </c>
      <c r="O152" s="106"/>
      <c r="P152" s="106"/>
      <c r="Q152" s="106"/>
    </row>
    <row r="153" spans="3:17" x14ac:dyDescent="0.25">
      <c r="C153" s="185">
        <v>903</v>
      </c>
      <c r="D153" s="177">
        <v>45078</v>
      </c>
      <c r="E153" s="178" t="s">
        <v>2307</v>
      </c>
      <c r="F153" s="179" t="s">
        <v>2306</v>
      </c>
      <c r="G153" s="231">
        <v>44625</v>
      </c>
      <c r="I153" s="203">
        <v>44994</v>
      </c>
      <c r="J153" s="196" t="s">
        <v>817</v>
      </c>
      <c r="K153" s="196" t="s">
        <v>818</v>
      </c>
      <c r="L153" s="197" t="s">
        <v>7</v>
      </c>
      <c r="M153" s="197">
        <v>1</v>
      </c>
      <c r="N153" s="231">
        <v>4641</v>
      </c>
      <c r="O153" s="106"/>
      <c r="P153" s="106"/>
      <c r="Q153" s="106"/>
    </row>
    <row r="154" spans="3:17" x14ac:dyDescent="0.25">
      <c r="C154" s="185">
        <v>903</v>
      </c>
      <c r="D154" s="177">
        <v>45078</v>
      </c>
      <c r="E154" s="178" t="s">
        <v>2308</v>
      </c>
      <c r="F154" s="179" t="s">
        <v>2306</v>
      </c>
      <c r="G154" s="231">
        <v>59500</v>
      </c>
      <c r="I154" s="203">
        <v>44994</v>
      </c>
      <c r="J154" s="196" t="s">
        <v>551</v>
      </c>
      <c r="K154" s="196" t="s">
        <v>552</v>
      </c>
      <c r="L154" s="197" t="s">
        <v>7</v>
      </c>
      <c r="M154" s="197">
        <v>2</v>
      </c>
      <c r="N154" s="231">
        <v>3094</v>
      </c>
      <c r="O154" s="106"/>
      <c r="P154" s="106"/>
      <c r="Q154" s="106"/>
    </row>
    <row r="155" spans="3:17" x14ac:dyDescent="0.25">
      <c r="C155" s="396">
        <v>5833</v>
      </c>
      <c r="D155" s="177">
        <v>45078</v>
      </c>
      <c r="E155" s="178" t="s">
        <v>2309</v>
      </c>
      <c r="F155" s="179" t="s">
        <v>7</v>
      </c>
      <c r="G155" s="231">
        <v>44625</v>
      </c>
      <c r="I155" s="203">
        <v>44995</v>
      </c>
      <c r="J155" s="196" t="s">
        <v>74</v>
      </c>
      <c r="K155" s="196" t="s">
        <v>75</v>
      </c>
      <c r="L155" s="197" t="s">
        <v>7</v>
      </c>
      <c r="M155" s="197">
        <v>1</v>
      </c>
      <c r="N155" s="231">
        <v>336474.853</v>
      </c>
      <c r="O155" s="106"/>
      <c r="P155" s="106"/>
      <c r="Q155" s="106"/>
    </row>
    <row r="156" spans="3:17" x14ac:dyDescent="0.25">
      <c r="C156" s="396">
        <v>5833</v>
      </c>
      <c r="D156" s="177">
        <v>45078</v>
      </c>
      <c r="E156" s="178" t="s">
        <v>2310</v>
      </c>
      <c r="F156" s="179" t="s">
        <v>7</v>
      </c>
      <c r="G156" s="231">
        <v>14875</v>
      </c>
      <c r="I156" s="203">
        <v>44995</v>
      </c>
      <c r="J156" s="196" t="s">
        <v>1223</v>
      </c>
      <c r="K156" s="196" t="s">
        <v>1224</v>
      </c>
      <c r="L156" s="197" t="s">
        <v>7</v>
      </c>
      <c r="M156" s="197">
        <v>1</v>
      </c>
      <c r="N156" s="231">
        <v>33050.618510000008</v>
      </c>
      <c r="O156" s="106"/>
      <c r="P156" s="106"/>
      <c r="Q156" s="106"/>
    </row>
    <row r="157" spans="3:17" x14ac:dyDescent="0.25">
      <c r="C157" s="396">
        <v>5833</v>
      </c>
      <c r="D157" s="177">
        <v>45078</v>
      </c>
      <c r="E157" s="178" t="s">
        <v>2311</v>
      </c>
      <c r="F157" s="179" t="s">
        <v>7</v>
      </c>
      <c r="G157" s="231">
        <v>14875</v>
      </c>
      <c r="I157" s="203">
        <v>44995</v>
      </c>
      <c r="J157" s="196" t="s">
        <v>1225</v>
      </c>
      <c r="K157" s="196" t="s">
        <v>1226</v>
      </c>
      <c r="L157" s="197" t="s">
        <v>7</v>
      </c>
      <c r="M157" s="197">
        <v>1</v>
      </c>
      <c r="N157" s="231">
        <v>244426</v>
      </c>
      <c r="O157" s="106"/>
      <c r="P157" s="106"/>
      <c r="Q157" s="106"/>
    </row>
    <row r="158" spans="3:17" x14ac:dyDescent="0.25">
      <c r="C158" s="185">
        <v>3253</v>
      </c>
      <c r="D158" s="177">
        <v>45078</v>
      </c>
      <c r="E158" s="178" t="s">
        <v>2312</v>
      </c>
      <c r="F158" s="179" t="s">
        <v>7</v>
      </c>
      <c r="G158" s="231">
        <v>89250</v>
      </c>
      <c r="I158" s="203">
        <v>44995</v>
      </c>
      <c r="J158" s="196" t="s">
        <v>675</v>
      </c>
      <c r="K158" s="196" t="s">
        <v>676</v>
      </c>
      <c r="L158" s="197" t="s">
        <v>7</v>
      </c>
      <c r="M158" s="197">
        <v>1</v>
      </c>
      <c r="N158" s="231">
        <v>126355.4019</v>
      </c>
      <c r="O158" s="106"/>
      <c r="P158" s="106"/>
      <c r="Q158" s="106"/>
    </row>
    <row r="159" spans="3:17" x14ac:dyDescent="0.25">
      <c r="C159" s="185">
        <v>3253</v>
      </c>
      <c r="D159" s="177">
        <v>45078</v>
      </c>
      <c r="E159" s="178" t="s">
        <v>2313</v>
      </c>
      <c r="F159" s="179" t="s">
        <v>7</v>
      </c>
      <c r="G159" s="231">
        <v>59500</v>
      </c>
      <c r="I159" s="203">
        <v>44999</v>
      </c>
      <c r="J159" s="196" t="s">
        <v>181</v>
      </c>
      <c r="K159" s="196" t="s">
        <v>182</v>
      </c>
      <c r="L159" s="197" t="s">
        <v>7</v>
      </c>
      <c r="M159" s="197">
        <v>1</v>
      </c>
      <c r="N159" s="231">
        <v>114742.0729</v>
      </c>
      <c r="O159" s="106"/>
      <c r="P159" s="106"/>
      <c r="Q159" s="106"/>
    </row>
    <row r="160" spans="3:17" x14ac:dyDescent="0.25">
      <c r="C160" s="185">
        <v>3253</v>
      </c>
      <c r="D160" s="177">
        <v>45078</v>
      </c>
      <c r="E160" s="178" t="s">
        <v>2314</v>
      </c>
      <c r="F160" s="179" t="s">
        <v>7</v>
      </c>
      <c r="G160" s="231">
        <v>29750</v>
      </c>
      <c r="I160" s="203">
        <v>44999</v>
      </c>
      <c r="J160" s="196" t="s">
        <v>364</v>
      </c>
      <c r="K160" s="196" t="s">
        <v>365</v>
      </c>
      <c r="L160" s="197" t="s">
        <v>7</v>
      </c>
      <c r="M160" s="197">
        <v>1</v>
      </c>
      <c r="N160" s="231">
        <v>10449.257909999998</v>
      </c>
      <c r="O160" s="106"/>
      <c r="P160" s="106"/>
      <c r="Q160" s="106"/>
    </row>
    <row r="161" spans="3:17" x14ac:dyDescent="0.25">
      <c r="C161" s="185">
        <v>758</v>
      </c>
      <c r="D161" s="177">
        <v>45081</v>
      </c>
      <c r="E161" s="178" t="s">
        <v>2315</v>
      </c>
      <c r="F161" s="179" t="s">
        <v>7</v>
      </c>
      <c r="G161" s="231">
        <v>148750</v>
      </c>
      <c r="I161" s="203">
        <v>44999</v>
      </c>
      <c r="J161" s="196" t="s">
        <v>74</v>
      </c>
      <c r="K161" s="196" t="s">
        <v>75</v>
      </c>
      <c r="L161" s="197" t="s">
        <v>7</v>
      </c>
      <c r="M161" s="197">
        <v>2</v>
      </c>
      <c r="N161" s="231">
        <v>673078.25</v>
      </c>
      <c r="O161" s="106"/>
      <c r="P161" s="106"/>
      <c r="Q161" s="106"/>
    </row>
    <row r="162" spans="3:17" x14ac:dyDescent="0.25">
      <c r="C162" s="185">
        <v>3262</v>
      </c>
      <c r="D162" s="177">
        <v>45082</v>
      </c>
      <c r="E162" s="178" t="s">
        <v>2316</v>
      </c>
      <c r="F162" s="179" t="s">
        <v>7</v>
      </c>
      <c r="G162" s="231">
        <v>595000</v>
      </c>
      <c r="I162" s="203">
        <v>44999</v>
      </c>
      <c r="J162" s="196" t="s">
        <v>1227</v>
      </c>
      <c r="K162" s="196" t="s">
        <v>1228</v>
      </c>
      <c r="L162" s="197" t="s">
        <v>7</v>
      </c>
      <c r="M162" s="197">
        <v>1</v>
      </c>
      <c r="N162" s="231">
        <v>450164.62400000007</v>
      </c>
      <c r="O162" s="106"/>
      <c r="P162" s="106"/>
      <c r="Q162" s="106"/>
    </row>
    <row r="163" spans="3:17" x14ac:dyDescent="0.25">
      <c r="C163" s="185">
        <v>3262</v>
      </c>
      <c r="D163" s="177">
        <v>45082</v>
      </c>
      <c r="E163" s="178" t="s">
        <v>2317</v>
      </c>
      <c r="F163" s="179" t="s">
        <v>7</v>
      </c>
      <c r="G163" s="231">
        <v>446250</v>
      </c>
      <c r="I163" s="203">
        <v>44999</v>
      </c>
      <c r="J163" s="196" t="s">
        <v>1229</v>
      </c>
      <c r="K163" s="196" t="s">
        <v>1230</v>
      </c>
      <c r="L163" s="197" t="s">
        <v>7</v>
      </c>
      <c r="M163" s="197">
        <v>7</v>
      </c>
      <c r="N163" s="231">
        <v>10320.037000000002</v>
      </c>
      <c r="O163" s="106"/>
      <c r="P163" s="106"/>
      <c r="Q163" s="106"/>
    </row>
    <row r="164" spans="3:17" x14ac:dyDescent="0.25">
      <c r="C164" s="185">
        <v>926</v>
      </c>
      <c r="D164" s="177">
        <v>45085</v>
      </c>
      <c r="E164" s="178" t="s">
        <v>2318</v>
      </c>
      <c r="F164" s="179" t="s">
        <v>7</v>
      </c>
      <c r="G164" s="231">
        <v>193375</v>
      </c>
      <c r="I164" s="203">
        <v>44999</v>
      </c>
      <c r="J164" s="196" t="s">
        <v>618</v>
      </c>
      <c r="K164" s="196" t="s">
        <v>619</v>
      </c>
      <c r="L164" s="197" t="s">
        <v>7</v>
      </c>
      <c r="M164" s="197">
        <v>7</v>
      </c>
      <c r="N164" s="231">
        <v>3329.8092100000003</v>
      </c>
      <c r="O164" s="106"/>
      <c r="P164" s="106"/>
      <c r="Q164" s="106"/>
    </row>
    <row r="165" spans="3:17" x14ac:dyDescent="0.25">
      <c r="C165" s="185">
        <v>279</v>
      </c>
      <c r="D165" s="177">
        <v>45086</v>
      </c>
      <c r="E165" s="178" t="s">
        <v>2319</v>
      </c>
      <c r="F165" s="179" t="s">
        <v>7</v>
      </c>
      <c r="G165" s="231">
        <v>223125</v>
      </c>
      <c r="I165" s="203">
        <v>45000</v>
      </c>
      <c r="J165" s="196" t="s">
        <v>1231</v>
      </c>
      <c r="K165" s="196" t="s">
        <v>1232</v>
      </c>
      <c r="L165" s="197" t="s">
        <v>7</v>
      </c>
      <c r="M165" s="197">
        <v>1</v>
      </c>
      <c r="N165" s="231">
        <v>696150</v>
      </c>
      <c r="O165" s="106"/>
      <c r="P165" s="106"/>
      <c r="Q165" s="106"/>
    </row>
    <row r="166" spans="3:17" x14ac:dyDescent="0.25">
      <c r="C166" s="185">
        <v>3277</v>
      </c>
      <c r="D166" s="177">
        <v>45086</v>
      </c>
      <c r="E166" s="178" t="s">
        <v>1190</v>
      </c>
      <c r="F166" s="179" t="s">
        <v>7</v>
      </c>
      <c r="G166" s="231">
        <v>44625</v>
      </c>
      <c r="I166" s="203">
        <v>45001</v>
      </c>
      <c r="J166" s="196" t="s">
        <v>271</v>
      </c>
      <c r="K166" s="196" t="s">
        <v>272</v>
      </c>
      <c r="L166" s="197" t="s">
        <v>7</v>
      </c>
      <c r="M166" s="197">
        <v>1</v>
      </c>
      <c r="N166" s="231">
        <v>8715.1018500000009</v>
      </c>
      <c r="O166" s="110"/>
      <c r="P166" s="110"/>
      <c r="Q166" s="110"/>
    </row>
    <row r="167" spans="3:17" x14ac:dyDescent="0.25">
      <c r="C167" s="185">
        <v>3277</v>
      </c>
      <c r="D167" s="177">
        <v>45086</v>
      </c>
      <c r="E167" s="178" t="s">
        <v>1326</v>
      </c>
      <c r="F167" s="179" t="s">
        <v>7</v>
      </c>
      <c r="G167" s="231">
        <v>89250</v>
      </c>
      <c r="I167" s="203">
        <v>45001</v>
      </c>
      <c r="J167" s="196" t="s">
        <v>786</v>
      </c>
      <c r="K167" s="196" t="s">
        <v>787</v>
      </c>
      <c r="L167" s="197" t="s">
        <v>7</v>
      </c>
      <c r="M167" s="197">
        <v>1</v>
      </c>
      <c r="N167" s="231">
        <v>129158.81341999999</v>
      </c>
      <c r="O167" s="106"/>
      <c r="P167" s="106"/>
      <c r="Q167" s="106"/>
    </row>
    <row r="168" spans="3:17" x14ac:dyDescent="0.25">
      <c r="C168" s="185">
        <v>3277</v>
      </c>
      <c r="D168" s="177">
        <v>45086</v>
      </c>
      <c r="E168" s="178" t="s">
        <v>2320</v>
      </c>
      <c r="F168" s="179" t="s">
        <v>7</v>
      </c>
      <c r="G168" s="231">
        <v>59500</v>
      </c>
      <c r="I168" s="203">
        <v>45001</v>
      </c>
      <c r="J168" s="196" t="s">
        <v>824</v>
      </c>
      <c r="K168" s="196" t="s">
        <v>825</v>
      </c>
      <c r="L168" s="197" t="s">
        <v>7</v>
      </c>
      <c r="M168" s="197">
        <v>10</v>
      </c>
      <c r="N168" s="231">
        <v>18366.1387</v>
      </c>
      <c r="O168" s="106"/>
      <c r="P168" s="106"/>
      <c r="Q168" s="106"/>
    </row>
    <row r="169" spans="3:17" x14ac:dyDescent="0.25">
      <c r="C169" s="185">
        <v>787</v>
      </c>
      <c r="D169" s="177">
        <v>45088</v>
      </c>
      <c r="E169" s="178" t="s">
        <v>2321</v>
      </c>
      <c r="F169" s="179" t="s">
        <v>7</v>
      </c>
      <c r="G169" s="231">
        <v>371875</v>
      </c>
      <c r="I169" s="203">
        <v>45001</v>
      </c>
      <c r="J169" s="196" t="s">
        <v>289</v>
      </c>
      <c r="K169" s="196" t="s">
        <v>290</v>
      </c>
      <c r="L169" s="197" t="s">
        <v>7</v>
      </c>
      <c r="M169" s="197">
        <v>10</v>
      </c>
      <c r="N169" s="231">
        <v>7482.5295999999998</v>
      </c>
      <c r="O169" s="106"/>
      <c r="P169" s="106"/>
      <c r="Q169" s="106"/>
    </row>
    <row r="170" spans="3:17" x14ac:dyDescent="0.25">
      <c r="C170" s="185">
        <v>294</v>
      </c>
      <c r="D170" s="177">
        <v>45090</v>
      </c>
      <c r="E170" s="178" t="s">
        <v>2322</v>
      </c>
      <c r="F170" s="179" t="s">
        <v>7</v>
      </c>
      <c r="G170" s="231">
        <v>119000</v>
      </c>
      <c r="I170" s="203">
        <v>45001</v>
      </c>
      <c r="J170" s="196" t="s">
        <v>1233</v>
      </c>
      <c r="K170" s="196" t="s">
        <v>1234</v>
      </c>
      <c r="L170" s="197" t="s">
        <v>7</v>
      </c>
      <c r="M170" s="197">
        <v>10</v>
      </c>
      <c r="N170" s="231">
        <v>1119.2545</v>
      </c>
      <c r="O170" s="106"/>
      <c r="P170" s="106"/>
      <c r="Q170" s="106"/>
    </row>
    <row r="171" spans="3:17" x14ac:dyDescent="0.25">
      <c r="C171" s="185">
        <v>396</v>
      </c>
      <c r="D171" s="177">
        <v>45092</v>
      </c>
      <c r="E171" s="178" t="s">
        <v>2323</v>
      </c>
      <c r="F171" s="179" t="s">
        <v>7</v>
      </c>
      <c r="G171" s="231">
        <v>223125</v>
      </c>
      <c r="I171" s="203">
        <v>45001</v>
      </c>
      <c r="J171" s="196" t="s">
        <v>364</v>
      </c>
      <c r="K171" s="196" t="s">
        <v>365</v>
      </c>
      <c r="L171" s="197" t="s">
        <v>7</v>
      </c>
      <c r="M171" s="197">
        <v>1</v>
      </c>
      <c r="N171" s="231">
        <v>10449.257909999998</v>
      </c>
      <c r="O171" s="106"/>
      <c r="P171" s="106"/>
      <c r="Q171" s="106"/>
    </row>
    <row r="172" spans="3:17" x14ac:dyDescent="0.25">
      <c r="C172" s="185">
        <v>5845</v>
      </c>
      <c r="D172" s="177">
        <v>45092</v>
      </c>
      <c r="E172" s="178" t="s">
        <v>2324</v>
      </c>
      <c r="F172" s="179" t="s">
        <v>7</v>
      </c>
      <c r="G172" s="231">
        <v>74375</v>
      </c>
      <c r="I172" s="203">
        <v>45001</v>
      </c>
      <c r="J172" s="196" t="s">
        <v>191</v>
      </c>
      <c r="K172" s="196" t="s">
        <v>192</v>
      </c>
      <c r="L172" s="197" t="s">
        <v>7</v>
      </c>
      <c r="M172" s="197">
        <v>1</v>
      </c>
      <c r="N172" s="231">
        <v>128244.11873</v>
      </c>
      <c r="O172" s="106"/>
      <c r="P172" s="106"/>
      <c r="Q172" s="106"/>
    </row>
    <row r="173" spans="3:17" x14ac:dyDescent="0.25">
      <c r="C173" s="185">
        <v>5845</v>
      </c>
      <c r="D173" s="177">
        <v>45092</v>
      </c>
      <c r="E173" s="178" t="s">
        <v>2325</v>
      </c>
      <c r="F173" s="179" t="s">
        <v>7</v>
      </c>
      <c r="G173" s="231">
        <v>59500</v>
      </c>
      <c r="I173" s="203">
        <v>45001</v>
      </c>
      <c r="J173" s="196" t="s">
        <v>277</v>
      </c>
      <c r="K173" s="196" t="s">
        <v>278</v>
      </c>
      <c r="L173" s="197" t="s">
        <v>7</v>
      </c>
      <c r="M173" s="197">
        <v>1</v>
      </c>
      <c r="N173" s="231">
        <v>174009.65400000001</v>
      </c>
      <c r="O173" s="106"/>
      <c r="P173" s="106"/>
      <c r="Q173" s="106"/>
    </row>
    <row r="174" spans="3:17" x14ac:dyDescent="0.25">
      <c r="C174" s="185">
        <v>3281</v>
      </c>
      <c r="D174" s="177">
        <v>45093</v>
      </c>
      <c r="E174" s="178" t="s">
        <v>2326</v>
      </c>
      <c r="F174" s="179" t="s">
        <v>7</v>
      </c>
      <c r="G174" s="231">
        <v>119000</v>
      </c>
      <c r="I174" s="203">
        <v>45001</v>
      </c>
      <c r="J174" s="196" t="s">
        <v>243</v>
      </c>
      <c r="K174" s="196" t="s">
        <v>244</v>
      </c>
      <c r="L174" s="197" t="s">
        <v>7</v>
      </c>
      <c r="M174" s="197">
        <v>1</v>
      </c>
      <c r="N174" s="231">
        <v>1440.8293899999999</v>
      </c>
      <c r="O174" s="106"/>
      <c r="P174" s="106"/>
      <c r="Q174" s="106"/>
    </row>
    <row r="175" spans="3:17" x14ac:dyDescent="0.25">
      <c r="C175" s="185">
        <v>3281</v>
      </c>
      <c r="D175" s="177">
        <v>45093</v>
      </c>
      <c r="E175" s="178" t="s">
        <v>2327</v>
      </c>
      <c r="F175" s="179" t="s">
        <v>7</v>
      </c>
      <c r="G175" s="231">
        <v>312375</v>
      </c>
      <c r="I175" s="203">
        <v>45001</v>
      </c>
      <c r="J175" s="196" t="s">
        <v>74</v>
      </c>
      <c r="K175" s="196" t="s">
        <v>75</v>
      </c>
      <c r="L175" s="197" t="s">
        <v>7</v>
      </c>
      <c r="M175" s="197">
        <v>1</v>
      </c>
      <c r="N175" s="231">
        <v>336539.125</v>
      </c>
      <c r="O175" s="106"/>
      <c r="P175" s="106"/>
      <c r="Q175" s="106"/>
    </row>
    <row r="176" spans="3:17" x14ac:dyDescent="0.25">
      <c r="C176" s="185">
        <v>3281</v>
      </c>
      <c r="D176" s="177">
        <v>45093</v>
      </c>
      <c r="E176" s="178" t="s">
        <v>1190</v>
      </c>
      <c r="F176" s="179" t="s">
        <v>7</v>
      </c>
      <c r="G176" s="231">
        <v>44625</v>
      </c>
      <c r="I176" s="203">
        <v>45002</v>
      </c>
      <c r="J176" s="196" t="s">
        <v>74</v>
      </c>
      <c r="K176" s="196" t="s">
        <v>75</v>
      </c>
      <c r="L176" s="197" t="s">
        <v>7</v>
      </c>
      <c r="M176" s="197">
        <v>2</v>
      </c>
      <c r="N176" s="231">
        <v>673078.25</v>
      </c>
      <c r="O176" s="106"/>
      <c r="P176" s="106"/>
      <c r="Q176" s="106"/>
    </row>
    <row r="177" spans="3:17" x14ac:dyDescent="0.25">
      <c r="C177" s="185">
        <v>3281</v>
      </c>
      <c r="D177" s="177">
        <v>45093</v>
      </c>
      <c r="E177" s="178" t="s">
        <v>2328</v>
      </c>
      <c r="F177" s="179" t="s">
        <v>7</v>
      </c>
      <c r="G177" s="231">
        <v>59500</v>
      </c>
      <c r="I177" s="203">
        <v>45002</v>
      </c>
      <c r="J177" s="196" t="s">
        <v>610</v>
      </c>
      <c r="K177" s="196" t="s">
        <v>611</v>
      </c>
      <c r="L177" s="197" t="s">
        <v>7</v>
      </c>
      <c r="M177" s="197">
        <v>3</v>
      </c>
      <c r="N177" s="231">
        <v>2741.3922900000002</v>
      </c>
      <c r="O177" s="106"/>
      <c r="P177" s="106"/>
      <c r="Q177" s="106"/>
    </row>
    <row r="178" spans="3:17" x14ac:dyDescent="0.25">
      <c r="C178" s="185">
        <v>3281</v>
      </c>
      <c r="D178" s="177">
        <v>45093</v>
      </c>
      <c r="E178" s="178" t="s">
        <v>2329</v>
      </c>
      <c r="F178" s="179" t="s">
        <v>7</v>
      </c>
      <c r="G178" s="231">
        <v>89250</v>
      </c>
      <c r="I178" s="203">
        <v>45002</v>
      </c>
      <c r="J178" s="196" t="s">
        <v>1235</v>
      </c>
      <c r="K178" s="196" t="s">
        <v>1236</v>
      </c>
      <c r="L178" s="197" t="s">
        <v>7</v>
      </c>
      <c r="M178" s="197">
        <v>3</v>
      </c>
      <c r="N178" s="231">
        <v>491.11061999999998</v>
      </c>
      <c r="O178" s="106"/>
      <c r="P178" s="106"/>
      <c r="Q178" s="106"/>
    </row>
    <row r="179" spans="3:17" x14ac:dyDescent="0.25">
      <c r="C179" s="185">
        <v>59</v>
      </c>
      <c r="D179" s="177">
        <v>45093</v>
      </c>
      <c r="E179" s="178" t="s">
        <v>2330</v>
      </c>
      <c r="F179" s="179" t="s">
        <v>7</v>
      </c>
      <c r="G179" s="231">
        <v>446250</v>
      </c>
      <c r="I179" s="203">
        <v>45002</v>
      </c>
      <c r="J179" s="196" t="s">
        <v>1237</v>
      </c>
      <c r="K179" s="196" t="s">
        <v>1238</v>
      </c>
      <c r="L179" s="197" t="s">
        <v>7</v>
      </c>
      <c r="M179" s="197">
        <v>1</v>
      </c>
      <c r="N179" s="231">
        <v>20432.776000000002</v>
      </c>
      <c r="O179" s="106"/>
      <c r="P179" s="106"/>
      <c r="Q179" s="106"/>
    </row>
    <row r="180" spans="3:17" x14ac:dyDescent="0.25">
      <c r="C180" s="185">
        <v>59</v>
      </c>
      <c r="D180" s="177">
        <v>45093</v>
      </c>
      <c r="E180" s="178" t="s">
        <v>2331</v>
      </c>
      <c r="F180" s="179" t="s">
        <v>7</v>
      </c>
      <c r="G180" s="231">
        <v>297500</v>
      </c>
      <c r="I180" s="203">
        <v>45002</v>
      </c>
      <c r="J180" s="196" t="s">
        <v>1239</v>
      </c>
      <c r="K180" s="196" t="s">
        <v>1240</v>
      </c>
      <c r="L180" s="197" t="s">
        <v>7</v>
      </c>
      <c r="M180" s="197">
        <v>1</v>
      </c>
      <c r="N180" s="231">
        <v>123760</v>
      </c>
      <c r="O180" s="106"/>
      <c r="P180" s="106"/>
      <c r="Q180" s="106"/>
    </row>
    <row r="181" spans="3:17" x14ac:dyDescent="0.25">
      <c r="C181" s="185">
        <v>59</v>
      </c>
      <c r="D181" s="177">
        <v>45093</v>
      </c>
      <c r="E181" s="178" t="s">
        <v>2332</v>
      </c>
      <c r="F181" s="179" t="s">
        <v>7</v>
      </c>
      <c r="G181" s="231">
        <v>267750</v>
      </c>
      <c r="I181" s="203">
        <v>45002</v>
      </c>
      <c r="J181" s="196" t="s">
        <v>1241</v>
      </c>
      <c r="K181" s="196" t="s">
        <v>1242</v>
      </c>
      <c r="L181" s="197" t="s">
        <v>7</v>
      </c>
      <c r="M181" s="197">
        <v>1</v>
      </c>
      <c r="N181" s="231">
        <v>417690</v>
      </c>
      <c r="O181" s="106"/>
      <c r="P181" s="106"/>
      <c r="Q181" s="106"/>
    </row>
    <row r="182" spans="3:17" x14ac:dyDescent="0.25">
      <c r="C182" s="185">
        <v>3302</v>
      </c>
      <c r="D182" s="177">
        <v>45098</v>
      </c>
      <c r="E182" s="178" t="s">
        <v>2333</v>
      </c>
      <c r="F182" s="179" t="s">
        <v>7</v>
      </c>
      <c r="G182" s="231">
        <v>119000</v>
      </c>
      <c r="I182" s="203">
        <v>45002</v>
      </c>
      <c r="J182" s="196" t="s">
        <v>1243</v>
      </c>
      <c r="K182" s="196" t="s">
        <v>1244</v>
      </c>
      <c r="L182" s="197" t="s">
        <v>7</v>
      </c>
      <c r="M182" s="197">
        <v>1</v>
      </c>
      <c r="N182" s="231">
        <v>23205</v>
      </c>
      <c r="O182" s="106"/>
      <c r="P182" s="106"/>
      <c r="Q182" s="106"/>
    </row>
    <row r="183" spans="3:17" x14ac:dyDescent="0.25">
      <c r="C183" s="185">
        <v>3302</v>
      </c>
      <c r="D183" s="177">
        <v>45098</v>
      </c>
      <c r="E183" s="178" t="s">
        <v>2334</v>
      </c>
      <c r="F183" s="179" t="s">
        <v>7</v>
      </c>
      <c r="G183" s="231">
        <v>44625</v>
      </c>
      <c r="I183" s="203">
        <v>45002</v>
      </c>
      <c r="J183" s="196" t="s">
        <v>1245</v>
      </c>
      <c r="K183" s="196" t="s">
        <v>1246</v>
      </c>
      <c r="L183" s="197" t="s">
        <v>7</v>
      </c>
      <c r="M183" s="197">
        <v>1</v>
      </c>
      <c r="N183" s="231">
        <v>386750</v>
      </c>
      <c r="O183" s="106"/>
      <c r="P183" s="106"/>
      <c r="Q183" s="106"/>
    </row>
    <row r="184" spans="3:17" x14ac:dyDescent="0.25">
      <c r="C184" s="185">
        <v>3302</v>
      </c>
      <c r="D184" s="177">
        <v>45098</v>
      </c>
      <c r="E184" s="178" t="s">
        <v>1190</v>
      </c>
      <c r="F184" s="179" t="s">
        <v>7</v>
      </c>
      <c r="G184" s="231">
        <v>44625</v>
      </c>
      <c r="I184" s="203">
        <v>45002</v>
      </c>
      <c r="J184" s="196" t="s">
        <v>1247</v>
      </c>
      <c r="K184" s="196" t="s">
        <v>1248</v>
      </c>
      <c r="L184" s="197" t="s">
        <v>7</v>
      </c>
      <c r="M184" s="197">
        <v>1</v>
      </c>
      <c r="N184" s="231">
        <v>61880</v>
      </c>
      <c r="O184" s="106"/>
      <c r="P184" s="106"/>
      <c r="Q184" s="106"/>
    </row>
    <row r="185" spans="3:17" x14ac:dyDescent="0.25">
      <c r="C185" s="185">
        <v>954</v>
      </c>
      <c r="D185" s="177">
        <v>45099</v>
      </c>
      <c r="E185" s="178" t="s">
        <v>2335</v>
      </c>
      <c r="F185" s="179" t="s">
        <v>7</v>
      </c>
      <c r="G185" s="231">
        <v>223125</v>
      </c>
      <c r="I185" s="203">
        <v>45002</v>
      </c>
      <c r="J185" s="196" t="s">
        <v>555</v>
      </c>
      <c r="K185" s="196" t="s">
        <v>556</v>
      </c>
      <c r="L185" s="197" t="s">
        <v>7</v>
      </c>
      <c r="M185" s="197">
        <v>2</v>
      </c>
      <c r="N185" s="231">
        <v>108290</v>
      </c>
      <c r="O185" s="106"/>
      <c r="P185" s="106"/>
      <c r="Q185" s="106"/>
    </row>
    <row r="186" spans="3:17" x14ac:dyDescent="0.25">
      <c r="C186" s="185">
        <v>3305</v>
      </c>
      <c r="D186" s="177">
        <v>45099</v>
      </c>
      <c r="E186" s="178" t="s">
        <v>2336</v>
      </c>
      <c r="F186" s="179" t="s">
        <v>7</v>
      </c>
      <c r="G186" s="231">
        <v>297500</v>
      </c>
      <c r="I186" s="203">
        <v>45002</v>
      </c>
      <c r="J186" s="196" t="s">
        <v>1249</v>
      </c>
      <c r="K186" s="196" t="s">
        <v>1022</v>
      </c>
      <c r="L186" s="197" t="s">
        <v>7</v>
      </c>
      <c r="M186" s="197">
        <v>2</v>
      </c>
      <c r="N186" s="231">
        <v>9282</v>
      </c>
      <c r="O186" s="106"/>
      <c r="P186" s="106"/>
      <c r="Q186" s="106"/>
    </row>
    <row r="187" spans="3:17" x14ac:dyDescent="0.25">
      <c r="C187" s="185">
        <v>3305</v>
      </c>
      <c r="D187" s="177">
        <v>45099</v>
      </c>
      <c r="E187" s="178" t="s">
        <v>2337</v>
      </c>
      <c r="F187" s="179" t="s">
        <v>7</v>
      </c>
      <c r="G187" s="231">
        <v>178500</v>
      </c>
      <c r="I187" s="203">
        <v>45002</v>
      </c>
      <c r="J187" s="196" t="s">
        <v>503</v>
      </c>
      <c r="K187" s="196" t="s">
        <v>504</v>
      </c>
      <c r="L187" s="197" t="s">
        <v>7</v>
      </c>
      <c r="M187" s="197">
        <v>3</v>
      </c>
      <c r="N187" s="231">
        <v>13923</v>
      </c>
      <c r="O187" s="106"/>
      <c r="P187" s="106"/>
      <c r="Q187" s="106"/>
    </row>
    <row r="188" spans="3:17" x14ac:dyDescent="0.25">
      <c r="C188" s="185">
        <v>3305</v>
      </c>
      <c r="D188" s="177">
        <v>45099</v>
      </c>
      <c r="E188" s="178" t="s">
        <v>2338</v>
      </c>
      <c r="F188" s="179" t="s">
        <v>7</v>
      </c>
      <c r="G188" s="231">
        <v>223125</v>
      </c>
      <c r="I188" s="203">
        <v>45002</v>
      </c>
      <c r="J188" s="196" t="s">
        <v>1250</v>
      </c>
      <c r="K188" s="196" t="s">
        <v>1251</v>
      </c>
      <c r="L188" s="197" t="s">
        <v>7</v>
      </c>
      <c r="M188" s="197">
        <v>6</v>
      </c>
      <c r="N188" s="231">
        <v>4641</v>
      </c>
      <c r="O188" s="106"/>
      <c r="P188" s="106"/>
      <c r="Q188" s="106"/>
    </row>
    <row r="189" spans="3:17" x14ac:dyDescent="0.25">
      <c r="C189" s="185">
        <v>3305</v>
      </c>
      <c r="D189" s="177">
        <v>45099</v>
      </c>
      <c r="E189" s="178" t="s">
        <v>2339</v>
      </c>
      <c r="F189" s="179" t="s">
        <v>7</v>
      </c>
      <c r="G189" s="231">
        <v>148750</v>
      </c>
      <c r="I189" s="203">
        <v>45003</v>
      </c>
      <c r="J189" s="196" t="s">
        <v>1252</v>
      </c>
      <c r="K189" s="196" t="s">
        <v>1253</v>
      </c>
      <c r="L189" s="197" t="s">
        <v>7</v>
      </c>
      <c r="M189" s="197">
        <v>1</v>
      </c>
      <c r="N189" s="231">
        <v>38675</v>
      </c>
      <c r="O189" s="106"/>
      <c r="P189" s="106"/>
      <c r="Q189" s="106"/>
    </row>
    <row r="190" spans="3:17" x14ac:dyDescent="0.25">
      <c r="C190" s="185">
        <v>3305</v>
      </c>
      <c r="D190" s="177">
        <v>45099</v>
      </c>
      <c r="E190" s="178" t="s">
        <v>2340</v>
      </c>
      <c r="F190" s="179" t="s">
        <v>7</v>
      </c>
      <c r="G190" s="231">
        <v>89250</v>
      </c>
      <c r="I190" s="203">
        <v>45003</v>
      </c>
      <c r="J190" s="196" t="s">
        <v>1254</v>
      </c>
      <c r="K190" s="196" t="s">
        <v>1255</v>
      </c>
      <c r="L190" s="197" t="s">
        <v>7</v>
      </c>
      <c r="M190" s="197">
        <v>1</v>
      </c>
      <c r="N190" s="231">
        <v>27846</v>
      </c>
      <c r="O190" s="106"/>
      <c r="P190" s="106"/>
      <c r="Q190" s="106"/>
    </row>
    <row r="191" spans="3:17" x14ac:dyDescent="0.25">
      <c r="C191" s="185">
        <v>3305</v>
      </c>
      <c r="D191" s="177">
        <v>45099</v>
      </c>
      <c r="E191" s="178" t="s">
        <v>1190</v>
      </c>
      <c r="F191" s="179" t="s">
        <v>7</v>
      </c>
      <c r="G191" s="231">
        <v>44625</v>
      </c>
      <c r="I191" s="203">
        <v>45003</v>
      </c>
      <c r="J191" s="196" t="s">
        <v>1256</v>
      </c>
      <c r="K191" s="196" t="s">
        <v>1257</v>
      </c>
      <c r="L191" s="197" t="s">
        <v>7</v>
      </c>
      <c r="M191" s="197">
        <v>1</v>
      </c>
      <c r="N191" s="231">
        <v>3867.5</v>
      </c>
      <c r="O191" s="106"/>
      <c r="P191" s="106"/>
      <c r="Q191" s="106"/>
    </row>
    <row r="192" spans="3:17" x14ac:dyDescent="0.25">
      <c r="C192" s="185">
        <v>3305</v>
      </c>
      <c r="D192" s="177">
        <v>45099</v>
      </c>
      <c r="E192" s="178" t="s">
        <v>2341</v>
      </c>
      <c r="F192" s="179" t="s">
        <v>7</v>
      </c>
      <c r="G192" s="231">
        <v>74375</v>
      </c>
      <c r="I192" s="203">
        <v>45006</v>
      </c>
      <c r="J192" s="196" t="s">
        <v>1256</v>
      </c>
      <c r="K192" s="196" t="s">
        <v>1257</v>
      </c>
      <c r="L192" s="197" t="s">
        <v>7</v>
      </c>
      <c r="M192" s="197">
        <v>1</v>
      </c>
      <c r="N192" s="231">
        <v>3867.5</v>
      </c>
      <c r="O192" s="106"/>
      <c r="P192" s="106"/>
      <c r="Q192" s="106"/>
    </row>
    <row r="193" spans="3:17" x14ac:dyDescent="0.25">
      <c r="C193" s="185">
        <v>3305</v>
      </c>
      <c r="D193" s="177">
        <v>45099</v>
      </c>
      <c r="E193" s="178" t="s">
        <v>2342</v>
      </c>
      <c r="F193" s="179" t="s">
        <v>7</v>
      </c>
      <c r="G193" s="231">
        <v>119000</v>
      </c>
      <c r="I193" s="203">
        <v>45006</v>
      </c>
      <c r="J193" s="196" t="s">
        <v>1258</v>
      </c>
      <c r="K193" s="196" t="s">
        <v>1259</v>
      </c>
      <c r="L193" s="197" t="s">
        <v>7</v>
      </c>
      <c r="M193" s="197">
        <v>2</v>
      </c>
      <c r="N193" s="231">
        <v>255643.23512</v>
      </c>
      <c r="O193" s="106"/>
      <c r="P193" s="106"/>
      <c r="Q193" s="106"/>
    </row>
    <row r="194" spans="3:17" x14ac:dyDescent="0.25">
      <c r="C194" s="185">
        <v>3307</v>
      </c>
      <c r="D194" s="177">
        <v>45103</v>
      </c>
      <c r="E194" s="178" t="s">
        <v>2343</v>
      </c>
      <c r="F194" s="179" t="s">
        <v>7</v>
      </c>
      <c r="G194" s="231">
        <v>446250</v>
      </c>
      <c r="I194" s="203">
        <v>45006</v>
      </c>
      <c r="J194" s="196" t="s">
        <v>187</v>
      </c>
      <c r="K194" s="196" t="s">
        <v>188</v>
      </c>
      <c r="L194" s="197" t="s">
        <v>7</v>
      </c>
      <c r="M194" s="197">
        <v>1</v>
      </c>
      <c r="N194" s="231">
        <v>98607.945800000016</v>
      </c>
      <c r="O194" s="106"/>
      <c r="P194" s="106"/>
      <c r="Q194" s="106"/>
    </row>
    <row r="195" spans="3:17" x14ac:dyDescent="0.25">
      <c r="C195" s="185">
        <v>3311</v>
      </c>
      <c r="D195" s="177">
        <v>45103</v>
      </c>
      <c r="E195" s="178" t="s">
        <v>2344</v>
      </c>
      <c r="F195" s="179" t="s">
        <v>7</v>
      </c>
      <c r="G195" s="231">
        <v>74375</v>
      </c>
      <c r="I195" s="203">
        <v>45006</v>
      </c>
      <c r="J195" s="196" t="s">
        <v>189</v>
      </c>
      <c r="K195" s="196" t="s">
        <v>190</v>
      </c>
      <c r="L195" s="197" t="s">
        <v>7</v>
      </c>
      <c r="M195" s="197">
        <v>1</v>
      </c>
      <c r="N195" s="231">
        <v>90095.315310000005</v>
      </c>
      <c r="O195" s="106"/>
      <c r="P195" s="106"/>
      <c r="Q195" s="106"/>
    </row>
    <row r="196" spans="3:17" x14ac:dyDescent="0.25">
      <c r="C196" s="185">
        <v>3311</v>
      </c>
      <c r="D196" s="177">
        <v>45103</v>
      </c>
      <c r="E196" s="178" t="s">
        <v>2345</v>
      </c>
      <c r="F196" s="179" t="s">
        <v>7</v>
      </c>
      <c r="G196" s="231">
        <v>267750</v>
      </c>
      <c r="I196" s="203">
        <v>45006</v>
      </c>
      <c r="J196" s="196" t="s">
        <v>181</v>
      </c>
      <c r="K196" s="196" t="s">
        <v>182</v>
      </c>
      <c r="L196" s="197" t="s">
        <v>7</v>
      </c>
      <c r="M196" s="197">
        <v>1</v>
      </c>
      <c r="N196" s="231">
        <v>114742.0729</v>
      </c>
      <c r="O196" s="106"/>
      <c r="P196" s="106"/>
      <c r="Q196" s="106"/>
    </row>
    <row r="197" spans="3:17" x14ac:dyDescent="0.25">
      <c r="C197" s="185">
        <v>3311</v>
      </c>
      <c r="D197" s="177">
        <v>45103</v>
      </c>
      <c r="E197" s="178" t="s">
        <v>2346</v>
      </c>
      <c r="F197" s="179" t="s">
        <v>7</v>
      </c>
      <c r="G197" s="231">
        <v>59500</v>
      </c>
      <c r="I197" s="203">
        <v>45006</v>
      </c>
      <c r="J197" s="196" t="s">
        <v>74</v>
      </c>
      <c r="K197" s="196" t="s">
        <v>75</v>
      </c>
      <c r="L197" s="197" t="s">
        <v>7</v>
      </c>
      <c r="M197" s="197">
        <v>2</v>
      </c>
      <c r="N197" s="231">
        <v>670975.24</v>
      </c>
      <c r="O197" s="106"/>
      <c r="P197" s="106"/>
      <c r="Q197" s="106"/>
    </row>
    <row r="198" spans="3:17" x14ac:dyDescent="0.25">
      <c r="C198" s="185">
        <v>3311</v>
      </c>
      <c r="D198" s="177">
        <v>45103</v>
      </c>
      <c r="E198" s="178" t="s">
        <v>2347</v>
      </c>
      <c r="F198" s="179" t="s">
        <v>7</v>
      </c>
      <c r="G198" s="231">
        <v>22312.5</v>
      </c>
      <c r="I198" s="203">
        <v>45006</v>
      </c>
      <c r="J198" s="196" t="s">
        <v>1260</v>
      </c>
      <c r="K198" s="196" t="s">
        <v>1261</v>
      </c>
      <c r="L198" s="197" t="s">
        <v>7</v>
      </c>
      <c r="M198" s="197">
        <v>1</v>
      </c>
      <c r="N198" s="231">
        <v>256100.00234000001</v>
      </c>
      <c r="O198" s="106"/>
      <c r="P198" s="106"/>
      <c r="Q198" s="106"/>
    </row>
    <row r="199" spans="3:17" x14ac:dyDescent="0.25">
      <c r="C199" s="185">
        <v>332</v>
      </c>
      <c r="D199" s="177">
        <v>45104</v>
      </c>
      <c r="E199" s="178" t="s">
        <v>2348</v>
      </c>
      <c r="F199" s="179" t="s">
        <v>7</v>
      </c>
      <c r="G199" s="231">
        <v>178500</v>
      </c>
      <c r="I199" s="203">
        <v>45006</v>
      </c>
      <c r="J199" s="196" t="s">
        <v>1262</v>
      </c>
      <c r="K199" s="196" t="s">
        <v>1263</v>
      </c>
      <c r="L199" s="197" t="s">
        <v>7</v>
      </c>
      <c r="M199" s="197">
        <v>1</v>
      </c>
      <c r="N199" s="231">
        <v>169000.00390000001</v>
      </c>
      <c r="O199" s="106"/>
      <c r="P199" s="106"/>
      <c r="Q199" s="106"/>
    </row>
    <row r="200" spans="3:17" ht="15.75" thickBot="1" x14ac:dyDescent="0.3">
      <c r="C200" s="186">
        <v>841</v>
      </c>
      <c r="D200" s="187">
        <v>45105</v>
      </c>
      <c r="E200" s="188" t="s">
        <v>2349</v>
      </c>
      <c r="F200" s="242" t="s">
        <v>7</v>
      </c>
      <c r="G200" s="232">
        <v>2231250</v>
      </c>
      <c r="I200" s="203">
        <v>45007</v>
      </c>
      <c r="J200" s="196" t="s">
        <v>74</v>
      </c>
      <c r="K200" s="196" t="s">
        <v>75</v>
      </c>
      <c r="L200" s="197" t="s">
        <v>7</v>
      </c>
      <c r="M200" s="197">
        <v>2</v>
      </c>
      <c r="N200" s="231">
        <v>670975.24</v>
      </c>
      <c r="O200" s="106"/>
      <c r="P200" s="106"/>
      <c r="Q200" s="106"/>
    </row>
    <row r="201" spans="3:17" x14ac:dyDescent="0.25">
      <c r="C201" s="477">
        <v>5952</v>
      </c>
      <c r="D201" s="478">
        <v>45108</v>
      </c>
      <c r="E201" s="479" t="s">
        <v>2704</v>
      </c>
      <c r="F201" s="480" t="s">
        <v>7</v>
      </c>
      <c r="G201" s="468">
        <v>59500</v>
      </c>
      <c r="I201" s="203">
        <v>45009</v>
      </c>
      <c r="J201" s="196" t="s">
        <v>181</v>
      </c>
      <c r="K201" s="196" t="s">
        <v>182</v>
      </c>
      <c r="L201" s="197" t="s">
        <v>7</v>
      </c>
      <c r="M201" s="197">
        <v>2</v>
      </c>
      <c r="N201" s="231">
        <v>229484.1458</v>
      </c>
      <c r="O201" s="106"/>
      <c r="P201" s="106"/>
      <c r="Q201" s="106"/>
    </row>
    <row r="202" spans="3:17" x14ac:dyDescent="0.25">
      <c r="C202" s="481">
        <v>5952</v>
      </c>
      <c r="D202" s="452">
        <v>45108</v>
      </c>
      <c r="E202" s="451" t="s">
        <v>2067</v>
      </c>
      <c r="F202" s="453" t="s">
        <v>7</v>
      </c>
      <c r="G202" s="482">
        <v>52062.5</v>
      </c>
      <c r="I202" s="203">
        <v>45009</v>
      </c>
      <c r="J202" s="196" t="s">
        <v>181</v>
      </c>
      <c r="K202" s="196" t="s">
        <v>182</v>
      </c>
      <c r="L202" s="197" t="s">
        <v>7</v>
      </c>
      <c r="M202" s="197">
        <v>2</v>
      </c>
      <c r="N202" s="231">
        <v>229484.1458</v>
      </c>
      <c r="O202" s="106"/>
      <c r="P202" s="106"/>
      <c r="Q202" s="106"/>
    </row>
    <row r="203" spans="3:17" x14ac:dyDescent="0.25">
      <c r="C203" s="481">
        <v>5952</v>
      </c>
      <c r="D203" s="452">
        <v>45108</v>
      </c>
      <c r="E203" s="451" t="s">
        <v>2705</v>
      </c>
      <c r="F203" s="453" t="s">
        <v>7</v>
      </c>
      <c r="G203" s="482">
        <v>44625</v>
      </c>
      <c r="I203" s="203">
        <v>45009</v>
      </c>
      <c r="J203" s="196" t="s">
        <v>74</v>
      </c>
      <c r="K203" s="196" t="s">
        <v>75</v>
      </c>
      <c r="L203" s="197" t="s">
        <v>7</v>
      </c>
      <c r="M203" s="197">
        <v>2</v>
      </c>
      <c r="N203" s="231">
        <v>670975.24</v>
      </c>
      <c r="O203" s="106"/>
      <c r="P203" s="106"/>
      <c r="Q203" s="106"/>
    </row>
    <row r="204" spans="3:17" x14ac:dyDescent="0.25">
      <c r="C204" s="481">
        <v>352</v>
      </c>
      <c r="D204" s="452">
        <v>45111</v>
      </c>
      <c r="E204" s="451" t="s">
        <v>2706</v>
      </c>
      <c r="F204" s="453" t="s">
        <v>7</v>
      </c>
      <c r="G204" s="482">
        <v>74375</v>
      </c>
      <c r="I204" s="203">
        <v>45009</v>
      </c>
      <c r="J204" s="196" t="s">
        <v>1264</v>
      </c>
      <c r="K204" s="196" t="s">
        <v>1265</v>
      </c>
      <c r="L204" s="197" t="s">
        <v>7</v>
      </c>
      <c r="M204" s="197">
        <v>4</v>
      </c>
      <c r="N204" s="231">
        <v>8811.7119999999995</v>
      </c>
      <c r="O204" s="106"/>
      <c r="P204" s="106"/>
      <c r="Q204" s="106"/>
    </row>
    <row r="205" spans="3:17" x14ac:dyDescent="0.25">
      <c r="C205" s="481">
        <v>739</v>
      </c>
      <c r="D205" s="452">
        <v>45111</v>
      </c>
      <c r="E205" s="451" t="s">
        <v>2707</v>
      </c>
      <c r="F205" s="453" t="s">
        <v>7</v>
      </c>
      <c r="G205" s="482">
        <v>446250</v>
      </c>
      <c r="I205" s="203">
        <v>45009</v>
      </c>
      <c r="J205" s="196" t="s">
        <v>594</v>
      </c>
      <c r="K205" s="196" t="s">
        <v>595</v>
      </c>
      <c r="L205" s="197" t="s">
        <v>7</v>
      </c>
      <c r="M205" s="197">
        <v>4</v>
      </c>
      <c r="N205" s="231">
        <v>2436.2774799999997</v>
      </c>
      <c r="O205" s="106"/>
      <c r="P205" s="106"/>
      <c r="Q205" s="106"/>
    </row>
    <row r="206" spans="3:17" x14ac:dyDescent="0.25">
      <c r="C206" s="481">
        <v>3317</v>
      </c>
      <c r="D206" s="452">
        <v>45112</v>
      </c>
      <c r="E206" s="451" t="s">
        <v>1190</v>
      </c>
      <c r="F206" s="453" t="s">
        <v>7</v>
      </c>
      <c r="G206" s="482">
        <v>44625</v>
      </c>
      <c r="I206" s="203">
        <v>45009</v>
      </c>
      <c r="J206" s="196" t="s">
        <v>1266</v>
      </c>
      <c r="K206" s="196" t="s">
        <v>1267</v>
      </c>
      <c r="L206" s="197" t="s">
        <v>7</v>
      </c>
      <c r="M206" s="197">
        <v>4</v>
      </c>
      <c r="N206" s="231">
        <v>2547.5996</v>
      </c>
      <c r="O206" s="106"/>
      <c r="P206" s="106"/>
      <c r="Q206" s="106"/>
    </row>
    <row r="207" spans="3:17" x14ac:dyDescent="0.25">
      <c r="C207" s="481">
        <v>3317</v>
      </c>
      <c r="D207" s="452">
        <v>45112</v>
      </c>
      <c r="E207" s="451" t="s">
        <v>2708</v>
      </c>
      <c r="F207" s="453" t="s">
        <v>7</v>
      </c>
      <c r="G207" s="482">
        <v>89250</v>
      </c>
      <c r="I207" s="203">
        <v>45009</v>
      </c>
      <c r="J207" s="196" t="s">
        <v>237</v>
      </c>
      <c r="K207" s="196" t="s">
        <v>238</v>
      </c>
      <c r="L207" s="197" t="s">
        <v>7</v>
      </c>
      <c r="M207" s="197">
        <v>2</v>
      </c>
      <c r="N207" s="231">
        <v>6257.3984200000004</v>
      </c>
      <c r="O207" s="106"/>
      <c r="P207" s="106"/>
      <c r="Q207" s="106"/>
    </row>
    <row r="208" spans="3:17" x14ac:dyDescent="0.25">
      <c r="C208" s="481">
        <v>3317</v>
      </c>
      <c r="D208" s="452">
        <v>45112</v>
      </c>
      <c r="E208" s="451" t="s">
        <v>2709</v>
      </c>
      <c r="F208" s="453" t="s">
        <v>7</v>
      </c>
      <c r="G208" s="482">
        <v>89250</v>
      </c>
      <c r="I208" s="203">
        <v>45009</v>
      </c>
      <c r="J208" s="196" t="s">
        <v>74</v>
      </c>
      <c r="K208" s="196" t="s">
        <v>75</v>
      </c>
      <c r="L208" s="197" t="s">
        <v>7</v>
      </c>
      <c r="M208" s="197">
        <v>1</v>
      </c>
      <c r="N208" s="231">
        <v>335487.62</v>
      </c>
      <c r="O208" s="106"/>
      <c r="P208" s="106"/>
      <c r="Q208" s="106"/>
    </row>
    <row r="209" spans="3:17" x14ac:dyDescent="0.25">
      <c r="C209" s="481">
        <v>5964</v>
      </c>
      <c r="D209" s="452">
        <v>45112</v>
      </c>
      <c r="E209" s="451" t="s">
        <v>2710</v>
      </c>
      <c r="F209" s="453" t="s">
        <v>7</v>
      </c>
      <c r="G209" s="482">
        <v>44625</v>
      </c>
      <c r="I209" s="203">
        <v>45011</v>
      </c>
      <c r="J209" s="196" t="s">
        <v>1268</v>
      </c>
      <c r="K209" s="196" t="s">
        <v>1269</v>
      </c>
      <c r="L209" s="197" t="s">
        <v>7</v>
      </c>
      <c r="M209" s="197">
        <v>1</v>
      </c>
      <c r="N209" s="231">
        <v>541450</v>
      </c>
      <c r="O209" s="106"/>
      <c r="P209" s="106"/>
      <c r="Q209" s="106"/>
    </row>
    <row r="210" spans="3:17" x14ac:dyDescent="0.25">
      <c r="C210" s="481">
        <v>5964</v>
      </c>
      <c r="D210" s="452">
        <v>45112</v>
      </c>
      <c r="E210" s="451" t="s">
        <v>2711</v>
      </c>
      <c r="F210" s="453" t="s">
        <v>7</v>
      </c>
      <c r="G210" s="482">
        <v>89250</v>
      </c>
      <c r="I210" s="203">
        <v>45011</v>
      </c>
      <c r="J210" s="196" t="s">
        <v>1270</v>
      </c>
      <c r="K210" s="196" t="s">
        <v>1271</v>
      </c>
      <c r="L210" s="197" t="s">
        <v>7</v>
      </c>
      <c r="M210" s="197">
        <v>1</v>
      </c>
      <c r="N210" s="231">
        <v>974610</v>
      </c>
      <c r="O210" s="106"/>
      <c r="P210" s="106"/>
      <c r="Q210" s="106"/>
    </row>
    <row r="211" spans="3:17" x14ac:dyDescent="0.25">
      <c r="C211" s="481">
        <v>5964</v>
      </c>
      <c r="D211" s="452">
        <v>45112</v>
      </c>
      <c r="E211" s="451" t="s">
        <v>2712</v>
      </c>
      <c r="F211" s="453" t="s">
        <v>7</v>
      </c>
      <c r="G211" s="482">
        <v>44625</v>
      </c>
      <c r="I211" s="203">
        <v>45011</v>
      </c>
      <c r="J211" s="196" t="s">
        <v>1272</v>
      </c>
      <c r="K211" s="196" t="s">
        <v>1273</v>
      </c>
      <c r="L211" s="197" t="s">
        <v>7</v>
      </c>
      <c r="M211" s="197">
        <v>1</v>
      </c>
      <c r="N211" s="231">
        <v>139230</v>
      </c>
      <c r="O211" s="106"/>
      <c r="P211" s="106"/>
      <c r="Q211" s="106"/>
    </row>
    <row r="212" spans="3:17" x14ac:dyDescent="0.25">
      <c r="C212" s="481">
        <v>5964</v>
      </c>
      <c r="D212" s="452">
        <v>45112</v>
      </c>
      <c r="E212" s="451" t="s">
        <v>2713</v>
      </c>
      <c r="F212" s="453" t="s">
        <v>7</v>
      </c>
      <c r="G212" s="482">
        <v>74375</v>
      </c>
      <c r="I212" s="203">
        <v>45011</v>
      </c>
      <c r="J212" s="196" t="s">
        <v>1274</v>
      </c>
      <c r="K212" s="196" t="s">
        <v>1275</v>
      </c>
      <c r="L212" s="197" t="s">
        <v>7</v>
      </c>
      <c r="M212" s="197">
        <v>1</v>
      </c>
      <c r="N212" s="231">
        <v>711620</v>
      </c>
      <c r="O212" s="106"/>
      <c r="P212" s="106"/>
      <c r="Q212" s="106"/>
    </row>
    <row r="213" spans="3:17" x14ac:dyDescent="0.25">
      <c r="C213" s="481">
        <v>3320</v>
      </c>
      <c r="D213" s="452">
        <v>45113</v>
      </c>
      <c r="E213" s="451" t="s">
        <v>2714</v>
      </c>
      <c r="F213" s="453" t="s">
        <v>7</v>
      </c>
      <c r="G213" s="482">
        <v>104125</v>
      </c>
      <c r="I213" s="203">
        <v>45011</v>
      </c>
      <c r="J213" s="196" t="s">
        <v>1252</v>
      </c>
      <c r="K213" s="196" t="s">
        <v>1276</v>
      </c>
      <c r="L213" s="197" t="s">
        <v>7</v>
      </c>
      <c r="M213" s="197">
        <v>1</v>
      </c>
      <c r="N213" s="231">
        <v>247520</v>
      </c>
      <c r="O213" s="106"/>
      <c r="P213" s="106"/>
      <c r="Q213" s="106"/>
    </row>
    <row r="214" spans="3:17" x14ac:dyDescent="0.25">
      <c r="C214" s="481">
        <v>3320</v>
      </c>
      <c r="D214" s="452">
        <v>45113</v>
      </c>
      <c r="E214" s="451" t="s">
        <v>2715</v>
      </c>
      <c r="F214" s="453" t="s">
        <v>7</v>
      </c>
      <c r="G214" s="482">
        <v>74375</v>
      </c>
      <c r="I214" s="203">
        <v>45016</v>
      </c>
      <c r="J214" s="196" t="s">
        <v>1277</v>
      </c>
      <c r="K214" s="196" t="s">
        <v>1278</v>
      </c>
      <c r="L214" s="197" t="s">
        <v>7</v>
      </c>
      <c r="M214" s="197">
        <v>1</v>
      </c>
      <c r="N214" s="231">
        <v>355810</v>
      </c>
      <c r="O214" s="106"/>
      <c r="P214" s="106"/>
      <c r="Q214" s="106"/>
    </row>
    <row r="215" spans="3:17" x14ac:dyDescent="0.25">
      <c r="C215" s="481">
        <v>934</v>
      </c>
      <c r="D215" s="452">
        <v>45114</v>
      </c>
      <c r="E215" s="451" t="s">
        <v>2716</v>
      </c>
      <c r="F215" s="453" t="s">
        <v>7</v>
      </c>
      <c r="G215" s="482">
        <v>187499.99974999999</v>
      </c>
      <c r="I215" s="203">
        <v>45016</v>
      </c>
      <c r="J215" s="196" t="s">
        <v>74</v>
      </c>
      <c r="K215" s="196" t="s">
        <v>75</v>
      </c>
      <c r="L215" s="197" t="s">
        <v>7</v>
      </c>
      <c r="M215" s="197">
        <v>2</v>
      </c>
      <c r="N215" s="231">
        <v>670975.24</v>
      </c>
      <c r="O215" s="106"/>
      <c r="P215" s="106"/>
      <c r="Q215" s="106"/>
    </row>
    <row r="216" spans="3:17" ht="15.75" thickBot="1" x14ac:dyDescent="0.3">
      <c r="C216" s="481">
        <v>838</v>
      </c>
      <c r="D216" s="452">
        <v>45114</v>
      </c>
      <c r="E216" s="451" t="s">
        <v>2717</v>
      </c>
      <c r="F216" s="453" t="s">
        <v>7</v>
      </c>
      <c r="G216" s="482">
        <v>223125</v>
      </c>
      <c r="I216" s="199">
        <v>45016</v>
      </c>
      <c r="J216" s="200" t="s">
        <v>74</v>
      </c>
      <c r="K216" s="200" t="s">
        <v>75</v>
      </c>
      <c r="L216" s="201" t="s">
        <v>7</v>
      </c>
      <c r="M216" s="201">
        <v>1</v>
      </c>
      <c r="N216" s="232">
        <v>335487.62</v>
      </c>
      <c r="O216" s="106"/>
      <c r="P216" s="106"/>
      <c r="Q216" s="106"/>
    </row>
    <row r="217" spans="3:17" x14ac:dyDescent="0.25">
      <c r="C217" s="481" t="s">
        <v>2718</v>
      </c>
      <c r="D217" s="452">
        <v>45115</v>
      </c>
      <c r="E217" s="451" t="s">
        <v>2719</v>
      </c>
      <c r="F217" s="453" t="s">
        <v>7</v>
      </c>
      <c r="G217" s="482">
        <v>113793.75</v>
      </c>
      <c r="I217" s="370">
        <v>45020</v>
      </c>
      <c r="J217" s="371" t="s">
        <v>386</v>
      </c>
      <c r="K217" s="371" t="s">
        <v>387</v>
      </c>
      <c r="L217" s="198" t="s">
        <v>7</v>
      </c>
      <c r="M217" s="198">
        <v>10</v>
      </c>
      <c r="N217" s="233">
        <v>260974.41369999998</v>
      </c>
      <c r="O217" s="106"/>
      <c r="P217" s="106"/>
      <c r="Q217" s="106"/>
    </row>
    <row r="218" spans="3:17" x14ac:dyDescent="0.25">
      <c r="C218" s="481">
        <v>3332</v>
      </c>
      <c r="D218" s="452">
        <v>45117</v>
      </c>
      <c r="E218" s="451" t="s">
        <v>1190</v>
      </c>
      <c r="F218" s="453" t="s">
        <v>7</v>
      </c>
      <c r="G218" s="482">
        <v>44625</v>
      </c>
      <c r="I218" s="203">
        <v>45020</v>
      </c>
      <c r="J218" s="196" t="s">
        <v>229</v>
      </c>
      <c r="K218" s="196" t="s">
        <v>230</v>
      </c>
      <c r="L218" s="197" t="s">
        <v>7</v>
      </c>
      <c r="M218" s="197">
        <v>8</v>
      </c>
      <c r="N218" s="231">
        <v>221456.51527999999</v>
      </c>
      <c r="O218" s="106"/>
      <c r="P218" s="106"/>
      <c r="Q218" s="106"/>
    </row>
    <row r="219" spans="3:17" x14ac:dyDescent="0.25">
      <c r="C219" s="481">
        <v>3332</v>
      </c>
      <c r="D219" s="452">
        <v>45117</v>
      </c>
      <c r="E219" s="451" t="s">
        <v>2720</v>
      </c>
      <c r="F219" s="453" t="s">
        <v>7</v>
      </c>
      <c r="G219" s="482">
        <v>44625</v>
      </c>
      <c r="I219" s="203">
        <v>45020</v>
      </c>
      <c r="J219" s="196" t="s">
        <v>632</v>
      </c>
      <c r="K219" s="196" t="s">
        <v>633</v>
      </c>
      <c r="L219" s="197" t="s">
        <v>7</v>
      </c>
      <c r="M219" s="197">
        <v>1</v>
      </c>
      <c r="N219" s="231">
        <v>1285.5105899999999</v>
      </c>
      <c r="O219" s="106"/>
      <c r="P219" s="106"/>
      <c r="Q219" s="106"/>
    </row>
    <row r="220" spans="3:17" x14ac:dyDescent="0.25">
      <c r="C220" s="481">
        <v>3332</v>
      </c>
      <c r="D220" s="452">
        <v>45117</v>
      </c>
      <c r="E220" s="451" t="s">
        <v>1490</v>
      </c>
      <c r="F220" s="453" t="s">
        <v>7</v>
      </c>
      <c r="G220" s="482">
        <v>89250</v>
      </c>
      <c r="I220" s="203">
        <v>45020</v>
      </c>
      <c r="J220" s="196" t="s">
        <v>636</v>
      </c>
      <c r="K220" s="196" t="s">
        <v>637</v>
      </c>
      <c r="L220" s="197" t="s">
        <v>7</v>
      </c>
      <c r="M220" s="197">
        <v>36</v>
      </c>
      <c r="N220" s="231">
        <v>1009782.2826</v>
      </c>
      <c r="O220" s="106"/>
      <c r="P220" s="106"/>
      <c r="Q220" s="106"/>
    </row>
    <row r="221" spans="3:17" x14ac:dyDescent="0.25">
      <c r="C221" s="481">
        <v>67</v>
      </c>
      <c r="D221" s="452">
        <v>45118</v>
      </c>
      <c r="E221" s="451" t="s">
        <v>2721</v>
      </c>
      <c r="F221" s="453" t="s">
        <v>7</v>
      </c>
      <c r="G221" s="482">
        <v>178500</v>
      </c>
      <c r="I221" s="203">
        <v>45020</v>
      </c>
      <c r="J221" s="196" t="s">
        <v>742</v>
      </c>
      <c r="K221" s="196" t="s">
        <v>743</v>
      </c>
      <c r="L221" s="197" t="s">
        <v>7</v>
      </c>
      <c r="M221" s="197">
        <v>1</v>
      </c>
      <c r="N221" s="231">
        <v>65793.616069999989</v>
      </c>
      <c r="O221" s="106"/>
      <c r="P221" s="106"/>
      <c r="Q221" s="106"/>
    </row>
    <row r="222" spans="3:17" x14ac:dyDescent="0.25">
      <c r="C222" s="481">
        <v>67</v>
      </c>
      <c r="D222" s="452">
        <v>45118</v>
      </c>
      <c r="E222" s="451" t="s">
        <v>2722</v>
      </c>
      <c r="F222" s="453" t="s">
        <v>7</v>
      </c>
      <c r="G222" s="482">
        <v>252875</v>
      </c>
      <c r="I222" s="203">
        <v>45020</v>
      </c>
      <c r="J222" s="196" t="s">
        <v>189</v>
      </c>
      <c r="K222" s="196" t="s">
        <v>190</v>
      </c>
      <c r="L222" s="197" t="s">
        <v>7</v>
      </c>
      <c r="M222" s="197">
        <v>1</v>
      </c>
      <c r="N222" s="231">
        <v>90095.315310000005</v>
      </c>
      <c r="O222" s="106"/>
      <c r="P222" s="106"/>
      <c r="Q222" s="106"/>
    </row>
    <row r="223" spans="3:17" x14ac:dyDescent="0.25">
      <c r="C223" s="481">
        <v>844</v>
      </c>
      <c r="D223" s="452">
        <v>45122</v>
      </c>
      <c r="E223" s="451" t="s">
        <v>2723</v>
      </c>
      <c r="F223" s="453" t="s">
        <v>7</v>
      </c>
      <c r="G223" s="482">
        <v>235025</v>
      </c>
      <c r="I223" s="203">
        <v>45020</v>
      </c>
      <c r="J223" s="196" t="s">
        <v>183</v>
      </c>
      <c r="K223" s="196" t="s">
        <v>184</v>
      </c>
      <c r="L223" s="197" t="s">
        <v>7</v>
      </c>
      <c r="M223" s="197">
        <v>1</v>
      </c>
      <c r="N223" s="231">
        <v>125180.9195</v>
      </c>
      <c r="O223" s="106"/>
      <c r="P223" s="106"/>
      <c r="Q223" s="106"/>
    </row>
    <row r="224" spans="3:17" x14ac:dyDescent="0.25">
      <c r="C224" s="481">
        <v>744</v>
      </c>
      <c r="D224" s="452">
        <v>45125</v>
      </c>
      <c r="E224" s="451" t="s">
        <v>2724</v>
      </c>
      <c r="F224" s="453" t="s">
        <v>7</v>
      </c>
      <c r="G224" s="482">
        <v>446250</v>
      </c>
      <c r="I224" s="203">
        <v>45020</v>
      </c>
      <c r="J224" s="196" t="s">
        <v>187</v>
      </c>
      <c r="K224" s="196" t="s">
        <v>188</v>
      </c>
      <c r="L224" s="197" t="s">
        <v>7</v>
      </c>
      <c r="M224" s="197">
        <v>1</v>
      </c>
      <c r="N224" s="231">
        <v>98607.945800000016</v>
      </c>
      <c r="O224" s="106"/>
      <c r="P224" s="106"/>
      <c r="Q224" s="106"/>
    </row>
    <row r="225" spans="3:17" x14ac:dyDescent="0.25">
      <c r="C225" s="483">
        <v>1011</v>
      </c>
      <c r="D225" s="452">
        <v>45128</v>
      </c>
      <c r="E225" s="451" t="s">
        <v>2725</v>
      </c>
      <c r="F225" s="453" t="s">
        <v>7</v>
      </c>
      <c r="G225" s="482">
        <v>446250</v>
      </c>
      <c r="I225" s="203">
        <v>45020</v>
      </c>
      <c r="J225" s="196" t="s">
        <v>195</v>
      </c>
      <c r="K225" s="196" t="s">
        <v>196</v>
      </c>
      <c r="L225" s="197" t="s">
        <v>7</v>
      </c>
      <c r="M225" s="197">
        <v>1</v>
      </c>
      <c r="N225" s="231">
        <v>166972.83057000002</v>
      </c>
      <c r="O225" s="106"/>
      <c r="P225" s="106"/>
      <c r="Q225" s="106"/>
    </row>
    <row r="226" spans="3:17" x14ac:dyDescent="0.25">
      <c r="C226" s="483">
        <v>3356</v>
      </c>
      <c r="D226" s="452">
        <v>45132</v>
      </c>
      <c r="E226" s="451" t="s">
        <v>2726</v>
      </c>
      <c r="F226" s="453" t="s">
        <v>7</v>
      </c>
      <c r="G226" s="482">
        <v>89250</v>
      </c>
      <c r="I226" s="203">
        <v>45020</v>
      </c>
      <c r="J226" s="196" t="s">
        <v>233</v>
      </c>
      <c r="K226" s="196" t="s">
        <v>234</v>
      </c>
      <c r="L226" s="197" t="s">
        <v>7</v>
      </c>
      <c r="M226" s="197">
        <v>3.49</v>
      </c>
      <c r="N226" s="231">
        <v>16291.777190000003</v>
      </c>
      <c r="O226" s="106"/>
      <c r="P226" s="106"/>
      <c r="Q226" s="106"/>
    </row>
    <row r="227" spans="3:17" x14ac:dyDescent="0.25">
      <c r="C227" s="483">
        <v>3356</v>
      </c>
      <c r="D227" s="452">
        <v>45132</v>
      </c>
      <c r="E227" s="451" t="s">
        <v>2727</v>
      </c>
      <c r="F227" s="453" t="s">
        <v>7</v>
      </c>
      <c r="G227" s="482">
        <v>89250</v>
      </c>
      <c r="I227" s="203">
        <v>45020</v>
      </c>
      <c r="J227" s="196" t="s">
        <v>229</v>
      </c>
      <c r="K227" s="196" t="s">
        <v>230</v>
      </c>
      <c r="L227" s="197" t="s">
        <v>7</v>
      </c>
      <c r="M227" s="197">
        <v>13</v>
      </c>
      <c r="N227" s="231">
        <v>359866.83732999995</v>
      </c>
      <c r="O227" s="106"/>
      <c r="P227" s="106"/>
      <c r="Q227" s="106"/>
    </row>
    <row r="228" spans="3:17" x14ac:dyDescent="0.25">
      <c r="C228" s="483">
        <v>3356</v>
      </c>
      <c r="D228" s="452">
        <v>45132</v>
      </c>
      <c r="E228" s="451" t="s">
        <v>2728</v>
      </c>
      <c r="F228" s="453" t="s">
        <v>7</v>
      </c>
      <c r="G228" s="482">
        <v>178500</v>
      </c>
      <c r="I228" s="203">
        <v>45020</v>
      </c>
      <c r="J228" s="196" t="s">
        <v>1501</v>
      </c>
      <c r="K228" s="196" t="s">
        <v>1502</v>
      </c>
      <c r="L228" s="197" t="s">
        <v>7</v>
      </c>
      <c r="M228" s="197">
        <v>1</v>
      </c>
      <c r="N228" s="231">
        <v>182000.00182</v>
      </c>
      <c r="O228" s="106"/>
      <c r="P228" s="106"/>
      <c r="Q228" s="106"/>
    </row>
    <row r="229" spans="3:17" x14ac:dyDescent="0.25">
      <c r="C229" s="483">
        <v>3356</v>
      </c>
      <c r="D229" s="452">
        <v>45132</v>
      </c>
      <c r="E229" s="451" t="s">
        <v>2729</v>
      </c>
      <c r="F229" s="453" t="s">
        <v>7</v>
      </c>
      <c r="G229" s="482">
        <v>44625</v>
      </c>
      <c r="I229" s="203">
        <v>45026</v>
      </c>
      <c r="J229" s="196" t="s">
        <v>1503</v>
      </c>
      <c r="K229" s="196" t="s">
        <v>1504</v>
      </c>
      <c r="L229" s="197" t="s">
        <v>7</v>
      </c>
      <c r="M229" s="197">
        <v>1</v>
      </c>
      <c r="N229" s="231">
        <v>808.04451000000017</v>
      </c>
      <c r="O229" s="106"/>
      <c r="P229" s="106"/>
      <c r="Q229" s="106"/>
    </row>
    <row r="230" spans="3:17" x14ac:dyDescent="0.25">
      <c r="C230" s="483">
        <v>3356</v>
      </c>
      <c r="D230" s="452">
        <v>45132</v>
      </c>
      <c r="E230" s="451" t="s">
        <v>2730</v>
      </c>
      <c r="F230" s="453" t="s">
        <v>7</v>
      </c>
      <c r="G230" s="482">
        <v>89250</v>
      </c>
      <c r="I230" s="203">
        <v>45026</v>
      </c>
      <c r="J230" s="196" t="s">
        <v>1505</v>
      </c>
      <c r="K230" s="196" t="s">
        <v>1506</v>
      </c>
      <c r="L230" s="197" t="s">
        <v>7</v>
      </c>
      <c r="M230" s="197">
        <v>4</v>
      </c>
      <c r="N230" s="231">
        <v>10939.4558</v>
      </c>
      <c r="O230" s="106"/>
      <c r="P230" s="106"/>
      <c r="Q230" s="106"/>
    </row>
    <row r="231" spans="3:17" x14ac:dyDescent="0.25">
      <c r="C231" s="483">
        <v>3356</v>
      </c>
      <c r="D231" s="452">
        <v>45132</v>
      </c>
      <c r="E231" s="451" t="s">
        <v>2731</v>
      </c>
      <c r="F231" s="453" t="s">
        <v>7</v>
      </c>
      <c r="G231" s="482">
        <v>59500</v>
      </c>
      <c r="I231" s="203">
        <v>45026</v>
      </c>
      <c r="J231" s="196" t="s">
        <v>1507</v>
      </c>
      <c r="K231" s="196" t="s">
        <v>1508</v>
      </c>
      <c r="L231" s="197" t="s">
        <v>7</v>
      </c>
      <c r="M231" s="197">
        <v>1</v>
      </c>
      <c r="N231" s="231">
        <v>236972.41477</v>
      </c>
      <c r="O231" s="106"/>
      <c r="P231" s="106"/>
      <c r="Q231" s="106"/>
    </row>
    <row r="232" spans="3:17" x14ac:dyDescent="0.25">
      <c r="C232" s="483">
        <v>3355</v>
      </c>
      <c r="D232" s="452">
        <v>45131</v>
      </c>
      <c r="E232" s="451" t="s">
        <v>2732</v>
      </c>
      <c r="F232" s="453" t="s">
        <v>7</v>
      </c>
      <c r="G232" s="482">
        <v>178500</v>
      </c>
      <c r="I232" s="203">
        <v>45026</v>
      </c>
      <c r="J232" s="196" t="s">
        <v>1509</v>
      </c>
      <c r="K232" s="196" t="s">
        <v>1510</v>
      </c>
      <c r="L232" s="197" t="s">
        <v>7</v>
      </c>
      <c r="M232" s="197">
        <v>1</v>
      </c>
      <c r="N232" s="231">
        <v>315467.64340000006</v>
      </c>
      <c r="O232" s="106"/>
      <c r="P232" s="106"/>
      <c r="Q232" s="106"/>
    </row>
    <row r="233" spans="3:17" x14ac:dyDescent="0.25">
      <c r="C233" s="483">
        <v>3361</v>
      </c>
      <c r="D233" s="452">
        <v>45133</v>
      </c>
      <c r="E233" s="451" t="s">
        <v>2733</v>
      </c>
      <c r="F233" s="453" t="s">
        <v>7</v>
      </c>
      <c r="G233" s="482">
        <v>44625</v>
      </c>
      <c r="I233" s="203">
        <v>45026</v>
      </c>
      <c r="J233" s="196" t="s">
        <v>261</v>
      </c>
      <c r="K233" s="196" t="s">
        <v>1511</v>
      </c>
      <c r="L233" s="197" t="s">
        <v>7</v>
      </c>
      <c r="M233" s="197">
        <v>1</v>
      </c>
      <c r="N233" s="231">
        <v>52448.234930000006</v>
      </c>
      <c r="O233" s="106"/>
      <c r="P233" s="106"/>
      <c r="Q233" s="106"/>
    </row>
    <row r="234" spans="3:17" x14ac:dyDescent="0.25">
      <c r="C234" s="483">
        <v>3361</v>
      </c>
      <c r="D234" s="452">
        <v>45133</v>
      </c>
      <c r="E234" s="451" t="s">
        <v>2734</v>
      </c>
      <c r="F234" s="453" t="s">
        <v>7</v>
      </c>
      <c r="G234" s="482">
        <v>59500</v>
      </c>
      <c r="I234" s="203">
        <v>45026</v>
      </c>
      <c r="J234" s="196" t="s">
        <v>255</v>
      </c>
      <c r="K234" s="196" t="s">
        <v>256</v>
      </c>
      <c r="L234" s="197" t="s">
        <v>7</v>
      </c>
      <c r="M234" s="197">
        <v>1</v>
      </c>
      <c r="N234" s="231">
        <v>117475.32796999998</v>
      </c>
      <c r="O234" s="106"/>
      <c r="P234" s="106"/>
      <c r="Q234" s="106"/>
    </row>
    <row r="235" spans="3:17" x14ac:dyDescent="0.25">
      <c r="C235" s="483">
        <v>5993</v>
      </c>
      <c r="D235" s="452">
        <v>45132</v>
      </c>
      <c r="E235" s="451" t="s">
        <v>2735</v>
      </c>
      <c r="F235" s="453" t="s">
        <v>7</v>
      </c>
      <c r="G235" s="482">
        <v>37187.5</v>
      </c>
      <c r="I235" s="203">
        <v>45026</v>
      </c>
      <c r="J235" s="196" t="s">
        <v>74</v>
      </c>
      <c r="K235" s="196" t="s">
        <v>75</v>
      </c>
      <c r="L235" s="197" t="s">
        <v>7</v>
      </c>
      <c r="M235" s="197">
        <v>1</v>
      </c>
      <c r="N235" s="231">
        <v>329974.73600000003</v>
      </c>
      <c r="O235" s="106"/>
      <c r="P235" s="106"/>
      <c r="Q235" s="106"/>
    </row>
    <row r="236" spans="3:17" x14ac:dyDescent="0.25">
      <c r="C236" s="483">
        <v>5993</v>
      </c>
      <c r="D236" s="452">
        <v>45132</v>
      </c>
      <c r="E236" s="451" t="s">
        <v>2736</v>
      </c>
      <c r="F236" s="453" t="s">
        <v>7</v>
      </c>
      <c r="G236" s="482">
        <v>22312.5</v>
      </c>
      <c r="I236" s="203">
        <v>45027</v>
      </c>
      <c r="J236" s="196" t="s">
        <v>1512</v>
      </c>
      <c r="K236" s="196" t="s">
        <v>1513</v>
      </c>
      <c r="L236" s="197" t="s">
        <v>7</v>
      </c>
      <c r="M236" s="197">
        <v>0.5</v>
      </c>
      <c r="N236" s="231">
        <v>9112.6035000000011</v>
      </c>
      <c r="O236" s="106"/>
      <c r="P236" s="106"/>
      <c r="Q236" s="106"/>
    </row>
    <row r="237" spans="3:17" x14ac:dyDescent="0.25">
      <c r="C237" s="483">
        <v>5993</v>
      </c>
      <c r="D237" s="452">
        <v>45132</v>
      </c>
      <c r="E237" s="451" t="s">
        <v>2737</v>
      </c>
      <c r="F237" s="453" t="s">
        <v>7</v>
      </c>
      <c r="G237" s="482">
        <v>59500</v>
      </c>
      <c r="I237" s="203">
        <v>45029</v>
      </c>
      <c r="J237" s="196" t="s">
        <v>181</v>
      </c>
      <c r="K237" s="196" t="s">
        <v>182</v>
      </c>
      <c r="L237" s="197" t="s">
        <v>7</v>
      </c>
      <c r="M237" s="197">
        <v>2</v>
      </c>
      <c r="N237" s="231">
        <v>229484.1458</v>
      </c>
      <c r="O237" s="106"/>
      <c r="P237" s="106"/>
      <c r="Q237" s="106"/>
    </row>
    <row r="238" spans="3:17" x14ac:dyDescent="0.25">
      <c r="C238" s="483">
        <v>5993</v>
      </c>
      <c r="D238" s="452">
        <v>45132</v>
      </c>
      <c r="E238" s="451" t="s">
        <v>2738</v>
      </c>
      <c r="F238" s="453" t="s">
        <v>7</v>
      </c>
      <c r="G238" s="482">
        <v>37187.5</v>
      </c>
      <c r="I238" s="203">
        <v>45033</v>
      </c>
      <c r="J238" s="196" t="s">
        <v>161</v>
      </c>
      <c r="K238" s="196" t="s">
        <v>162</v>
      </c>
      <c r="L238" s="197" t="s">
        <v>7</v>
      </c>
      <c r="M238" s="197">
        <v>1</v>
      </c>
      <c r="N238" s="231">
        <v>123760</v>
      </c>
      <c r="O238" s="106"/>
      <c r="P238" s="106"/>
      <c r="Q238" s="106"/>
    </row>
    <row r="239" spans="3:17" x14ac:dyDescent="0.25">
      <c r="C239" s="483">
        <v>5993</v>
      </c>
      <c r="D239" s="452">
        <v>45132</v>
      </c>
      <c r="E239" s="451" t="s">
        <v>2739</v>
      </c>
      <c r="F239" s="453" t="s">
        <v>7</v>
      </c>
      <c r="G239" s="482">
        <v>89250</v>
      </c>
      <c r="I239" s="203">
        <v>45033</v>
      </c>
      <c r="J239" s="196" t="s">
        <v>694</v>
      </c>
      <c r="K239" s="196" t="s">
        <v>819</v>
      </c>
      <c r="L239" s="197" t="s">
        <v>7</v>
      </c>
      <c r="M239" s="197">
        <v>2</v>
      </c>
      <c r="N239" s="231">
        <v>3094</v>
      </c>
      <c r="O239" s="106"/>
      <c r="P239" s="106"/>
      <c r="Q239" s="106"/>
    </row>
    <row r="240" spans="3:17" x14ac:dyDescent="0.25">
      <c r="C240" s="483">
        <v>5993</v>
      </c>
      <c r="D240" s="452">
        <v>45132</v>
      </c>
      <c r="E240" s="451" t="s">
        <v>2740</v>
      </c>
      <c r="F240" s="453" t="s">
        <v>7</v>
      </c>
      <c r="G240" s="482">
        <v>74375</v>
      </c>
      <c r="I240" s="203">
        <v>45037</v>
      </c>
      <c r="J240" s="196" t="s">
        <v>1514</v>
      </c>
      <c r="K240" s="196" t="s">
        <v>1515</v>
      </c>
      <c r="L240" s="197" t="s">
        <v>7</v>
      </c>
      <c r="M240" s="197">
        <v>1</v>
      </c>
      <c r="N240" s="231">
        <v>490628.31180999998</v>
      </c>
      <c r="O240" s="106"/>
      <c r="P240" s="106"/>
      <c r="Q240" s="106"/>
    </row>
    <row r="241" spans="3:17" x14ac:dyDescent="0.25">
      <c r="C241" s="483">
        <v>5986</v>
      </c>
      <c r="D241" s="452">
        <v>45133</v>
      </c>
      <c r="E241" s="451" t="s">
        <v>2741</v>
      </c>
      <c r="F241" s="453" t="s">
        <v>7</v>
      </c>
      <c r="G241" s="482">
        <v>223125</v>
      </c>
      <c r="I241" s="203">
        <v>45038</v>
      </c>
      <c r="J241" s="196" t="s">
        <v>255</v>
      </c>
      <c r="K241" s="196" t="s">
        <v>256</v>
      </c>
      <c r="L241" s="197" t="s">
        <v>7</v>
      </c>
      <c r="M241" s="197">
        <v>1</v>
      </c>
      <c r="N241" s="231">
        <v>117475.3125</v>
      </c>
      <c r="O241" s="106"/>
      <c r="P241" s="106"/>
      <c r="Q241" s="106"/>
    </row>
    <row r="242" spans="3:17" x14ac:dyDescent="0.25">
      <c r="C242" s="483">
        <v>940</v>
      </c>
      <c r="D242" s="452">
        <v>45133</v>
      </c>
      <c r="E242" s="451" t="s">
        <v>2742</v>
      </c>
      <c r="F242" s="453" t="s">
        <v>7</v>
      </c>
      <c r="G242" s="482">
        <v>223125</v>
      </c>
      <c r="I242" s="203">
        <v>45038</v>
      </c>
      <c r="J242" s="196" t="s">
        <v>1516</v>
      </c>
      <c r="K242" s="196" t="s">
        <v>1517</v>
      </c>
      <c r="L242" s="197" t="s">
        <v>7</v>
      </c>
      <c r="M242" s="197">
        <v>2</v>
      </c>
      <c r="N242" s="231">
        <v>59112.35512</v>
      </c>
      <c r="O242" s="106"/>
      <c r="P242" s="106"/>
      <c r="Q242" s="106"/>
    </row>
    <row r="243" spans="3:17" x14ac:dyDescent="0.25">
      <c r="C243" s="483">
        <v>5993</v>
      </c>
      <c r="D243" s="452">
        <v>45134</v>
      </c>
      <c r="E243" s="451" t="s">
        <v>2743</v>
      </c>
      <c r="F243" s="453" t="s">
        <v>7</v>
      </c>
      <c r="G243" s="482">
        <v>319812.5</v>
      </c>
      <c r="I243" s="203">
        <v>45038</v>
      </c>
      <c r="J243" s="196" t="s">
        <v>257</v>
      </c>
      <c r="K243" s="196" t="s">
        <v>258</v>
      </c>
      <c r="L243" s="197" t="s">
        <v>7</v>
      </c>
      <c r="M243" s="197">
        <v>1</v>
      </c>
      <c r="N243" s="231">
        <v>27226.519320000003</v>
      </c>
      <c r="O243" s="106"/>
      <c r="P243" s="106"/>
      <c r="Q243" s="106"/>
    </row>
    <row r="244" spans="3:17" x14ac:dyDescent="0.25">
      <c r="C244" s="483">
        <v>1011</v>
      </c>
      <c r="D244" s="452">
        <v>45134</v>
      </c>
      <c r="E244" s="451" t="s">
        <v>2744</v>
      </c>
      <c r="F244" s="453" t="s">
        <v>7</v>
      </c>
      <c r="G244" s="482">
        <v>446250</v>
      </c>
      <c r="I244" s="203">
        <v>45038</v>
      </c>
      <c r="J244" s="196" t="s">
        <v>930</v>
      </c>
      <c r="K244" s="196" t="s">
        <v>931</v>
      </c>
      <c r="L244" s="197" t="s">
        <v>7</v>
      </c>
      <c r="M244" s="197">
        <v>1</v>
      </c>
      <c r="N244" s="231">
        <v>23214.328410000002</v>
      </c>
      <c r="O244" s="106"/>
      <c r="P244" s="106"/>
      <c r="Q244" s="106"/>
    </row>
    <row r="245" spans="3:17" ht="15.75" thickBot="1" x14ac:dyDescent="0.3">
      <c r="C245" s="483">
        <v>3356</v>
      </c>
      <c r="D245" s="452">
        <v>45134</v>
      </c>
      <c r="E245" s="451" t="s">
        <v>2745</v>
      </c>
      <c r="F245" s="453" t="s">
        <v>7</v>
      </c>
      <c r="G245" s="482">
        <v>550375</v>
      </c>
      <c r="I245" s="199">
        <v>45038</v>
      </c>
      <c r="J245" s="200" t="s">
        <v>675</v>
      </c>
      <c r="K245" s="200" t="s">
        <v>676</v>
      </c>
      <c r="L245" s="201" t="s">
        <v>7</v>
      </c>
      <c r="M245" s="201">
        <v>1</v>
      </c>
      <c r="N245" s="232">
        <v>132779.72162000003</v>
      </c>
      <c r="O245" s="106"/>
      <c r="P245" s="106"/>
      <c r="Q245" s="106"/>
    </row>
    <row r="246" spans="3:17" x14ac:dyDescent="0.25">
      <c r="C246" s="483">
        <v>3355</v>
      </c>
      <c r="D246" s="452">
        <v>45134</v>
      </c>
      <c r="E246" s="451" t="s">
        <v>2746</v>
      </c>
      <c r="F246" s="453" t="s">
        <v>7</v>
      </c>
      <c r="G246" s="482">
        <v>178500</v>
      </c>
      <c r="I246" s="370">
        <v>45049</v>
      </c>
      <c r="J246" s="371" t="s">
        <v>74</v>
      </c>
      <c r="K246" s="371" t="s">
        <v>75</v>
      </c>
      <c r="L246" s="198" t="s">
        <v>7</v>
      </c>
      <c r="M246" s="198">
        <v>1</v>
      </c>
      <c r="N246" s="233">
        <v>329974.73600000003</v>
      </c>
      <c r="O246" s="106"/>
      <c r="P246" s="106"/>
      <c r="Q246" s="106"/>
    </row>
    <row r="247" spans="3:17" x14ac:dyDescent="0.25">
      <c r="C247" s="483">
        <v>3361</v>
      </c>
      <c r="D247" s="452">
        <v>45134</v>
      </c>
      <c r="E247" s="451" t="s">
        <v>2747</v>
      </c>
      <c r="F247" s="453" t="s">
        <v>7</v>
      </c>
      <c r="G247" s="482">
        <v>104125</v>
      </c>
      <c r="I247" s="203">
        <v>45049</v>
      </c>
      <c r="J247" s="196" t="s">
        <v>561</v>
      </c>
      <c r="K247" s="196" t="s">
        <v>562</v>
      </c>
      <c r="L247" s="197" t="s">
        <v>7</v>
      </c>
      <c r="M247" s="197">
        <v>1</v>
      </c>
      <c r="N247" s="231">
        <v>12071.241</v>
      </c>
      <c r="O247" s="106"/>
      <c r="P247" s="106"/>
      <c r="Q247" s="106"/>
    </row>
    <row r="248" spans="3:17" x14ac:dyDescent="0.25">
      <c r="C248" s="483">
        <v>103</v>
      </c>
      <c r="D248" s="474">
        <v>45135</v>
      </c>
      <c r="E248" s="475" t="s">
        <v>2748</v>
      </c>
      <c r="F248" s="476" t="s">
        <v>7</v>
      </c>
      <c r="G248" s="482">
        <v>1517250</v>
      </c>
      <c r="I248" s="203">
        <v>45049</v>
      </c>
      <c r="J248" s="196" t="s">
        <v>1634</v>
      </c>
      <c r="K248" s="196" t="s">
        <v>1635</v>
      </c>
      <c r="L248" s="197" t="s">
        <v>7</v>
      </c>
      <c r="M248" s="197">
        <v>1</v>
      </c>
      <c r="N248" s="231">
        <v>30217.427239999997</v>
      </c>
      <c r="O248" s="106"/>
      <c r="P248" s="106"/>
      <c r="Q248" s="106"/>
    </row>
    <row r="249" spans="3:17" x14ac:dyDescent="0.25">
      <c r="C249" s="483">
        <v>103</v>
      </c>
      <c r="D249" s="474">
        <v>45135</v>
      </c>
      <c r="E249" s="475" t="s">
        <v>2749</v>
      </c>
      <c r="F249" s="476" t="s">
        <v>7</v>
      </c>
      <c r="G249" s="482">
        <v>1190000</v>
      </c>
      <c r="I249" s="203">
        <v>45050</v>
      </c>
      <c r="J249" s="196" t="s">
        <v>1900</v>
      </c>
      <c r="K249" s="196" t="s">
        <v>1901</v>
      </c>
      <c r="L249" s="197" t="s">
        <v>7</v>
      </c>
      <c r="M249" s="197">
        <v>6</v>
      </c>
      <c r="N249" s="231">
        <v>1113840</v>
      </c>
      <c r="O249" s="106"/>
      <c r="P249" s="106"/>
      <c r="Q249" s="106"/>
    </row>
    <row r="250" spans="3:17" x14ac:dyDescent="0.25">
      <c r="C250" s="483">
        <v>103</v>
      </c>
      <c r="D250" s="474">
        <v>45135</v>
      </c>
      <c r="E250" s="475" t="s">
        <v>2750</v>
      </c>
      <c r="F250" s="476" t="s">
        <v>7</v>
      </c>
      <c r="G250" s="482">
        <v>1487500</v>
      </c>
      <c r="I250" s="203">
        <v>45050</v>
      </c>
      <c r="J250" s="196" t="s">
        <v>1902</v>
      </c>
      <c r="K250" s="196" t="s">
        <v>1903</v>
      </c>
      <c r="L250" s="197" t="s">
        <v>7</v>
      </c>
      <c r="M250" s="197">
        <v>6</v>
      </c>
      <c r="N250" s="231">
        <v>343434</v>
      </c>
      <c r="O250" s="106"/>
      <c r="P250" s="106"/>
      <c r="Q250" s="106"/>
    </row>
    <row r="251" spans="3:17" x14ac:dyDescent="0.25">
      <c r="C251" s="483">
        <v>103</v>
      </c>
      <c r="D251" s="474">
        <v>45135</v>
      </c>
      <c r="E251" s="475" t="s">
        <v>2751</v>
      </c>
      <c r="F251" s="476" t="s">
        <v>7</v>
      </c>
      <c r="G251" s="482">
        <v>862750</v>
      </c>
      <c r="I251" s="203">
        <v>45050</v>
      </c>
      <c r="J251" s="196" t="s">
        <v>1904</v>
      </c>
      <c r="K251" s="196" t="s">
        <v>1905</v>
      </c>
      <c r="L251" s="197" t="s">
        <v>7</v>
      </c>
      <c r="M251" s="197">
        <v>12</v>
      </c>
      <c r="N251" s="231">
        <v>594048</v>
      </c>
      <c r="O251" s="106"/>
      <c r="P251" s="106"/>
      <c r="Q251" s="106"/>
    </row>
    <row r="252" spans="3:17" x14ac:dyDescent="0.25">
      <c r="C252" s="483">
        <v>940</v>
      </c>
      <c r="D252" s="474">
        <v>45133</v>
      </c>
      <c r="E252" s="475" t="s">
        <v>2742</v>
      </c>
      <c r="F252" s="476" t="s">
        <v>7</v>
      </c>
      <c r="G252" s="482">
        <v>223125</v>
      </c>
      <c r="I252" s="203">
        <v>45050</v>
      </c>
      <c r="J252" s="196" t="s">
        <v>1906</v>
      </c>
      <c r="K252" s="196" t="s">
        <v>1907</v>
      </c>
      <c r="L252" s="197" t="s">
        <v>7</v>
      </c>
      <c r="M252" s="197">
        <v>6</v>
      </c>
      <c r="N252" s="231">
        <v>83538</v>
      </c>
      <c r="O252" s="106"/>
      <c r="P252" s="106"/>
      <c r="Q252" s="106"/>
    </row>
    <row r="253" spans="3:17" x14ac:dyDescent="0.25">
      <c r="C253" s="483">
        <v>5986</v>
      </c>
      <c r="D253" s="474">
        <v>45133</v>
      </c>
      <c r="E253" s="475" t="s">
        <v>2741</v>
      </c>
      <c r="F253" s="476" t="s">
        <v>7</v>
      </c>
      <c r="G253" s="482">
        <v>223125</v>
      </c>
      <c r="I253" s="203">
        <v>45050</v>
      </c>
      <c r="J253" s="196" t="s">
        <v>1908</v>
      </c>
      <c r="K253" s="196" t="s">
        <v>1909</v>
      </c>
      <c r="L253" s="197" t="s">
        <v>7</v>
      </c>
      <c r="M253" s="197">
        <v>12</v>
      </c>
      <c r="N253" s="231">
        <v>274897.93968000001</v>
      </c>
      <c r="O253" s="106"/>
      <c r="P253" s="106"/>
      <c r="Q253" s="106"/>
    </row>
    <row r="254" spans="3:17" x14ac:dyDescent="0.25">
      <c r="C254" s="483">
        <v>1011</v>
      </c>
      <c r="D254" s="474">
        <v>45134</v>
      </c>
      <c r="E254" s="475" t="s">
        <v>2744</v>
      </c>
      <c r="F254" s="476" t="s">
        <v>7</v>
      </c>
      <c r="G254" s="482">
        <v>446250</v>
      </c>
      <c r="I254" s="203">
        <v>45050</v>
      </c>
      <c r="J254" s="196" t="s">
        <v>1910</v>
      </c>
      <c r="K254" s="196" t="s">
        <v>1911</v>
      </c>
      <c r="L254" s="197" t="s">
        <v>7</v>
      </c>
      <c r="M254" s="197">
        <v>12</v>
      </c>
      <c r="N254" s="231">
        <v>98389.2</v>
      </c>
      <c r="O254" s="106"/>
      <c r="P254" s="106"/>
      <c r="Q254" s="106"/>
    </row>
    <row r="255" spans="3:17" x14ac:dyDescent="0.25">
      <c r="C255" s="483">
        <v>5993</v>
      </c>
      <c r="D255" s="474">
        <v>45134</v>
      </c>
      <c r="E255" s="475" t="s">
        <v>2743</v>
      </c>
      <c r="F255" s="476" t="s">
        <v>7</v>
      </c>
      <c r="G255" s="482">
        <v>319812.5</v>
      </c>
      <c r="I255" s="203">
        <v>45050</v>
      </c>
      <c r="J255" s="196" t="s">
        <v>1912</v>
      </c>
      <c r="K255" s="196" t="s">
        <v>1913</v>
      </c>
      <c r="L255" s="197" t="s">
        <v>7</v>
      </c>
      <c r="M255" s="197">
        <v>6</v>
      </c>
      <c r="N255" s="231">
        <v>696150</v>
      </c>
      <c r="O255" s="106"/>
      <c r="P255" s="106"/>
      <c r="Q255" s="106"/>
    </row>
    <row r="256" spans="3:17" x14ac:dyDescent="0.25">
      <c r="C256" s="483">
        <v>3356</v>
      </c>
      <c r="D256" s="474">
        <v>45134</v>
      </c>
      <c r="E256" s="475" t="s">
        <v>2745</v>
      </c>
      <c r="F256" s="476" t="s">
        <v>7</v>
      </c>
      <c r="G256" s="482">
        <v>550375</v>
      </c>
      <c r="I256" s="203">
        <v>45050</v>
      </c>
      <c r="J256" s="196" t="s">
        <v>1914</v>
      </c>
      <c r="K256" s="196" t="s">
        <v>1915</v>
      </c>
      <c r="L256" s="197" t="s">
        <v>7</v>
      </c>
      <c r="M256" s="197">
        <v>12</v>
      </c>
      <c r="N256" s="231">
        <v>779688</v>
      </c>
      <c r="O256" s="106"/>
      <c r="P256" s="106"/>
      <c r="Q256" s="106"/>
    </row>
    <row r="257" spans="3:17" x14ac:dyDescent="0.25">
      <c r="C257" s="483">
        <v>3355</v>
      </c>
      <c r="D257" s="474">
        <v>45134</v>
      </c>
      <c r="E257" s="475" t="s">
        <v>2746</v>
      </c>
      <c r="F257" s="476" t="s">
        <v>7</v>
      </c>
      <c r="G257" s="482">
        <v>178500</v>
      </c>
      <c r="I257" s="203">
        <v>45051</v>
      </c>
      <c r="J257" s="196" t="s">
        <v>1916</v>
      </c>
      <c r="K257" s="196" t="s">
        <v>1917</v>
      </c>
      <c r="L257" s="197" t="s">
        <v>7</v>
      </c>
      <c r="M257" s="197">
        <v>1</v>
      </c>
      <c r="N257" s="231">
        <v>2515499.9997399999</v>
      </c>
      <c r="O257" s="106"/>
      <c r="P257" s="106"/>
      <c r="Q257" s="106"/>
    </row>
    <row r="258" spans="3:17" ht="15.75" thickBot="1" x14ac:dyDescent="0.3">
      <c r="C258" s="484">
        <v>3361</v>
      </c>
      <c r="D258" s="485">
        <v>45134</v>
      </c>
      <c r="E258" s="7" t="s">
        <v>2747</v>
      </c>
      <c r="F258" s="486" t="s">
        <v>7</v>
      </c>
      <c r="G258" s="473">
        <v>104125</v>
      </c>
      <c r="I258" s="203">
        <v>45051</v>
      </c>
      <c r="J258" s="196" t="s">
        <v>1918</v>
      </c>
      <c r="K258" s="196" t="s">
        <v>1919</v>
      </c>
      <c r="L258" s="197" t="s">
        <v>7</v>
      </c>
      <c r="M258" s="197">
        <v>1</v>
      </c>
      <c r="N258" s="231">
        <v>1169999.99844</v>
      </c>
      <c r="O258" s="106"/>
      <c r="P258" s="106"/>
      <c r="Q258" s="106"/>
    </row>
    <row r="259" spans="3:17" x14ac:dyDescent="0.25">
      <c r="C259" s="522">
        <v>3362</v>
      </c>
      <c r="D259" s="523">
        <v>45140</v>
      </c>
      <c r="E259" s="524" t="s">
        <v>3172</v>
      </c>
      <c r="F259" s="525" t="s">
        <v>7</v>
      </c>
      <c r="G259" s="468">
        <v>119000</v>
      </c>
      <c r="I259" s="203">
        <v>45055</v>
      </c>
      <c r="J259" s="196" t="s">
        <v>257</v>
      </c>
      <c r="K259" s="196" t="s">
        <v>258</v>
      </c>
      <c r="L259" s="197" t="s">
        <v>7</v>
      </c>
      <c r="M259" s="197">
        <v>2</v>
      </c>
      <c r="N259" s="231">
        <v>58892.557360000006</v>
      </c>
      <c r="O259" s="106"/>
      <c r="P259" s="106"/>
      <c r="Q259" s="106"/>
    </row>
    <row r="260" spans="3:17" x14ac:dyDescent="0.25">
      <c r="C260" s="526" t="s">
        <v>3173</v>
      </c>
      <c r="D260" s="520">
        <v>45140</v>
      </c>
      <c r="E260" s="519" t="s">
        <v>3174</v>
      </c>
      <c r="F260" s="521" t="s">
        <v>7</v>
      </c>
      <c r="G260" s="482">
        <v>44625</v>
      </c>
      <c r="I260" s="203">
        <v>45061</v>
      </c>
      <c r="J260" s="196" t="s">
        <v>1920</v>
      </c>
      <c r="K260" s="196" t="s">
        <v>1921</v>
      </c>
      <c r="L260" s="197" t="s">
        <v>7</v>
      </c>
      <c r="M260" s="197">
        <v>9</v>
      </c>
      <c r="N260" s="231">
        <v>11694.763080000001</v>
      </c>
      <c r="O260" s="106"/>
      <c r="P260" s="106"/>
      <c r="Q260" s="106"/>
    </row>
    <row r="261" spans="3:17" x14ac:dyDescent="0.25">
      <c r="C261" s="526" t="s">
        <v>3175</v>
      </c>
      <c r="D261" s="520">
        <v>45141</v>
      </c>
      <c r="E261" s="519" t="s">
        <v>3176</v>
      </c>
      <c r="F261" s="521" t="s">
        <v>7</v>
      </c>
      <c r="G261" s="482">
        <v>223125</v>
      </c>
      <c r="I261" s="203">
        <v>45061</v>
      </c>
      <c r="J261" s="196" t="s">
        <v>1843</v>
      </c>
      <c r="K261" s="196" t="s">
        <v>1844</v>
      </c>
      <c r="L261" s="197" t="s">
        <v>7</v>
      </c>
      <c r="M261" s="197">
        <v>2</v>
      </c>
      <c r="N261" s="231">
        <v>5992.5210800000004</v>
      </c>
      <c r="O261" s="106"/>
      <c r="P261" s="106"/>
      <c r="Q261" s="106"/>
    </row>
    <row r="262" spans="3:17" x14ac:dyDescent="0.25">
      <c r="C262" s="526" t="s">
        <v>3177</v>
      </c>
      <c r="D262" s="520">
        <v>45143</v>
      </c>
      <c r="E262" s="519" t="s">
        <v>3178</v>
      </c>
      <c r="F262" s="521" t="s">
        <v>7</v>
      </c>
      <c r="G262" s="482">
        <v>44625</v>
      </c>
      <c r="I262" s="203">
        <v>45061</v>
      </c>
      <c r="J262" s="196" t="s">
        <v>1922</v>
      </c>
      <c r="K262" s="196" t="s">
        <v>1923</v>
      </c>
      <c r="L262" s="197" t="s">
        <v>7</v>
      </c>
      <c r="M262" s="197">
        <v>8</v>
      </c>
      <c r="N262" s="231">
        <v>774.98512000000005</v>
      </c>
      <c r="O262" s="106"/>
      <c r="P262" s="106"/>
      <c r="Q262" s="106"/>
    </row>
    <row r="263" spans="3:17" x14ac:dyDescent="0.25">
      <c r="C263" s="526" t="s">
        <v>3177</v>
      </c>
      <c r="D263" s="520">
        <v>45143</v>
      </c>
      <c r="E263" s="519" t="s">
        <v>3179</v>
      </c>
      <c r="F263" s="521" t="s">
        <v>7</v>
      </c>
      <c r="G263" s="482">
        <v>148750</v>
      </c>
      <c r="I263" s="203">
        <v>45065</v>
      </c>
      <c r="J263" s="196" t="s">
        <v>1924</v>
      </c>
      <c r="K263" s="196" t="s">
        <v>1925</v>
      </c>
      <c r="L263" s="197" t="s">
        <v>7</v>
      </c>
      <c r="M263" s="197">
        <v>1</v>
      </c>
      <c r="N263" s="231">
        <v>3349.7500400000004</v>
      </c>
      <c r="O263" s="106"/>
      <c r="P263" s="106"/>
      <c r="Q263" s="106"/>
    </row>
    <row r="264" spans="3:17" x14ac:dyDescent="0.25">
      <c r="C264" s="526" t="s">
        <v>3177</v>
      </c>
      <c r="D264" s="520">
        <v>45143</v>
      </c>
      <c r="E264" s="519" t="s">
        <v>3180</v>
      </c>
      <c r="F264" s="521" t="s">
        <v>7</v>
      </c>
      <c r="G264" s="482">
        <v>119000</v>
      </c>
      <c r="I264" s="203">
        <v>45065</v>
      </c>
      <c r="J264" s="196" t="s">
        <v>1229</v>
      </c>
      <c r="K264" s="196" t="s">
        <v>1230</v>
      </c>
      <c r="L264" s="197" t="s">
        <v>7</v>
      </c>
      <c r="M264" s="197">
        <v>1</v>
      </c>
      <c r="N264" s="231">
        <v>1658.2602400000001</v>
      </c>
      <c r="O264" s="106"/>
      <c r="P264" s="106"/>
      <c r="Q264" s="106"/>
    </row>
    <row r="265" spans="3:17" x14ac:dyDescent="0.25">
      <c r="C265" s="526" t="s">
        <v>3181</v>
      </c>
      <c r="D265" s="520">
        <v>45143</v>
      </c>
      <c r="E265" s="519" t="s">
        <v>3182</v>
      </c>
      <c r="F265" s="521" t="s">
        <v>7</v>
      </c>
      <c r="G265" s="482">
        <v>119000</v>
      </c>
      <c r="I265" s="203">
        <v>45065</v>
      </c>
      <c r="J265" s="196" t="s">
        <v>1926</v>
      </c>
      <c r="K265" s="196" t="s">
        <v>1927</v>
      </c>
      <c r="L265" s="197" t="s">
        <v>7</v>
      </c>
      <c r="M265" s="197">
        <v>1</v>
      </c>
      <c r="N265" s="231">
        <v>1640.68632</v>
      </c>
      <c r="O265" s="106"/>
      <c r="P265" s="106"/>
      <c r="Q265" s="106"/>
    </row>
    <row r="266" spans="3:17" x14ac:dyDescent="0.25">
      <c r="C266" s="526" t="s">
        <v>3181</v>
      </c>
      <c r="D266" s="520">
        <v>45143</v>
      </c>
      <c r="E266" s="519" t="s">
        <v>3183</v>
      </c>
      <c r="F266" s="521" t="s">
        <v>7</v>
      </c>
      <c r="G266" s="482">
        <v>148750</v>
      </c>
      <c r="I266" s="203">
        <v>45065</v>
      </c>
      <c r="J266" s="196" t="s">
        <v>618</v>
      </c>
      <c r="K266" s="196" t="s">
        <v>619</v>
      </c>
      <c r="L266" s="197" t="s">
        <v>7</v>
      </c>
      <c r="M266" s="197">
        <v>1</v>
      </c>
      <c r="N266" s="231">
        <v>475.68703000000005</v>
      </c>
      <c r="O266" s="106"/>
      <c r="P266" s="106"/>
      <c r="Q266" s="106"/>
    </row>
    <row r="267" spans="3:17" x14ac:dyDescent="0.25">
      <c r="C267" s="526" t="s">
        <v>3181</v>
      </c>
      <c r="D267" s="520">
        <v>45143</v>
      </c>
      <c r="E267" s="519" t="s">
        <v>3184</v>
      </c>
      <c r="F267" s="521" t="s">
        <v>7</v>
      </c>
      <c r="G267" s="482">
        <v>44625</v>
      </c>
      <c r="I267" s="203">
        <v>45065</v>
      </c>
      <c r="J267" s="196" t="s">
        <v>1928</v>
      </c>
      <c r="K267" s="196" t="s">
        <v>1929</v>
      </c>
      <c r="L267" s="197" t="s">
        <v>7</v>
      </c>
      <c r="M267" s="197">
        <v>2</v>
      </c>
      <c r="N267" s="231">
        <v>3626.6630400000004</v>
      </c>
      <c r="O267" s="106"/>
      <c r="P267" s="106"/>
      <c r="Q267" s="106"/>
    </row>
    <row r="268" spans="3:17" x14ac:dyDescent="0.25">
      <c r="C268" s="526" t="s">
        <v>3181</v>
      </c>
      <c r="D268" s="520">
        <v>45143</v>
      </c>
      <c r="E268" s="519" t="s">
        <v>3185</v>
      </c>
      <c r="F268" s="521" t="s">
        <v>7</v>
      </c>
      <c r="G268" s="482">
        <v>44625</v>
      </c>
      <c r="I268" s="203">
        <v>45065</v>
      </c>
      <c r="J268" s="196" t="s">
        <v>1930</v>
      </c>
      <c r="K268" s="196" t="s">
        <v>1931</v>
      </c>
      <c r="L268" s="197" t="s">
        <v>7</v>
      </c>
      <c r="M268" s="197">
        <v>1</v>
      </c>
      <c r="N268" s="231">
        <v>1467.2676200000001</v>
      </c>
      <c r="O268" s="106"/>
      <c r="P268" s="106"/>
      <c r="Q268" s="106"/>
    </row>
    <row r="269" spans="3:17" x14ac:dyDescent="0.25">
      <c r="C269" s="526" t="s">
        <v>3186</v>
      </c>
      <c r="D269" s="520">
        <v>45143</v>
      </c>
      <c r="E269" s="519" t="s">
        <v>3187</v>
      </c>
      <c r="F269" s="521" t="s">
        <v>7</v>
      </c>
      <c r="G269" s="482">
        <v>119000</v>
      </c>
      <c r="I269" s="203">
        <v>45070</v>
      </c>
      <c r="J269" s="196" t="s">
        <v>912</v>
      </c>
      <c r="K269" s="196" t="s">
        <v>913</v>
      </c>
      <c r="L269" s="197" t="s">
        <v>7</v>
      </c>
      <c r="M269" s="197">
        <v>1</v>
      </c>
      <c r="N269" s="231">
        <v>25936.739010000001</v>
      </c>
      <c r="O269" s="106"/>
      <c r="P269" s="106"/>
      <c r="Q269" s="106"/>
    </row>
    <row r="270" spans="3:17" x14ac:dyDescent="0.25">
      <c r="C270" s="526" t="s">
        <v>3186</v>
      </c>
      <c r="D270" s="520">
        <v>45143</v>
      </c>
      <c r="E270" s="519" t="s">
        <v>3188</v>
      </c>
      <c r="F270" s="521" t="s">
        <v>7</v>
      </c>
      <c r="G270" s="482">
        <v>297500</v>
      </c>
      <c r="I270" s="203">
        <v>45070</v>
      </c>
      <c r="J270" s="196" t="s">
        <v>1932</v>
      </c>
      <c r="K270" s="196" t="s">
        <v>1933</v>
      </c>
      <c r="L270" s="197" t="s">
        <v>7</v>
      </c>
      <c r="M270" s="197">
        <v>8</v>
      </c>
      <c r="N270" s="231">
        <v>2354.7815200000005</v>
      </c>
      <c r="O270" s="106"/>
      <c r="P270" s="106"/>
      <c r="Q270" s="106"/>
    </row>
    <row r="271" spans="3:17" x14ac:dyDescent="0.25">
      <c r="C271" s="526" t="s">
        <v>3186</v>
      </c>
      <c r="D271" s="520">
        <v>45143</v>
      </c>
      <c r="E271" s="519" t="s">
        <v>3189</v>
      </c>
      <c r="F271" s="521" t="s">
        <v>7</v>
      </c>
      <c r="G271" s="482">
        <v>223125</v>
      </c>
      <c r="I271" s="203">
        <v>45070</v>
      </c>
      <c r="J271" s="196" t="s">
        <v>736</v>
      </c>
      <c r="K271" s="196" t="s">
        <v>1934</v>
      </c>
      <c r="L271" s="197" t="s">
        <v>7</v>
      </c>
      <c r="M271" s="197">
        <v>2</v>
      </c>
      <c r="N271" s="231">
        <v>1199833.9862599999</v>
      </c>
      <c r="O271" s="106"/>
      <c r="P271" s="106"/>
      <c r="Q271" s="106"/>
    </row>
    <row r="272" spans="3:17" x14ac:dyDescent="0.25">
      <c r="C272" s="526" t="s">
        <v>3186</v>
      </c>
      <c r="D272" s="520">
        <v>45143</v>
      </c>
      <c r="E272" s="519" t="s">
        <v>3190</v>
      </c>
      <c r="F272" s="521" t="s">
        <v>7</v>
      </c>
      <c r="G272" s="482">
        <v>59500</v>
      </c>
      <c r="I272" s="203">
        <v>45070</v>
      </c>
      <c r="J272" s="196" t="s">
        <v>1185</v>
      </c>
      <c r="K272" s="196" t="s">
        <v>1186</v>
      </c>
      <c r="L272" s="197" t="s">
        <v>7</v>
      </c>
      <c r="M272" s="197">
        <v>1</v>
      </c>
      <c r="N272" s="231">
        <v>321472.64877000003</v>
      </c>
      <c r="O272" s="106"/>
      <c r="P272" s="106"/>
      <c r="Q272" s="106"/>
    </row>
    <row r="273" spans="3:17" x14ac:dyDescent="0.25">
      <c r="C273" s="526" t="s">
        <v>3191</v>
      </c>
      <c r="D273" s="520">
        <v>45146</v>
      </c>
      <c r="E273" s="519" t="s">
        <v>3192</v>
      </c>
      <c r="F273" s="521" t="s">
        <v>7</v>
      </c>
      <c r="G273" s="482">
        <v>223125</v>
      </c>
      <c r="I273" s="203">
        <v>45070</v>
      </c>
      <c r="J273" s="196" t="s">
        <v>191</v>
      </c>
      <c r="K273" s="196" t="s">
        <v>192</v>
      </c>
      <c r="L273" s="197" t="s">
        <v>7</v>
      </c>
      <c r="M273" s="197">
        <v>4</v>
      </c>
      <c r="N273" s="231">
        <v>512976.5368</v>
      </c>
      <c r="O273" s="106"/>
      <c r="P273" s="106"/>
      <c r="Q273" s="106"/>
    </row>
    <row r="274" spans="3:17" x14ac:dyDescent="0.25">
      <c r="C274" s="526" t="s">
        <v>3193</v>
      </c>
      <c r="D274" s="520">
        <v>45147</v>
      </c>
      <c r="E274" s="519" t="s">
        <v>3194</v>
      </c>
      <c r="F274" s="521" t="s">
        <v>7</v>
      </c>
      <c r="G274" s="482">
        <v>350000.00350000005</v>
      </c>
      <c r="I274" s="203">
        <v>45070</v>
      </c>
      <c r="J274" s="196" t="s">
        <v>844</v>
      </c>
      <c r="K274" s="196" t="s">
        <v>845</v>
      </c>
      <c r="L274" s="197" t="s">
        <v>7</v>
      </c>
      <c r="M274" s="197">
        <v>2</v>
      </c>
      <c r="N274" s="231">
        <v>1176.6482000000001</v>
      </c>
      <c r="O274" s="106"/>
      <c r="P274" s="106"/>
      <c r="Q274" s="106"/>
    </row>
    <row r="275" spans="3:17" x14ac:dyDescent="0.25">
      <c r="C275" s="526">
        <v>3373</v>
      </c>
      <c r="D275" s="520">
        <v>45149</v>
      </c>
      <c r="E275" s="519" t="s">
        <v>3195</v>
      </c>
      <c r="F275" s="521" t="s">
        <v>7</v>
      </c>
      <c r="G275" s="482">
        <v>44625</v>
      </c>
      <c r="I275" s="203">
        <v>45070</v>
      </c>
      <c r="J275" s="196" t="s">
        <v>1140</v>
      </c>
      <c r="K275" s="196" t="s">
        <v>1141</v>
      </c>
      <c r="L275" s="197" t="s">
        <v>7</v>
      </c>
      <c r="M275" s="197">
        <v>6</v>
      </c>
      <c r="N275" s="231">
        <v>2329.5035400000002</v>
      </c>
      <c r="O275" s="106"/>
      <c r="P275" s="106"/>
      <c r="Q275" s="106"/>
    </row>
    <row r="276" spans="3:17" x14ac:dyDescent="0.25">
      <c r="C276" s="526">
        <v>3373</v>
      </c>
      <c r="D276" s="520">
        <v>45149</v>
      </c>
      <c r="E276" s="519" t="s">
        <v>3196</v>
      </c>
      <c r="F276" s="521" t="s">
        <v>7</v>
      </c>
      <c r="G276" s="482">
        <v>89250</v>
      </c>
      <c r="I276" s="203">
        <v>45070</v>
      </c>
      <c r="J276" s="196" t="s">
        <v>1843</v>
      </c>
      <c r="K276" s="196" t="s">
        <v>1844</v>
      </c>
      <c r="L276" s="197" t="s">
        <v>7</v>
      </c>
      <c r="M276" s="197">
        <v>2</v>
      </c>
      <c r="N276" s="231">
        <v>5992.5210800000004</v>
      </c>
      <c r="O276" s="106"/>
      <c r="P276" s="106"/>
      <c r="Q276" s="106"/>
    </row>
    <row r="277" spans="3:17" x14ac:dyDescent="0.25">
      <c r="C277" s="526">
        <v>3373</v>
      </c>
      <c r="D277" s="520">
        <v>45149</v>
      </c>
      <c r="E277" s="519" t="s">
        <v>3197</v>
      </c>
      <c r="F277" s="521" t="s">
        <v>7</v>
      </c>
      <c r="G277" s="482">
        <v>59500</v>
      </c>
      <c r="I277" s="203">
        <v>45070</v>
      </c>
      <c r="J277" s="196" t="s">
        <v>191</v>
      </c>
      <c r="K277" s="196" t="s">
        <v>192</v>
      </c>
      <c r="L277" s="197" t="s">
        <v>7</v>
      </c>
      <c r="M277" s="197">
        <v>1</v>
      </c>
      <c r="N277" s="231">
        <v>128244.1342</v>
      </c>
      <c r="O277" s="106"/>
      <c r="P277" s="106"/>
      <c r="Q277" s="106"/>
    </row>
    <row r="278" spans="3:17" x14ac:dyDescent="0.25">
      <c r="C278" s="526">
        <v>3373</v>
      </c>
      <c r="D278" s="520">
        <v>45149</v>
      </c>
      <c r="E278" s="519" t="s">
        <v>3198</v>
      </c>
      <c r="F278" s="521" t="s">
        <v>7</v>
      </c>
      <c r="G278" s="482">
        <v>59500</v>
      </c>
      <c r="I278" s="203">
        <v>45070</v>
      </c>
      <c r="J278" s="196" t="s">
        <v>1935</v>
      </c>
      <c r="K278" s="196" t="s">
        <v>1936</v>
      </c>
      <c r="L278" s="197" t="s">
        <v>7</v>
      </c>
      <c r="M278" s="197">
        <v>4</v>
      </c>
      <c r="N278" s="231">
        <v>102300.016</v>
      </c>
      <c r="O278" s="106"/>
      <c r="P278" s="106"/>
      <c r="Q278" s="106"/>
    </row>
    <row r="279" spans="3:17" x14ac:dyDescent="0.25">
      <c r="C279" s="526">
        <v>3373</v>
      </c>
      <c r="D279" s="520">
        <v>45149</v>
      </c>
      <c r="E279" s="519" t="s">
        <v>3199</v>
      </c>
      <c r="F279" s="521" t="s">
        <v>7</v>
      </c>
      <c r="G279" s="482">
        <v>44625</v>
      </c>
      <c r="I279" s="203">
        <v>45070</v>
      </c>
      <c r="J279" s="196" t="s">
        <v>1937</v>
      </c>
      <c r="K279" s="196" t="s">
        <v>1938</v>
      </c>
      <c r="L279" s="197" t="s">
        <v>7</v>
      </c>
      <c r="M279" s="197">
        <v>2</v>
      </c>
      <c r="N279" s="231">
        <v>788.81529999999998</v>
      </c>
      <c r="O279" s="106"/>
      <c r="P279" s="106"/>
      <c r="Q279" s="106"/>
    </row>
    <row r="280" spans="3:17" x14ac:dyDescent="0.25">
      <c r="C280" s="526">
        <v>1243</v>
      </c>
      <c r="D280" s="520">
        <v>45149</v>
      </c>
      <c r="E280" s="519" t="s">
        <v>3200</v>
      </c>
      <c r="F280" s="521" t="s">
        <v>7</v>
      </c>
      <c r="G280" s="482">
        <v>595000</v>
      </c>
      <c r="I280" s="203">
        <v>45072</v>
      </c>
      <c r="J280" s="196" t="s">
        <v>1939</v>
      </c>
      <c r="K280" s="196" t="s">
        <v>1940</v>
      </c>
      <c r="L280" s="197" t="s">
        <v>7</v>
      </c>
      <c r="M280" s="197">
        <v>1</v>
      </c>
      <c r="N280" s="231">
        <v>6839.4107600000007</v>
      </c>
      <c r="O280" s="106"/>
      <c r="P280" s="106"/>
      <c r="Q280" s="106"/>
    </row>
    <row r="281" spans="3:17" x14ac:dyDescent="0.25">
      <c r="C281" s="526" t="s">
        <v>3201</v>
      </c>
      <c r="D281" s="520">
        <v>45152</v>
      </c>
      <c r="E281" s="519" t="s">
        <v>3202</v>
      </c>
      <c r="F281" s="521" t="s">
        <v>7</v>
      </c>
      <c r="G281" s="482">
        <v>223125</v>
      </c>
      <c r="I281" s="203">
        <v>45072</v>
      </c>
      <c r="J281" s="196" t="s">
        <v>1941</v>
      </c>
      <c r="K281" s="196" t="s">
        <v>1942</v>
      </c>
      <c r="L281" s="197" t="s">
        <v>7</v>
      </c>
      <c r="M281" s="197">
        <v>1</v>
      </c>
      <c r="N281" s="231">
        <v>4775.3569500000003</v>
      </c>
      <c r="O281" s="106"/>
      <c r="P281" s="106"/>
      <c r="Q281" s="106"/>
    </row>
    <row r="282" spans="3:17" x14ac:dyDescent="0.25">
      <c r="C282" s="526" t="s">
        <v>3203</v>
      </c>
      <c r="D282" s="520">
        <v>45152</v>
      </c>
      <c r="E282" s="519" t="s">
        <v>2931</v>
      </c>
      <c r="F282" s="521" t="s">
        <v>7</v>
      </c>
      <c r="G282" s="482">
        <v>223125</v>
      </c>
      <c r="I282" s="203">
        <v>45072</v>
      </c>
      <c r="J282" s="196" t="s">
        <v>364</v>
      </c>
      <c r="K282" s="196" t="s">
        <v>365</v>
      </c>
      <c r="L282" s="197" t="s">
        <v>7</v>
      </c>
      <c r="M282" s="197">
        <v>2</v>
      </c>
      <c r="N282" s="231">
        <v>20898.515819999997</v>
      </c>
      <c r="O282" s="106"/>
      <c r="P282" s="106"/>
      <c r="Q282" s="106"/>
    </row>
    <row r="283" spans="3:17" x14ac:dyDescent="0.25">
      <c r="C283" s="526" t="s">
        <v>3204</v>
      </c>
      <c r="D283" s="520">
        <v>45152</v>
      </c>
      <c r="E283" s="519" t="s">
        <v>3205</v>
      </c>
      <c r="F283" s="521" t="s">
        <v>7</v>
      </c>
      <c r="G283" s="482">
        <v>223125</v>
      </c>
      <c r="I283" s="203">
        <v>45072</v>
      </c>
      <c r="J283" s="196" t="s">
        <v>1943</v>
      </c>
      <c r="K283" s="196" t="s">
        <v>1944</v>
      </c>
      <c r="L283" s="197" t="s">
        <v>7</v>
      </c>
      <c r="M283" s="197">
        <v>1</v>
      </c>
      <c r="N283" s="231">
        <v>3194.2456000000002</v>
      </c>
      <c r="O283" s="106"/>
      <c r="P283" s="106"/>
      <c r="Q283" s="106"/>
    </row>
    <row r="284" spans="3:17" x14ac:dyDescent="0.25">
      <c r="C284" s="526">
        <v>75</v>
      </c>
      <c r="D284" s="520">
        <v>45152</v>
      </c>
      <c r="E284" s="519" t="s">
        <v>3206</v>
      </c>
      <c r="F284" s="521" t="s">
        <v>7</v>
      </c>
      <c r="G284" s="482">
        <v>386750</v>
      </c>
      <c r="I284" s="203">
        <v>45072</v>
      </c>
      <c r="J284" s="196" t="s">
        <v>1945</v>
      </c>
      <c r="K284" s="196" t="s">
        <v>1946</v>
      </c>
      <c r="L284" s="197" t="s">
        <v>7</v>
      </c>
      <c r="M284" s="197">
        <v>1</v>
      </c>
      <c r="N284" s="231">
        <v>1086.1487</v>
      </c>
      <c r="O284" s="106"/>
      <c r="P284" s="106"/>
      <c r="Q284" s="106"/>
    </row>
    <row r="285" spans="3:17" ht="15.75" thickBot="1" x14ac:dyDescent="0.3">
      <c r="C285" s="526">
        <v>75</v>
      </c>
      <c r="D285" s="520">
        <v>45152</v>
      </c>
      <c r="E285" s="519" t="s">
        <v>3207</v>
      </c>
      <c r="F285" s="521" t="s">
        <v>7</v>
      </c>
      <c r="G285" s="482">
        <v>342125</v>
      </c>
      <c r="I285" s="199">
        <v>45072</v>
      </c>
      <c r="J285" s="200" t="s">
        <v>804</v>
      </c>
      <c r="K285" s="200" t="s">
        <v>805</v>
      </c>
      <c r="L285" s="201" t="s">
        <v>7</v>
      </c>
      <c r="M285" s="201">
        <v>1</v>
      </c>
      <c r="N285" s="232">
        <v>209172.87117999999</v>
      </c>
      <c r="O285" s="106"/>
      <c r="P285" s="106"/>
      <c r="Q285" s="106"/>
    </row>
    <row r="286" spans="3:17" x14ac:dyDescent="0.25">
      <c r="C286" s="526">
        <v>75</v>
      </c>
      <c r="D286" s="520">
        <v>45152</v>
      </c>
      <c r="E286" s="519" t="s">
        <v>3208</v>
      </c>
      <c r="F286" s="521" t="s">
        <v>7</v>
      </c>
      <c r="G286" s="482">
        <v>223125</v>
      </c>
      <c r="I286" s="370">
        <v>45084</v>
      </c>
      <c r="J286" s="371" t="s">
        <v>790</v>
      </c>
      <c r="K286" s="371" t="s">
        <v>791</v>
      </c>
      <c r="L286" s="198" t="s">
        <v>7</v>
      </c>
      <c r="M286" s="198">
        <v>1</v>
      </c>
      <c r="N286" s="233">
        <v>947.22810000000004</v>
      </c>
      <c r="O286" s="106"/>
      <c r="P286" s="106"/>
      <c r="Q286" s="106"/>
    </row>
    <row r="287" spans="3:17" x14ac:dyDescent="0.25">
      <c r="C287" s="526">
        <v>3384</v>
      </c>
      <c r="D287" s="520">
        <v>45152</v>
      </c>
      <c r="E287" s="519" t="s">
        <v>3209</v>
      </c>
      <c r="F287" s="521" t="s">
        <v>7</v>
      </c>
      <c r="G287" s="482">
        <v>44625</v>
      </c>
      <c r="I287" s="203">
        <v>45084</v>
      </c>
      <c r="J287" s="196" t="s">
        <v>788</v>
      </c>
      <c r="K287" s="196" t="s">
        <v>789</v>
      </c>
      <c r="L287" s="197" t="s">
        <v>7</v>
      </c>
      <c r="M287" s="197">
        <v>1</v>
      </c>
      <c r="N287" s="231">
        <v>3707.6949</v>
      </c>
      <c r="O287" s="106"/>
      <c r="P287" s="106"/>
      <c r="Q287" s="106"/>
    </row>
    <row r="288" spans="3:17" x14ac:dyDescent="0.25">
      <c r="C288" s="526">
        <v>3384</v>
      </c>
      <c r="D288" s="520">
        <v>45152</v>
      </c>
      <c r="E288" s="519" t="s">
        <v>3210</v>
      </c>
      <c r="F288" s="521" t="s">
        <v>7</v>
      </c>
      <c r="G288" s="482">
        <v>44625</v>
      </c>
      <c r="I288" s="203">
        <v>45084</v>
      </c>
      <c r="J288" s="196" t="s">
        <v>2350</v>
      </c>
      <c r="K288" s="196" t="s">
        <v>2351</v>
      </c>
      <c r="L288" s="197" t="s">
        <v>7</v>
      </c>
      <c r="M288" s="197">
        <v>4</v>
      </c>
      <c r="N288" s="231">
        <v>10157.168840000002</v>
      </c>
      <c r="O288" s="106"/>
      <c r="P288" s="106"/>
      <c r="Q288" s="106"/>
    </row>
    <row r="289" spans="3:17" x14ac:dyDescent="0.25">
      <c r="C289" s="526">
        <v>3384</v>
      </c>
      <c r="D289" s="520">
        <v>45152</v>
      </c>
      <c r="E289" s="519" t="s">
        <v>3211</v>
      </c>
      <c r="F289" s="521" t="s">
        <v>7</v>
      </c>
      <c r="G289" s="482">
        <v>119000</v>
      </c>
      <c r="I289" s="203">
        <v>45084</v>
      </c>
      <c r="J289" s="196" t="s">
        <v>2352</v>
      </c>
      <c r="K289" s="196" t="s">
        <v>2353</v>
      </c>
      <c r="L289" s="197" t="s">
        <v>7</v>
      </c>
      <c r="M289" s="197">
        <v>4</v>
      </c>
      <c r="N289" s="231">
        <v>3217.5743600000001</v>
      </c>
      <c r="O289" s="106"/>
      <c r="P289" s="106"/>
      <c r="Q289" s="106"/>
    </row>
    <row r="290" spans="3:17" x14ac:dyDescent="0.25">
      <c r="C290" s="526">
        <v>560</v>
      </c>
      <c r="D290" s="520">
        <v>45153</v>
      </c>
      <c r="E290" s="519" t="s">
        <v>3212</v>
      </c>
      <c r="F290" s="521" t="s">
        <v>7</v>
      </c>
      <c r="G290" s="482">
        <v>267750</v>
      </c>
      <c r="I290" s="203">
        <v>45102</v>
      </c>
      <c r="J290" s="196" t="s">
        <v>396</v>
      </c>
      <c r="K290" s="196" t="s">
        <v>397</v>
      </c>
      <c r="L290" s="197" t="s">
        <v>7</v>
      </c>
      <c r="M290" s="197">
        <v>2</v>
      </c>
      <c r="N290" s="231">
        <v>54962.21822000001</v>
      </c>
      <c r="O290" s="106"/>
      <c r="P290" s="106"/>
      <c r="Q290" s="106"/>
    </row>
    <row r="291" spans="3:17" x14ac:dyDescent="0.25">
      <c r="C291" s="526">
        <v>560</v>
      </c>
      <c r="D291" s="520">
        <v>45153</v>
      </c>
      <c r="E291" s="519" t="s">
        <v>3213</v>
      </c>
      <c r="F291" s="521" t="s">
        <v>7</v>
      </c>
      <c r="G291" s="482">
        <v>119000</v>
      </c>
      <c r="I291" s="203">
        <v>45102</v>
      </c>
      <c r="J291" s="196" t="s">
        <v>243</v>
      </c>
      <c r="K291" s="196" t="s">
        <v>244</v>
      </c>
      <c r="L291" s="197" t="s">
        <v>7</v>
      </c>
      <c r="M291" s="197">
        <v>2</v>
      </c>
      <c r="N291" s="231">
        <v>2577.67328</v>
      </c>
      <c r="O291" s="106"/>
      <c r="P291" s="106"/>
      <c r="Q291" s="106"/>
    </row>
    <row r="292" spans="3:17" x14ac:dyDescent="0.25">
      <c r="C292" s="526">
        <v>1007</v>
      </c>
      <c r="D292" s="520">
        <v>45156</v>
      </c>
      <c r="E292" s="519" t="s">
        <v>3214</v>
      </c>
      <c r="F292" s="521" t="s">
        <v>7</v>
      </c>
      <c r="G292" s="482">
        <v>193375</v>
      </c>
      <c r="I292" s="203">
        <v>45102</v>
      </c>
      <c r="J292" s="196" t="s">
        <v>88</v>
      </c>
      <c r="K292" s="196" t="s">
        <v>89</v>
      </c>
      <c r="L292" s="197" t="s">
        <v>7</v>
      </c>
      <c r="M292" s="197">
        <v>80</v>
      </c>
      <c r="N292" s="231">
        <v>57647.408000000003</v>
      </c>
      <c r="O292" s="106"/>
      <c r="P292" s="106"/>
      <c r="Q292" s="106"/>
    </row>
    <row r="293" spans="3:17" x14ac:dyDescent="0.25">
      <c r="C293" s="526">
        <v>3390</v>
      </c>
      <c r="D293" s="520">
        <v>45156</v>
      </c>
      <c r="E293" s="519" t="s">
        <v>3215</v>
      </c>
      <c r="F293" s="521" t="s">
        <v>7</v>
      </c>
      <c r="G293" s="482">
        <v>148750</v>
      </c>
      <c r="I293" s="203">
        <v>45102</v>
      </c>
      <c r="J293" s="196" t="s">
        <v>1134</v>
      </c>
      <c r="K293" s="196" t="s">
        <v>1135</v>
      </c>
      <c r="L293" s="197" t="s">
        <v>7</v>
      </c>
      <c r="M293" s="197">
        <v>2</v>
      </c>
      <c r="N293" s="231">
        <v>6012.6320799999994</v>
      </c>
      <c r="O293" s="106"/>
      <c r="P293" s="106"/>
      <c r="Q293" s="106"/>
    </row>
    <row r="294" spans="3:17" x14ac:dyDescent="0.25">
      <c r="C294" s="526">
        <v>3390</v>
      </c>
      <c r="D294" s="520">
        <v>45156</v>
      </c>
      <c r="E294" s="519" t="s">
        <v>3216</v>
      </c>
      <c r="F294" s="521" t="s">
        <v>7</v>
      </c>
      <c r="G294" s="482">
        <v>119000</v>
      </c>
      <c r="I294" s="203">
        <v>45102</v>
      </c>
      <c r="J294" s="196" t="s">
        <v>354</v>
      </c>
      <c r="K294" s="196" t="s">
        <v>355</v>
      </c>
      <c r="L294" s="197" t="s">
        <v>7</v>
      </c>
      <c r="M294" s="197">
        <v>2</v>
      </c>
      <c r="N294" s="231">
        <v>9171.2966799999995</v>
      </c>
      <c r="O294" s="106"/>
      <c r="P294" s="106"/>
      <c r="Q294" s="106"/>
    </row>
    <row r="295" spans="3:17" x14ac:dyDescent="0.25">
      <c r="C295" s="526">
        <v>3390</v>
      </c>
      <c r="D295" s="520">
        <v>45156</v>
      </c>
      <c r="E295" s="519" t="s">
        <v>3178</v>
      </c>
      <c r="F295" s="521" t="s">
        <v>7</v>
      </c>
      <c r="G295" s="482">
        <v>44625</v>
      </c>
      <c r="I295" s="203">
        <v>45078</v>
      </c>
      <c r="J295" s="196" t="s">
        <v>229</v>
      </c>
      <c r="K295" s="196" t="s">
        <v>230</v>
      </c>
      <c r="L295" s="197" t="s">
        <v>7</v>
      </c>
      <c r="M295" s="197">
        <v>8</v>
      </c>
      <c r="N295" s="231">
        <v>219694.66791999998</v>
      </c>
      <c r="O295" s="106"/>
      <c r="P295" s="106"/>
      <c r="Q295" s="106"/>
    </row>
    <row r="296" spans="3:17" x14ac:dyDescent="0.25">
      <c r="C296" s="526">
        <v>3390</v>
      </c>
      <c r="D296" s="520">
        <v>45156</v>
      </c>
      <c r="E296" s="519" t="s">
        <v>3217</v>
      </c>
      <c r="F296" s="521" t="s">
        <v>7</v>
      </c>
      <c r="G296" s="482">
        <v>163625</v>
      </c>
      <c r="I296" s="203">
        <v>45078</v>
      </c>
      <c r="J296" s="196" t="s">
        <v>229</v>
      </c>
      <c r="K296" s="196" t="s">
        <v>230</v>
      </c>
      <c r="L296" s="197" t="s">
        <v>7</v>
      </c>
      <c r="M296" s="197">
        <v>4</v>
      </c>
      <c r="N296" s="231">
        <v>109847.33395999999</v>
      </c>
      <c r="O296" s="106"/>
      <c r="P296" s="106"/>
      <c r="Q296" s="106"/>
    </row>
    <row r="297" spans="3:17" x14ac:dyDescent="0.25">
      <c r="C297" s="526">
        <v>3390</v>
      </c>
      <c r="D297" s="520">
        <v>45156</v>
      </c>
      <c r="E297" s="519" t="s">
        <v>3218</v>
      </c>
      <c r="F297" s="521" t="s">
        <v>7</v>
      </c>
      <c r="G297" s="482">
        <v>119000</v>
      </c>
      <c r="I297" s="203">
        <v>45082</v>
      </c>
      <c r="J297" s="196" t="s">
        <v>1740</v>
      </c>
      <c r="K297" s="196" t="s">
        <v>1741</v>
      </c>
      <c r="L297" s="197" t="s">
        <v>7</v>
      </c>
      <c r="M297" s="197">
        <v>1</v>
      </c>
      <c r="N297" s="231">
        <v>292767.21291999996</v>
      </c>
      <c r="O297" s="106"/>
      <c r="P297" s="106"/>
      <c r="Q297" s="106"/>
    </row>
    <row r="298" spans="3:17" x14ac:dyDescent="0.25">
      <c r="C298" s="526">
        <v>3390</v>
      </c>
      <c r="D298" s="520">
        <v>45156</v>
      </c>
      <c r="E298" s="519" t="s">
        <v>3219</v>
      </c>
      <c r="F298" s="521" t="s">
        <v>7</v>
      </c>
      <c r="G298" s="482">
        <v>29750</v>
      </c>
      <c r="I298" s="203">
        <v>45082</v>
      </c>
      <c r="J298" s="196" t="s">
        <v>2354</v>
      </c>
      <c r="K298" s="196" t="s">
        <v>2355</v>
      </c>
      <c r="L298" s="197" t="s">
        <v>7</v>
      </c>
      <c r="M298" s="197">
        <v>1</v>
      </c>
      <c r="N298" s="231">
        <v>270642.29738</v>
      </c>
      <c r="O298" s="106"/>
      <c r="P298" s="106"/>
      <c r="Q298" s="106"/>
    </row>
    <row r="299" spans="3:17" x14ac:dyDescent="0.25">
      <c r="C299" s="526">
        <v>1004</v>
      </c>
      <c r="D299" s="520">
        <v>45156</v>
      </c>
      <c r="E299" s="519" t="s">
        <v>3220</v>
      </c>
      <c r="F299" s="521" t="s">
        <v>7</v>
      </c>
      <c r="G299" s="482">
        <v>208250</v>
      </c>
      <c r="I299" s="203">
        <v>45082</v>
      </c>
      <c r="J299" s="196" t="s">
        <v>2356</v>
      </c>
      <c r="K299" s="196" t="s">
        <v>2357</v>
      </c>
      <c r="L299" s="197" t="s">
        <v>7</v>
      </c>
      <c r="M299" s="197">
        <v>1</v>
      </c>
      <c r="N299" s="231">
        <v>8508.5</v>
      </c>
      <c r="O299" s="106"/>
      <c r="P299" s="106"/>
      <c r="Q299" s="106"/>
    </row>
    <row r="300" spans="3:17" x14ac:dyDescent="0.25">
      <c r="C300" s="526" t="s">
        <v>3221</v>
      </c>
      <c r="D300" s="520">
        <v>45160</v>
      </c>
      <c r="E300" s="519" t="s">
        <v>3222</v>
      </c>
      <c r="F300" s="521" t="s">
        <v>7</v>
      </c>
      <c r="G300" s="482">
        <v>223125</v>
      </c>
      <c r="I300" s="203">
        <v>45082</v>
      </c>
      <c r="J300" s="196" t="s">
        <v>2013</v>
      </c>
      <c r="K300" s="196" t="s">
        <v>2014</v>
      </c>
      <c r="L300" s="197" t="s">
        <v>7</v>
      </c>
      <c r="M300" s="197">
        <v>3</v>
      </c>
      <c r="N300" s="231">
        <v>13923</v>
      </c>
      <c r="O300" s="106"/>
      <c r="P300" s="106"/>
      <c r="Q300" s="106"/>
    </row>
    <row r="301" spans="3:17" x14ac:dyDescent="0.25">
      <c r="C301" s="526" t="s">
        <v>3223</v>
      </c>
      <c r="D301" s="520">
        <v>45160</v>
      </c>
      <c r="E301" s="519" t="s">
        <v>3224</v>
      </c>
      <c r="F301" s="521" t="s">
        <v>7</v>
      </c>
      <c r="G301" s="482">
        <v>223125</v>
      </c>
      <c r="I301" s="203">
        <v>45082</v>
      </c>
      <c r="J301" s="196" t="s">
        <v>694</v>
      </c>
      <c r="K301" s="196" t="s">
        <v>819</v>
      </c>
      <c r="L301" s="197" t="s">
        <v>7</v>
      </c>
      <c r="M301" s="197">
        <v>8</v>
      </c>
      <c r="N301" s="231">
        <v>12376</v>
      </c>
      <c r="O301" s="106"/>
      <c r="P301" s="106"/>
      <c r="Q301" s="106"/>
    </row>
    <row r="302" spans="3:17" x14ac:dyDescent="0.25">
      <c r="C302" s="526">
        <v>3394</v>
      </c>
      <c r="D302" s="520">
        <v>45161</v>
      </c>
      <c r="E302" s="519" t="s">
        <v>3225</v>
      </c>
      <c r="F302" s="521" t="s">
        <v>7</v>
      </c>
      <c r="G302" s="482">
        <v>148750</v>
      </c>
      <c r="I302" s="203">
        <v>45082</v>
      </c>
      <c r="J302" s="196" t="s">
        <v>1018</v>
      </c>
      <c r="K302" s="196" t="s">
        <v>1019</v>
      </c>
      <c r="L302" s="197" t="s">
        <v>7</v>
      </c>
      <c r="M302" s="197">
        <v>1</v>
      </c>
      <c r="N302" s="231">
        <v>26299</v>
      </c>
      <c r="O302" s="106"/>
      <c r="P302" s="106"/>
      <c r="Q302" s="106"/>
    </row>
    <row r="303" spans="3:17" x14ac:dyDescent="0.25">
      <c r="C303" s="526">
        <v>3394</v>
      </c>
      <c r="D303" s="520">
        <v>45161</v>
      </c>
      <c r="E303" s="519" t="s">
        <v>3226</v>
      </c>
      <c r="F303" s="521" t="s">
        <v>7</v>
      </c>
      <c r="G303" s="482">
        <v>892500</v>
      </c>
      <c r="I303" s="203">
        <v>45082</v>
      </c>
      <c r="J303" s="196" t="s">
        <v>297</v>
      </c>
      <c r="K303" s="196" t="s">
        <v>298</v>
      </c>
      <c r="L303" s="197" t="s">
        <v>7</v>
      </c>
      <c r="M303" s="197">
        <v>1</v>
      </c>
      <c r="N303" s="231">
        <v>15470</v>
      </c>
      <c r="O303" s="106"/>
      <c r="P303" s="106"/>
      <c r="Q303" s="106"/>
    </row>
    <row r="304" spans="3:17" x14ac:dyDescent="0.25">
      <c r="C304" s="526">
        <v>6270</v>
      </c>
      <c r="D304" s="520">
        <v>45163</v>
      </c>
      <c r="E304" s="519" t="s">
        <v>3227</v>
      </c>
      <c r="F304" s="521" t="s">
        <v>7</v>
      </c>
      <c r="G304" s="482">
        <v>59500</v>
      </c>
      <c r="I304" s="203">
        <v>45082</v>
      </c>
      <c r="J304" s="196" t="s">
        <v>537</v>
      </c>
      <c r="K304" s="196" t="s">
        <v>538</v>
      </c>
      <c r="L304" s="197" t="s">
        <v>7</v>
      </c>
      <c r="M304" s="197">
        <v>2</v>
      </c>
      <c r="N304" s="231">
        <v>49504</v>
      </c>
      <c r="O304" s="106"/>
      <c r="P304" s="106"/>
      <c r="Q304" s="106"/>
    </row>
    <row r="305" spans="3:17" x14ac:dyDescent="0.25">
      <c r="C305" s="526">
        <v>6270</v>
      </c>
      <c r="D305" s="520">
        <v>45163</v>
      </c>
      <c r="E305" s="519" t="s">
        <v>3228</v>
      </c>
      <c r="F305" s="521" t="s">
        <v>7</v>
      </c>
      <c r="G305" s="482">
        <v>89250</v>
      </c>
      <c r="I305" s="203">
        <v>45082</v>
      </c>
      <c r="J305" s="196" t="s">
        <v>2358</v>
      </c>
      <c r="K305" s="196" t="s">
        <v>2359</v>
      </c>
      <c r="L305" s="197" t="s">
        <v>7</v>
      </c>
      <c r="M305" s="197">
        <v>1</v>
      </c>
      <c r="N305" s="231">
        <v>69615</v>
      </c>
      <c r="O305" s="106"/>
      <c r="P305" s="106"/>
      <c r="Q305" s="106"/>
    </row>
    <row r="306" spans="3:17" x14ac:dyDescent="0.25">
      <c r="C306" s="526">
        <v>6270</v>
      </c>
      <c r="D306" s="520">
        <v>45163</v>
      </c>
      <c r="E306" s="519" t="s">
        <v>3229</v>
      </c>
      <c r="F306" s="521" t="s">
        <v>7</v>
      </c>
      <c r="G306" s="482">
        <v>44625</v>
      </c>
      <c r="I306" s="203">
        <v>45082</v>
      </c>
      <c r="J306" s="196" t="s">
        <v>2360</v>
      </c>
      <c r="K306" s="196" t="s">
        <v>2361</v>
      </c>
      <c r="L306" s="197" t="s">
        <v>7</v>
      </c>
      <c r="M306" s="197">
        <v>1</v>
      </c>
      <c r="N306" s="231">
        <v>61880</v>
      </c>
      <c r="O306" s="106"/>
      <c r="P306" s="106"/>
      <c r="Q306" s="106"/>
    </row>
    <row r="307" spans="3:17" x14ac:dyDescent="0.25">
      <c r="C307" s="526">
        <v>6270</v>
      </c>
      <c r="D307" s="520">
        <v>45163</v>
      </c>
      <c r="E307" s="519" t="s">
        <v>3230</v>
      </c>
      <c r="F307" s="521" t="s">
        <v>7</v>
      </c>
      <c r="G307" s="482">
        <v>148750</v>
      </c>
      <c r="I307" s="203">
        <v>45082</v>
      </c>
      <c r="J307" s="196" t="s">
        <v>2356</v>
      </c>
      <c r="K307" s="196" t="s">
        <v>2357</v>
      </c>
      <c r="L307" s="197" t="s">
        <v>7</v>
      </c>
      <c r="M307" s="197">
        <v>1</v>
      </c>
      <c r="N307" s="231">
        <v>8508.5</v>
      </c>
      <c r="O307" s="106"/>
      <c r="P307" s="106"/>
      <c r="Q307" s="106"/>
    </row>
    <row r="308" spans="3:17" x14ac:dyDescent="0.25">
      <c r="C308" s="526">
        <v>6270</v>
      </c>
      <c r="D308" s="520">
        <v>45163</v>
      </c>
      <c r="E308" s="519" t="s">
        <v>3231</v>
      </c>
      <c r="F308" s="521" t="s">
        <v>7</v>
      </c>
      <c r="G308" s="482">
        <v>104125</v>
      </c>
      <c r="I308" s="203">
        <v>45082</v>
      </c>
      <c r="J308" s="196" t="s">
        <v>2012</v>
      </c>
      <c r="K308" s="196" t="s">
        <v>552</v>
      </c>
      <c r="L308" s="197" t="s">
        <v>7</v>
      </c>
      <c r="M308" s="197">
        <v>5</v>
      </c>
      <c r="N308" s="231">
        <v>7735</v>
      </c>
      <c r="O308" s="106"/>
      <c r="P308" s="106"/>
      <c r="Q308" s="106"/>
    </row>
    <row r="309" spans="3:17" x14ac:dyDescent="0.25">
      <c r="C309" s="526">
        <v>6270</v>
      </c>
      <c r="D309" s="520">
        <v>45163</v>
      </c>
      <c r="E309" s="519" t="s">
        <v>3232</v>
      </c>
      <c r="F309" s="521" t="s">
        <v>7</v>
      </c>
      <c r="G309" s="482">
        <v>74375</v>
      </c>
      <c r="I309" s="203">
        <v>45082</v>
      </c>
      <c r="J309" s="196" t="s">
        <v>694</v>
      </c>
      <c r="K309" s="196" t="s">
        <v>819</v>
      </c>
      <c r="L309" s="197" t="s">
        <v>7</v>
      </c>
      <c r="M309" s="197">
        <v>5</v>
      </c>
      <c r="N309" s="231">
        <v>7735</v>
      </c>
      <c r="O309" s="106"/>
      <c r="P309" s="106"/>
      <c r="Q309" s="106"/>
    </row>
    <row r="310" spans="3:17" x14ac:dyDescent="0.25">
      <c r="C310" s="526">
        <v>3397</v>
      </c>
      <c r="D310" s="520">
        <v>45163</v>
      </c>
      <c r="E310" s="519" t="s">
        <v>3233</v>
      </c>
      <c r="F310" s="521" t="s">
        <v>7</v>
      </c>
      <c r="G310" s="482">
        <v>44625</v>
      </c>
      <c r="I310" s="203">
        <v>45083</v>
      </c>
      <c r="J310" s="196" t="s">
        <v>2362</v>
      </c>
      <c r="K310" s="196" t="s">
        <v>2206</v>
      </c>
      <c r="L310" s="197" t="s">
        <v>7</v>
      </c>
      <c r="M310" s="197">
        <v>1</v>
      </c>
      <c r="N310" s="231">
        <v>1794520</v>
      </c>
      <c r="O310" s="106"/>
      <c r="P310" s="106"/>
      <c r="Q310" s="106"/>
    </row>
    <row r="311" spans="3:17" x14ac:dyDescent="0.25">
      <c r="C311" s="526">
        <v>3397</v>
      </c>
      <c r="D311" s="520">
        <v>45163</v>
      </c>
      <c r="E311" s="519" t="s">
        <v>3234</v>
      </c>
      <c r="F311" s="521" t="s">
        <v>7</v>
      </c>
      <c r="G311" s="482">
        <v>148750</v>
      </c>
      <c r="I311" s="203">
        <v>45083</v>
      </c>
      <c r="J311" s="196" t="s">
        <v>2363</v>
      </c>
      <c r="K311" s="196" t="s">
        <v>2364</v>
      </c>
      <c r="L311" s="197" t="s">
        <v>7</v>
      </c>
      <c r="M311" s="197">
        <v>2</v>
      </c>
      <c r="N311" s="231">
        <v>2475200</v>
      </c>
      <c r="O311" s="106"/>
      <c r="P311" s="106"/>
      <c r="Q311" s="106"/>
    </row>
    <row r="312" spans="3:17" x14ac:dyDescent="0.25">
      <c r="C312" s="526">
        <v>3397</v>
      </c>
      <c r="D312" s="520">
        <v>45163</v>
      </c>
      <c r="E312" s="519" t="s">
        <v>3235</v>
      </c>
      <c r="F312" s="521" t="s">
        <v>7</v>
      </c>
      <c r="G312" s="482">
        <v>148750</v>
      </c>
      <c r="I312" s="203">
        <v>45083</v>
      </c>
      <c r="J312" s="196" t="s">
        <v>2365</v>
      </c>
      <c r="K312" s="196" t="s">
        <v>2366</v>
      </c>
      <c r="L312" s="197" t="s">
        <v>7</v>
      </c>
      <c r="M312" s="197">
        <v>1</v>
      </c>
      <c r="N312" s="231">
        <v>1328305.2510000002</v>
      </c>
      <c r="O312" s="106"/>
      <c r="P312" s="106"/>
      <c r="Q312" s="106"/>
    </row>
    <row r="313" spans="3:17" x14ac:dyDescent="0.25">
      <c r="C313" s="526">
        <v>3397</v>
      </c>
      <c r="D313" s="520">
        <v>45163</v>
      </c>
      <c r="E313" s="519" t="s">
        <v>3236</v>
      </c>
      <c r="F313" s="521" t="s">
        <v>7</v>
      </c>
      <c r="G313" s="482">
        <v>238000</v>
      </c>
      <c r="I313" s="203">
        <v>45083</v>
      </c>
      <c r="J313" s="196" t="s">
        <v>2367</v>
      </c>
      <c r="K313" s="196" t="s">
        <v>2368</v>
      </c>
      <c r="L313" s="197" t="s">
        <v>7</v>
      </c>
      <c r="M313" s="197">
        <v>1</v>
      </c>
      <c r="N313" s="231">
        <v>229396.46184</v>
      </c>
      <c r="O313" s="106"/>
      <c r="P313" s="106"/>
      <c r="Q313" s="106"/>
    </row>
    <row r="314" spans="3:17" x14ac:dyDescent="0.25">
      <c r="C314" s="526">
        <v>3397</v>
      </c>
      <c r="D314" s="520">
        <v>45163</v>
      </c>
      <c r="E314" s="519" t="s">
        <v>3237</v>
      </c>
      <c r="F314" s="521" t="s">
        <v>7</v>
      </c>
      <c r="G314" s="482">
        <v>119000</v>
      </c>
      <c r="I314" s="203">
        <v>45083</v>
      </c>
      <c r="J314" s="196" t="s">
        <v>2369</v>
      </c>
      <c r="K314" s="196" t="s">
        <v>2370</v>
      </c>
      <c r="L314" s="197" t="s">
        <v>7</v>
      </c>
      <c r="M314" s="197">
        <v>3</v>
      </c>
      <c r="N314" s="231">
        <v>58888.071060000002</v>
      </c>
      <c r="O314" s="106"/>
      <c r="P314" s="106"/>
      <c r="Q314" s="106"/>
    </row>
    <row r="315" spans="3:17" x14ac:dyDescent="0.25">
      <c r="C315" s="526">
        <v>3397</v>
      </c>
      <c r="D315" s="520">
        <v>45163</v>
      </c>
      <c r="E315" s="519" t="s">
        <v>3178</v>
      </c>
      <c r="F315" s="521" t="s">
        <v>7</v>
      </c>
      <c r="G315" s="482">
        <v>44625</v>
      </c>
      <c r="I315" s="203">
        <v>45083</v>
      </c>
      <c r="J315" s="196" t="s">
        <v>1227</v>
      </c>
      <c r="K315" s="196" t="s">
        <v>1228</v>
      </c>
      <c r="L315" s="197" t="s">
        <v>7</v>
      </c>
      <c r="M315" s="197">
        <v>1</v>
      </c>
      <c r="N315" s="231">
        <v>450164.62400000007</v>
      </c>
      <c r="O315" s="106"/>
      <c r="P315" s="106"/>
      <c r="Q315" s="106"/>
    </row>
    <row r="316" spans="3:17" x14ac:dyDescent="0.25">
      <c r="C316" s="526">
        <v>3397</v>
      </c>
      <c r="D316" s="520">
        <v>45163</v>
      </c>
      <c r="E316" s="519" t="s">
        <v>3216</v>
      </c>
      <c r="F316" s="521" t="s">
        <v>7</v>
      </c>
      <c r="G316" s="482">
        <v>119000</v>
      </c>
      <c r="I316" s="203">
        <v>45084</v>
      </c>
      <c r="J316" s="196" t="s">
        <v>786</v>
      </c>
      <c r="K316" s="196" t="s">
        <v>787</v>
      </c>
      <c r="L316" s="197" t="s">
        <v>7</v>
      </c>
      <c r="M316" s="197">
        <v>2</v>
      </c>
      <c r="N316" s="231">
        <v>258317.62683999998</v>
      </c>
      <c r="O316" s="106"/>
      <c r="P316" s="106"/>
      <c r="Q316" s="106"/>
    </row>
    <row r="317" spans="3:17" x14ac:dyDescent="0.25">
      <c r="C317" s="526">
        <v>3397</v>
      </c>
      <c r="D317" s="520">
        <v>45163</v>
      </c>
      <c r="E317" s="519" t="s">
        <v>3238</v>
      </c>
      <c r="F317" s="521" t="s">
        <v>7</v>
      </c>
      <c r="G317" s="482">
        <v>371875</v>
      </c>
      <c r="I317" s="203">
        <v>45084</v>
      </c>
      <c r="J317" s="196" t="s">
        <v>790</v>
      </c>
      <c r="K317" s="196" t="s">
        <v>791</v>
      </c>
      <c r="L317" s="197" t="s">
        <v>7</v>
      </c>
      <c r="M317" s="197">
        <v>1</v>
      </c>
      <c r="N317" s="231">
        <v>947.22810000000004</v>
      </c>
      <c r="O317" s="106"/>
      <c r="P317" s="106"/>
      <c r="Q317" s="106"/>
    </row>
    <row r="318" spans="3:17" x14ac:dyDescent="0.25">
      <c r="C318" s="526">
        <v>119</v>
      </c>
      <c r="D318" s="520">
        <v>45163</v>
      </c>
      <c r="E318" s="519" t="s">
        <v>3239</v>
      </c>
      <c r="F318" s="521" t="s">
        <v>7</v>
      </c>
      <c r="G318" s="482">
        <v>223125</v>
      </c>
      <c r="I318" s="203">
        <v>45084</v>
      </c>
      <c r="J318" s="196" t="s">
        <v>788</v>
      </c>
      <c r="K318" s="196" t="s">
        <v>789</v>
      </c>
      <c r="L318" s="197" t="s">
        <v>7</v>
      </c>
      <c r="M318" s="197">
        <v>1</v>
      </c>
      <c r="N318" s="231">
        <v>3707.6949</v>
      </c>
      <c r="O318" s="106"/>
      <c r="P318" s="106"/>
      <c r="Q318" s="106"/>
    </row>
    <row r="319" spans="3:17" x14ac:dyDescent="0.25">
      <c r="C319" s="526">
        <v>3451</v>
      </c>
      <c r="D319" s="520">
        <v>45166</v>
      </c>
      <c r="E319" s="519" t="s">
        <v>3240</v>
      </c>
      <c r="F319" s="521" t="s">
        <v>7</v>
      </c>
      <c r="G319" s="482">
        <v>371875</v>
      </c>
      <c r="I319" s="203">
        <v>45092</v>
      </c>
      <c r="J319" s="196" t="s">
        <v>372</v>
      </c>
      <c r="K319" s="196" t="s">
        <v>373</v>
      </c>
      <c r="L319" s="197" t="s">
        <v>7</v>
      </c>
      <c r="M319" s="197">
        <v>1</v>
      </c>
      <c r="N319" s="231">
        <v>2522.1050400000004</v>
      </c>
      <c r="O319" s="106"/>
      <c r="P319" s="106"/>
      <c r="Q319" s="106"/>
    </row>
    <row r="320" spans="3:17" x14ac:dyDescent="0.25">
      <c r="C320" s="526">
        <v>3451</v>
      </c>
      <c r="D320" s="520">
        <v>45166</v>
      </c>
      <c r="E320" s="519" t="s">
        <v>3241</v>
      </c>
      <c r="F320" s="521" t="s">
        <v>7</v>
      </c>
      <c r="G320" s="482">
        <v>74375</v>
      </c>
      <c r="I320" s="203">
        <v>45092</v>
      </c>
      <c r="J320" s="196" t="s">
        <v>360</v>
      </c>
      <c r="K320" s="196" t="s">
        <v>361</v>
      </c>
      <c r="L320" s="197" t="s">
        <v>7</v>
      </c>
      <c r="M320" s="197">
        <v>1</v>
      </c>
      <c r="N320" s="231">
        <v>4635.1987499999996</v>
      </c>
      <c r="O320" s="106"/>
      <c r="P320" s="106"/>
      <c r="Q320" s="106"/>
    </row>
    <row r="321" spans="3:17" x14ac:dyDescent="0.25">
      <c r="C321" s="526">
        <v>3451</v>
      </c>
      <c r="D321" s="520">
        <v>45166</v>
      </c>
      <c r="E321" s="519" t="s">
        <v>3242</v>
      </c>
      <c r="F321" s="521" t="s">
        <v>7</v>
      </c>
      <c r="G321" s="482">
        <v>59500</v>
      </c>
      <c r="I321" s="203">
        <v>45092</v>
      </c>
      <c r="J321" s="196" t="s">
        <v>804</v>
      </c>
      <c r="K321" s="196" t="s">
        <v>805</v>
      </c>
      <c r="L321" s="197" t="s">
        <v>7</v>
      </c>
      <c r="M321" s="197">
        <v>1</v>
      </c>
      <c r="N321" s="231">
        <v>193770.76900999999</v>
      </c>
      <c r="O321" s="106"/>
      <c r="P321" s="106"/>
      <c r="Q321" s="106"/>
    </row>
    <row r="322" spans="3:17" x14ac:dyDescent="0.25">
      <c r="C322" s="526">
        <v>3451</v>
      </c>
      <c r="D322" s="520">
        <v>45166</v>
      </c>
      <c r="E322" s="519" t="s">
        <v>3243</v>
      </c>
      <c r="F322" s="521" t="s">
        <v>7</v>
      </c>
      <c r="G322" s="482">
        <v>119000</v>
      </c>
      <c r="I322" s="203">
        <v>45092</v>
      </c>
      <c r="J322" s="196" t="s">
        <v>362</v>
      </c>
      <c r="K322" s="196" t="s">
        <v>363</v>
      </c>
      <c r="L322" s="197" t="s">
        <v>7</v>
      </c>
      <c r="M322" s="197">
        <v>2</v>
      </c>
      <c r="N322" s="231">
        <v>901.49878000000001</v>
      </c>
      <c r="O322" s="106"/>
      <c r="P322" s="106"/>
      <c r="Q322" s="106"/>
    </row>
    <row r="323" spans="3:17" x14ac:dyDescent="0.25">
      <c r="C323" s="526">
        <v>3451</v>
      </c>
      <c r="D323" s="520">
        <v>45166</v>
      </c>
      <c r="E323" s="519" t="s">
        <v>3244</v>
      </c>
      <c r="F323" s="521" t="s">
        <v>7</v>
      </c>
      <c r="G323" s="482">
        <v>119000</v>
      </c>
      <c r="I323" s="203">
        <v>45092</v>
      </c>
      <c r="J323" s="196" t="s">
        <v>370</v>
      </c>
      <c r="K323" s="196" t="s">
        <v>371</v>
      </c>
      <c r="L323" s="197" t="s">
        <v>7</v>
      </c>
      <c r="M323" s="197">
        <v>2</v>
      </c>
      <c r="N323" s="231">
        <v>667.34485999999993</v>
      </c>
      <c r="O323" s="106"/>
      <c r="P323" s="106"/>
      <c r="Q323" s="106"/>
    </row>
    <row r="324" spans="3:17" x14ac:dyDescent="0.25">
      <c r="C324" s="526" t="s">
        <v>3245</v>
      </c>
      <c r="D324" s="520">
        <v>45166</v>
      </c>
      <c r="E324" s="519" t="s">
        <v>2931</v>
      </c>
      <c r="F324" s="521" t="s">
        <v>7</v>
      </c>
      <c r="G324" s="482">
        <v>223125</v>
      </c>
      <c r="I324" s="203">
        <v>45092</v>
      </c>
      <c r="J324" s="196" t="s">
        <v>191</v>
      </c>
      <c r="K324" s="196" t="s">
        <v>192</v>
      </c>
      <c r="L324" s="197" t="s">
        <v>7</v>
      </c>
      <c r="M324" s="197">
        <v>4</v>
      </c>
      <c r="N324" s="231">
        <v>512976.5368</v>
      </c>
      <c r="O324" s="106"/>
      <c r="P324" s="106"/>
      <c r="Q324" s="106"/>
    </row>
    <row r="325" spans="3:17" ht="15.75" thickBot="1" x14ac:dyDescent="0.3">
      <c r="C325" s="527" t="s">
        <v>3246</v>
      </c>
      <c r="D325" s="528">
        <v>45166</v>
      </c>
      <c r="E325" s="529" t="s">
        <v>3247</v>
      </c>
      <c r="F325" s="530" t="s">
        <v>7</v>
      </c>
      <c r="G325" s="473">
        <v>223125</v>
      </c>
      <c r="I325" s="203">
        <v>45092</v>
      </c>
      <c r="J325" s="196" t="s">
        <v>193</v>
      </c>
      <c r="K325" s="196" t="s">
        <v>194</v>
      </c>
      <c r="L325" s="197" t="s">
        <v>7</v>
      </c>
      <c r="M325" s="197">
        <v>1</v>
      </c>
      <c r="N325" s="231">
        <v>503813.03700000001</v>
      </c>
      <c r="O325" s="106"/>
      <c r="P325" s="106"/>
      <c r="Q325" s="106"/>
    </row>
    <row r="326" spans="3:17" x14ac:dyDescent="0.25">
      <c r="C326" s="549">
        <v>45170</v>
      </c>
      <c r="D326" s="550">
        <v>45170</v>
      </c>
      <c r="E326" s="417" t="s">
        <v>3688</v>
      </c>
      <c r="F326" s="417" t="s">
        <v>7</v>
      </c>
      <c r="G326" s="551">
        <v>1041250</v>
      </c>
      <c r="I326" s="203">
        <v>45092</v>
      </c>
      <c r="J326" s="196" t="s">
        <v>2371</v>
      </c>
      <c r="K326" s="196" t="s">
        <v>2372</v>
      </c>
      <c r="L326" s="197" t="s">
        <v>7</v>
      </c>
      <c r="M326" s="197">
        <v>1</v>
      </c>
      <c r="N326" s="231">
        <v>68257.105279999989</v>
      </c>
      <c r="O326" s="106"/>
      <c r="P326" s="106"/>
      <c r="Q326" s="106"/>
    </row>
    <row r="327" spans="3:17" x14ac:dyDescent="0.25">
      <c r="C327" s="552">
        <v>45170</v>
      </c>
      <c r="D327" s="435">
        <v>45170</v>
      </c>
      <c r="E327" s="415" t="s">
        <v>3689</v>
      </c>
      <c r="F327" s="415" t="s">
        <v>7</v>
      </c>
      <c r="G327" s="553">
        <v>59500</v>
      </c>
      <c r="I327" s="203">
        <v>45092</v>
      </c>
      <c r="J327" s="196" t="s">
        <v>2373</v>
      </c>
      <c r="K327" s="196" t="s">
        <v>2374</v>
      </c>
      <c r="L327" s="197" t="s">
        <v>7</v>
      </c>
      <c r="M327" s="197">
        <v>1</v>
      </c>
      <c r="N327" s="231">
        <v>42868.189910000001</v>
      </c>
      <c r="O327" s="106"/>
      <c r="P327" s="106"/>
      <c r="Q327" s="106"/>
    </row>
    <row r="328" spans="3:17" x14ac:dyDescent="0.25">
      <c r="C328" s="552">
        <v>45170</v>
      </c>
      <c r="D328" s="435">
        <v>45170</v>
      </c>
      <c r="E328" s="415" t="s">
        <v>3178</v>
      </c>
      <c r="F328" s="415" t="s">
        <v>7</v>
      </c>
      <c r="G328" s="553">
        <v>44625</v>
      </c>
      <c r="I328" s="203">
        <v>45092</v>
      </c>
      <c r="J328" s="196" t="s">
        <v>2375</v>
      </c>
      <c r="K328" s="196" t="s">
        <v>2376</v>
      </c>
      <c r="L328" s="197" t="s">
        <v>7</v>
      </c>
      <c r="M328" s="197">
        <v>1</v>
      </c>
      <c r="N328" s="231">
        <v>65810.107090000005</v>
      </c>
      <c r="O328" s="106"/>
      <c r="P328" s="106"/>
      <c r="Q328" s="106"/>
    </row>
    <row r="329" spans="3:17" x14ac:dyDescent="0.25">
      <c r="C329" s="552">
        <v>45170</v>
      </c>
      <c r="D329" s="435">
        <v>45170</v>
      </c>
      <c r="E329" s="415" t="s">
        <v>3690</v>
      </c>
      <c r="F329" s="415" t="s">
        <v>7</v>
      </c>
      <c r="G329" s="553">
        <v>89250</v>
      </c>
      <c r="I329" s="203">
        <v>45092</v>
      </c>
      <c r="J329" s="196" t="s">
        <v>189</v>
      </c>
      <c r="K329" s="196" t="s">
        <v>190</v>
      </c>
      <c r="L329" s="197" t="s">
        <v>7</v>
      </c>
      <c r="M329" s="197">
        <v>1</v>
      </c>
      <c r="N329" s="231">
        <v>80237.970540000009</v>
      </c>
      <c r="O329" s="106"/>
      <c r="P329" s="106"/>
      <c r="Q329" s="106"/>
    </row>
    <row r="330" spans="3:17" x14ac:dyDescent="0.25">
      <c r="C330" s="552">
        <v>45170</v>
      </c>
      <c r="D330" s="435">
        <v>45170</v>
      </c>
      <c r="E330" s="415" t="s">
        <v>3691</v>
      </c>
      <c r="F330" s="415" t="s">
        <v>7</v>
      </c>
      <c r="G330" s="553">
        <v>163625</v>
      </c>
      <c r="I330" s="203">
        <v>45092</v>
      </c>
      <c r="J330" s="196" t="s">
        <v>2377</v>
      </c>
      <c r="K330" s="196" t="s">
        <v>2378</v>
      </c>
      <c r="L330" s="197" t="s">
        <v>7</v>
      </c>
      <c r="M330" s="197">
        <v>1</v>
      </c>
      <c r="N330" s="231">
        <v>44321.92128000001</v>
      </c>
      <c r="O330" s="106"/>
      <c r="P330" s="106"/>
      <c r="Q330" s="106"/>
    </row>
    <row r="331" spans="3:17" x14ac:dyDescent="0.25">
      <c r="C331" s="552">
        <v>45170</v>
      </c>
      <c r="D331" s="435">
        <v>45170</v>
      </c>
      <c r="E331" s="415" t="s">
        <v>3692</v>
      </c>
      <c r="F331" s="415" t="s">
        <v>7</v>
      </c>
      <c r="G331" s="553">
        <v>238000</v>
      </c>
      <c r="I331" s="203">
        <v>45092</v>
      </c>
      <c r="J331" s="196" t="s">
        <v>1868</v>
      </c>
      <c r="K331" s="196" t="s">
        <v>1869</v>
      </c>
      <c r="L331" s="197" t="s">
        <v>7</v>
      </c>
      <c r="M331" s="197">
        <v>1</v>
      </c>
      <c r="N331" s="231">
        <v>52289.249739999999</v>
      </c>
      <c r="O331" s="106"/>
      <c r="P331" s="106"/>
      <c r="Q331" s="106"/>
    </row>
    <row r="332" spans="3:17" x14ac:dyDescent="0.25">
      <c r="C332" s="552">
        <v>45170</v>
      </c>
      <c r="D332" s="435">
        <v>45170</v>
      </c>
      <c r="E332" s="415" t="s">
        <v>3693</v>
      </c>
      <c r="F332" s="415" t="s">
        <v>7</v>
      </c>
      <c r="G332" s="553">
        <v>148750</v>
      </c>
      <c r="I332" s="203">
        <v>45092</v>
      </c>
      <c r="J332" s="196" t="s">
        <v>279</v>
      </c>
      <c r="K332" s="196" t="s">
        <v>280</v>
      </c>
      <c r="L332" s="197" t="s">
        <v>7</v>
      </c>
      <c r="M332" s="197">
        <v>1</v>
      </c>
      <c r="N332" s="231">
        <v>23933.636999999999</v>
      </c>
      <c r="O332" s="106"/>
      <c r="P332" s="106"/>
      <c r="Q332" s="106"/>
    </row>
    <row r="333" spans="3:17" x14ac:dyDescent="0.25">
      <c r="C333" s="552">
        <v>45170</v>
      </c>
      <c r="D333" s="435">
        <v>45170</v>
      </c>
      <c r="E333" s="415" t="s">
        <v>3694</v>
      </c>
      <c r="F333" s="415" t="s">
        <v>7</v>
      </c>
      <c r="G333" s="553">
        <v>178500</v>
      </c>
      <c r="I333" s="203">
        <v>45092</v>
      </c>
      <c r="J333" s="196" t="s">
        <v>281</v>
      </c>
      <c r="K333" s="196" t="s">
        <v>282</v>
      </c>
      <c r="L333" s="197" t="s">
        <v>7</v>
      </c>
      <c r="M333" s="197">
        <v>2</v>
      </c>
      <c r="N333" s="231">
        <v>6422.3395600000003</v>
      </c>
      <c r="O333" s="106"/>
      <c r="P333" s="106"/>
      <c r="Q333" s="106"/>
    </row>
    <row r="334" spans="3:17" x14ac:dyDescent="0.25">
      <c r="C334" s="552">
        <v>45174</v>
      </c>
      <c r="D334" s="435">
        <v>45174</v>
      </c>
      <c r="E334" s="415" t="s">
        <v>3198</v>
      </c>
      <c r="F334" s="415" t="s">
        <v>7</v>
      </c>
      <c r="G334" s="553">
        <v>59500</v>
      </c>
      <c r="I334" s="203">
        <v>45092</v>
      </c>
      <c r="J334" s="196" t="s">
        <v>746</v>
      </c>
      <c r="K334" s="196" t="s">
        <v>747</v>
      </c>
      <c r="L334" s="197" t="s">
        <v>7</v>
      </c>
      <c r="M334" s="197">
        <v>2</v>
      </c>
      <c r="N334" s="231">
        <v>2061.1918600000004</v>
      </c>
      <c r="O334" s="106"/>
      <c r="P334" s="106"/>
      <c r="Q334" s="106"/>
    </row>
    <row r="335" spans="3:17" x14ac:dyDescent="0.25">
      <c r="C335" s="552">
        <v>45174</v>
      </c>
      <c r="D335" s="435">
        <v>45174</v>
      </c>
      <c r="E335" s="415" t="s">
        <v>3695</v>
      </c>
      <c r="F335" s="415" t="s">
        <v>7</v>
      </c>
      <c r="G335" s="553">
        <v>223125</v>
      </c>
      <c r="I335" s="203">
        <v>45092</v>
      </c>
      <c r="J335" s="196" t="s">
        <v>2379</v>
      </c>
      <c r="K335" s="196" t="s">
        <v>2380</v>
      </c>
      <c r="L335" s="197" t="s">
        <v>7</v>
      </c>
      <c r="M335" s="197">
        <v>450</v>
      </c>
      <c r="N335" s="231">
        <v>139369.23000000001</v>
      </c>
      <c r="O335" s="106"/>
      <c r="P335" s="106"/>
      <c r="Q335" s="106"/>
    </row>
    <row r="336" spans="3:17" x14ac:dyDescent="0.25">
      <c r="C336" s="552">
        <v>45174</v>
      </c>
      <c r="D336" s="435">
        <v>45174</v>
      </c>
      <c r="E336" s="415" t="s">
        <v>3696</v>
      </c>
      <c r="F336" s="415" t="s">
        <v>7</v>
      </c>
      <c r="G336" s="553">
        <v>59500</v>
      </c>
      <c r="I336" s="203">
        <v>45092</v>
      </c>
      <c r="J336" s="196" t="s">
        <v>229</v>
      </c>
      <c r="K336" s="196" t="s">
        <v>230</v>
      </c>
      <c r="L336" s="197" t="s">
        <v>7</v>
      </c>
      <c r="M336" s="197">
        <v>12</v>
      </c>
      <c r="N336" s="231">
        <v>329542.00187999994</v>
      </c>
      <c r="O336" s="106"/>
      <c r="P336" s="106"/>
      <c r="Q336" s="106"/>
    </row>
    <row r="337" spans="3:17" x14ac:dyDescent="0.25">
      <c r="C337" s="552">
        <v>45174</v>
      </c>
      <c r="D337" s="435">
        <v>45174</v>
      </c>
      <c r="E337" s="415" t="s">
        <v>3697</v>
      </c>
      <c r="F337" s="415" t="s">
        <v>7</v>
      </c>
      <c r="G337" s="553">
        <v>89250</v>
      </c>
      <c r="I337" s="203">
        <v>45092</v>
      </c>
      <c r="J337" s="196" t="s">
        <v>233</v>
      </c>
      <c r="K337" s="196" t="s">
        <v>234</v>
      </c>
      <c r="L337" s="197" t="s">
        <v>7</v>
      </c>
      <c r="M337" s="197">
        <v>2.68</v>
      </c>
      <c r="N337" s="231">
        <v>12541.73804</v>
      </c>
      <c r="O337" s="106"/>
      <c r="P337" s="106"/>
      <c r="Q337" s="106"/>
    </row>
    <row r="338" spans="3:17" x14ac:dyDescent="0.25">
      <c r="C338" s="552">
        <v>45174</v>
      </c>
      <c r="D338" s="435">
        <v>45174</v>
      </c>
      <c r="E338" s="415" t="s">
        <v>3698</v>
      </c>
      <c r="F338" s="415" t="s">
        <v>7</v>
      </c>
      <c r="G338" s="553">
        <v>238000</v>
      </c>
      <c r="I338" s="203">
        <v>45098</v>
      </c>
      <c r="J338" s="196" t="s">
        <v>636</v>
      </c>
      <c r="K338" s="196" t="s">
        <v>637</v>
      </c>
      <c r="L338" s="197" t="s">
        <v>7</v>
      </c>
      <c r="M338" s="197">
        <v>4</v>
      </c>
      <c r="N338" s="231">
        <v>112737.99628000001</v>
      </c>
      <c r="O338" s="106"/>
      <c r="P338" s="106"/>
      <c r="Q338" s="106"/>
    </row>
    <row r="339" spans="3:17" x14ac:dyDescent="0.25">
      <c r="C339" s="552">
        <v>45174</v>
      </c>
      <c r="D339" s="435">
        <v>45174</v>
      </c>
      <c r="E339" s="415" t="s">
        <v>3699</v>
      </c>
      <c r="F339" s="415" t="s">
        <v>7</v>
      </c>
      <c r="G339" s="553">
        <v>119000</v>
      </c>
      <c r="I339" s="203">
        <v>45098</v>
      </c>
      <c r="J339" s="196" t="s">
        <v>229</v>
      </c>
      <c r="K339" s="196" t="s">
        <v>230</v>
      </c>
      <c r="L339" s="197" t="s">
        <v>7</v>
      </c>
      <c r="M339" s="197">
        <v>12</v>
      </c>
      <c r="N339" s="231">
        <v>329542.00187999994</v>
      </c>
      <c r="O339" s="106"/>
      <c r="P339" s="106"/>
      <c r="Q339" s="106"/>
    </row>
    <row r="340" spans="3:17" x14ac:dyDescent="0.25">
      <c r="C340" s="552">
        <v>45174</v>
      </c>
      <c r="D340" s="435">
        <v>45174</v>
      </c>
      <c r="E340" s="415" t="s">
        <v>3700</v>
      </c>
      <c r="F340" s="415" t="s">
        <v>7</v>
      </c>
      <c r="G340" s="553">
        <v>178500</v>
      </c>
      <c r="I340" s="203">
        <v>45098</v>
      </c>
      <c r="J340" s="196" t="s">
        <v>233</v>
      </c>
      <c r="K340" s="196" t="s">
        <v>234</v>
      </c>
      <c r="L340" s="197" t="s">
        <v>7</v>
      </c>
      <c r="M340" s="197">
        <v>3.49</v>
      </c>
      <c r="N340" s="231">
        <v>16332.33797</v>
      </c>
      <c r="O340" s="106"/>
      <c r="P340" s="106"/>
      <c r="Q340" s="106"/>
    </row>
    <row r="341" spans="3:17" x14ac:dyDescent="0.25">
      <c r="C341" s="552">
        <v>45180</v>
      </c>
      <c r="D341" s="435">
        <v>45180</v>
      </c>
      <c r="E341" s="415" t="s">
        <v>3701</v>
      </c>
      <c r="F341" s="415" t="s">
        <v>7</v>
      </c>
      <c r="G341" s="553">
        <v>59500</v>
      </c>
      <c r="I341" s="203">
        <v>45098</v>
      </c>
      <c r="J341" s="196" t="s">
        <v>638</v>
      </c>
      <c r="K341" s="196" t="s">
        <v>639</v>
      </c>
      <c r="L341" s="197" t="s">
        <v>7</v>
      </c>
      <c r="M341" s="197">
        <v>2</v>
      </c>
      <c r="N341" s="231">
        <v>6501.1127999999999</v>
      </c>
      <c r="O341" s="106"/>
      <c r="P341" s="106"/>
      <c r="Q341" s="106"/>
    </row>
    <row r="342" spans="3:17" x14ac:dyDescent="0.25">
      <c r="C342" s="552">
        <v>45180</v>
      </c>
      <c r="D342" s="435">
        <v>45180</v>
      </c>
      <c r="E342" s="415" t="s">
        <v>3178</v>
      </c>
      <c r="F342" s="415" t="s">
        <v>7</v>
      </c>
      <c r="G342" s="553">
        <v>44625</v>
      </c>
      <c r="I342" s="203">
        <v>45098</v>
      </c>
      <c r="J342" s="196" t="s">
        <v>191</v>
      </c>
      <c r="K342" s="196" t="s">
        <v>192</v>
      </c>
      <c r="L342" s="197" t="s">
        <v>7</v>
      </c>
      <c r="M342" s="197">
        <v>2</v>
      </c>
      <c r="N342" s="231">
        <v>256488.2684</v>
      </c>
      <c r="O342" s="106"/>
      <c r="P342" s="106"/>
      <c r="Q342" s="106"/>
    </row>
    <row r="343" spans="3:17" x14ac:dyDescent="0.25">
      <c r="C343" s="552">
        <v>45180</v>
      </c>
      <c r="D343" s="435">
        <v>45180</v>
      </c>
      <c r="E343" s="415" t="s">
        <v>3702</v>
      </c>
      <c r="F343" s="415" t="s">
        <v>7</v>
      </c>
      <c r="G343" s="553">
        <v>74375</v>
      </c>
      <c r="I343" s="203">
        <v>45098</v>
      </c>
      <c r="J343" s="196" t="s">
        <v>74</v>
      </c>
      <c r="K343" s="196" t="s">
        <v>75</v>
      </c>
      <c r="L343" s="197" t="s">
        <v>7</v>
      </c>
      <c r="M343" s="197">
        <v>2</v>
      </c>
      <c r="N343" s="231">
        <v>666651.1540000001</v>
      </c>
      <c r="O343" s="106"/>
      <c r="P343" s="106"/>
      <c r="Q343" s="106"/>
    </row>
    <row r="344" spans="3:17" x14ac:dyDescent="0.25">
      <c r="C344" s="552">
        <v>45180</v>
      </c>
      <c r="D344" s="435">
        <v>45180</v>
      </c>
      <c r="E344" s="415" t="s">
        <v>3703</v>
      </c>
      <c r="F344" s="415" t="s">
        <v>7</v>
      </c>
      <c r="G344" s="553">
        <v>223125</v>
      </c>
      <c r="I344" s="203">
        <v>45098</v>
      </c>
      <c r="J344" s="196" t="s">
        <v>624</v>
      </c>
      <c r="K344" s="196" t="s">
        <v>625</v>
      </c>
      <c r="L344" s="197" t="s">
        <v>7</v>
      </c>
      <c r="M344" s="197">
        <v>4</v>
      </c>
      <c r="N344" s="231">
        <v>387431.25199999998</v>
      </c>
      <c r="O344" s="106"/>
      <c r="P344" s="106"/>
      <c r="Q344" s="106"/>
    </row>
    <row r="345" spans="3:17" x14ac:dyDescent="0.25">
      <c r="C345" s="552">
        <v>45180</v>
      </c>
      <c r="D345" s="435">
        <v>45180</v>
      </c>
      <c r="E345" s="415" t="s">
        <v>3704</v>
      </c>
      <c r="F345" s="415" t="s">
        <v>7</v>
      </c>
      <c r="G345" s="553">
        <v>223125</v>
      </c>
      <c r="I345" s="203">
        <v>45098</v>
      </c>
      <c r="J345" s="196" t="s">
        <v>1304</v>
      </c>
      <c r="K345" s="196" t="s">
        <v>1305</v>
      </c>
      <c r="L345" s="197" t="s">
        <v>7</v>
      </c>
      <c r="M345" s="197">
        <v>2</v>
      </c>
      <c r="N345" s="231">
        <v>4981.34</v>
      </c>
      <c r="O345" s="106"/>
      <c r="P345" s="106"/>
      <c r="Q345" s="106"/>
    </row>
    <row r="346" spans="3:17" x14ac:dyDescent="0.25">
      <c r="C346" s="552">
        <v>45184</v>
      </c>
      <c r="D346" s="435">
        <v>45184</v>
      </c>
      <c r="E346" s="415" t="s">
        <v>3705</v>
      </c>
      <c r="F346" s="415" t="s">
        <v>7</v>
      </c>
      <c r="G346" s="553">
        <v>371875</v>
      </c>
      <c r="I346" s="203">
        <v>45098</v>
      </c>
      <c r="J346" s="196" t="s">
        <v>2381</v>
      </c>
      <c r="K346" s="196" t="s">
        <v>2382</v>
      </c>
      <c r="L346" s="197" t="s">
        <v>7</v>
      </c>
      <c r="M346" s="197">
        <v>2</v>
      </c>
      <c r="N346" s="231">
        <v>5343.3379999999997</v>
      </c>
      <c r="O346" s="106"/>
      <c r="P346" s="106"/>
      <c r="Q346" s="106"/>
    </row>
    <row r="347" spans="3:17" x14ac:dyDescent="0.25">
      <c r="C347" s="552">
        <v>45184</v>
      </c>
      <c r="D347" s="435">
        <v>45184</v>
      </c>
      <c r="E347" s="415" t="s">
        <v>3178</v>
      </c>
      <c r="F347" s="415" t="s">
        <v>7</v>
      </c>
      <c r="G347" s="553">
        <v>44625</v>
      </c>
      <c r="I347" s="203">
        <v>45098</v>
      </c>
      <c r="J347" s="196" t="s">
        <v>2191</v>
      </c>
      <c r="K347" s="196" t="s">
        <v>2192</v>
      </c>
      <c r="L347" s="197" t="s">
        <v>7</v>
      </c>
      <c r="M347" s="197">
        <v>4</v>
      </c>
      <c r="N347" s="231">
        <v>1208872.21</v>
      </c>
      <c r="O347" s="106"/>
      <c r="P347" s="106"/>
      <c r="Q347" s="106"/>
    </row>
    <row r="348" spans="3:17" x14ac:dyDescent="0.25">
      <c r="C348" s="552">
        <v>45184</v>
      </c>
      <c r="D348" s="435">
        <v>45184</v>
      </c>
      <c r="E348" s="415" t="s">
        <v>3706</v>
      </c>
      <c r="F348" s="415" t="s">
        <v>7</v>
      </c>
      <c r="G348" s="553">
        <v>74375</v>
      </c>
      <c r="I348" s="203">
        <v>45098</v>
      </c>
      <c r="J348" s="196" t="s">
        <v>362</v>
      </c>
      <c r="K348" s="196" t="s">
        <v>363</v>
      </c>
      <c r="L348" s="197" t="s">
        <v>7</v>
      </c>
      <c r="M348" s="197">
        <v>4</v>
      </c>
      <c r="N348" s="231">
        <v>1802.99756</v>
      </c>
      <c r="O348" s="106"/>
      <c r="P348" s="106"/>
      <c r="Q348" s="106"/>
    </row>
    <row r="349" spans="3:17" x14ac:dyDescent="0.25">
      <c r="C349" s="552">
        <v>45184</v>
      </c>
      <c r="D349" s="435">
        <v>45184</v>
      </c>
      <c r="E349" s="415" t="s">
        <v>3707</v>
      </c>
      <c r="F349" s="415" t="s">
        <v>7</v>
      </c>
      <c r="G349" s="553">
        <v>44625</v>
      </c>
      <c r="I349" s="203">
        <v>45098</v>
      </c>
      <c r="J349" s="196" t="s">
        <v>2383</v>
      </c>
      <c r="K349" s="196" t="s">
        <v>2384</v>
      </c>
      <c r="L349" s="197" t="s">
        <v>7</v>
      </c>
      <c r="M349" s="197">
        <v>1</v>
      </c>
      <c r="N349" s="231">
        <v>6822.7341000000006</v>
      </c>
      <c r="O349" s="106"/>
      <c r="P349" s="106"/>
      <c r="Q349" s="106"/>
    </row>
    <row r="350" spans="3:17" x14ac:dyDescent="0.25">
      <c r="C350" s="552">
        <v>45184</v>
      </c>
      <c r="D350" s="435">
        <v>45184</v>
      </c>
      <c r="E350" s="415" t="s">
        <v>3708</v>
      </c>
      <c r="F350" s="415" t="s">
        <v>7</v>
      </c>
      <c r="G350" s="553">
        <v>223125</v>
      </c>
      <c r="I350" s="203">
        <v>45098</v>
      </c>
      <c r="J350" s="196" t="s">
        <v>360</v>
      </c>
      <c r="K350" s="196" t="s">
        <v>361</v>
      </c>
      <c r="L350" s="197" t="s">
        <v>7</v>
      </c>
      <c r="M350" s="197">
        <v>2</v>
      </c>
      <c r="N350" s="231">
        <v>9270.3974999999991</v>
      </c>
      <c r="O350" s="106"/>
      <c r="P350" s="106"/>
      <c r="Q350" s="106"/>
    </row>
    <row r="351" spans="3:17" x14ac:dyDescent="0.25">
      <c r="C351" s="552">
        <v>45184</v>
      </c>
      <c r="D351" s="435">
        <v>45184</v>
      </c>
      <c r="E351" s="415" t="s">
        <v>3709</v>
      </c>
      <c r="F351" s="415" t="s">
        <v>7</v>
      </c>
      <c r="G351" s="553">
        <v>119000</v>
      </c>
      <c r="I351" s="203">
        <v>45099</v>
      </c>
      <c r="J351" s="196" t="s">
        <v>824</v>
      </c>
      <c r="K351" s="196" t="s">
        <v>825</v>
      </c>
      <c r="L351" s="197" t="s">
        <v>7</v>
      </c>
      <c r="M351" s="197">
        <v>10</v>
      </c>
      <c r="N351" s="231">
        <v>21513.510200000001</v>
      </c>
      <c r="O351" s="106"/>
      <c r="P351" s="106"/>
      <c r="Q351" s="106"/>
    </row>
    <row r="352" spans="3:17" x14ac:dyDescent="0.25">
      <c r="C352" s="552">
        <v>45184</v>
      </c>
      <c r="D352" s="435">
        <v>45184</v>
      </c>
      <c r="E352" s="415" t="s">
        <v>3710</v>
      </c>
      <c r="F352" s="415" t="s">
        <v>7</v>
      </c>
      <c r="G352" s="553">
        <v>297500</v>
      </c>
      <c r="I352" s="203">
        <v>45099</v>
      </c>
      <c r="J352" s="196" t="s">
        <v>618</v>
      </c>
      <c r="K352" s="196" t="s">
        <v>619</v>
      </c>
      <c r="L352" s="197" t="s">
        <v>7</v>
      </c>
      <c r="M352" s="197">
        <v>22</v>
      </c>
      <c r="N352" s="231">
        <v>10465.114659999999</v>
      </c>
      <c r="O352" s="106"/>
      <c r="P352" s="106"/>
      <c r="Q352" s="106"/>
    </row>
    <row r="353" spans="3:17" x14ac:dyDescent="0.25">
      <c r="C353" s="552">
        <v>45184</v>
      </c>
      <c r="D353" s="435">
        <v>45184</v>
      </c>
      <c r="E353" s="415" t="s">
        <v>3711</v>
      </c>
      <c r="F353" s="415" t="s">
        <v>7</v>
      </c>
      <c r="G353" s="553">
        <v>743750</v>
      </c>
      <c r="I353" s="203">
        <v>45099</v>
      </c>
      <c r="J353" s="196" t="s">
        <v>938</v>
      </c>
      <c r="K353" s="196" t="s">
        <v>939</v>
      </c>
      <c r="L353" s="197" t="s">
        <v>7</v>
      </c>
      <c r="M353" s="197">
        <v>10</v>
      </c>
      <c r="N353" s="231">
        <v>9266.5300000000007</v>
      </c>
      <c r="O353" s="106"/>
      <c r="P353" s="106"/>
      <c r="Q353" s="106"/>
    </row>
    <row r="354" spans="3:17" x14ac:dyDescent="0.25">
      <c r="C354" s="552">
        <v>45184</v>
      </c>
      <c r="D354" s="435">
        <v>45184</v>
      </c>
      <c r="E354" s="415" t="s">
        <v>3712</v>
      </c>
      <c r="F354" s="415" t="s">
        <v>7</v>
      </c>
      <c r="G354" s="553">
        <v>119000</v>
      </c>
      <c r="I354" s="203">
        <v>45099</v>
      </c>
      <c r="J354" s="196" t="s">
        <v>800</v>
      </c>
      <c r="K354" s="196" t="s">
        <v>801</v>
      </c>
      <c r="L354" s="197" t="s">
        <v>7</v>
      </c>
      <c r="M354" s="197">
        <v>2</v>
      </c>
      <c r="N354" s="231">
        <v>14365.472940000001</v>
      </c>
    </row>
    <row r="355" spans="3:17" x14ac:dyDescent="0.25">
      <c r="C355" s="552">
        <v>45184</v>
      </c>
      <c r="D355" s="435">
        <v>45184</v>
      </c>
      <c r="E355" s="415" t="s">
        <v>3713</v>
      </c>
      <c r="F355" s="415" t="s">
        <v>7</v>
      </c>
      <c r="G355" s="553">
        <v>148750</v>
      </c>
      <c r="I355" s="203">
        <v>45102</v>
      </c>
      <c r="J355" s="196" t="s">
        <v>930</v>
      </c>
      <c r="K355" s="196" t="s">
        <v>931</v>
      </c>
      <c r="L355" s="197" t="s">
        <v>7</v>
      </c>
      <c r="M355" s="197">
        <v>1</v>
      </c>
      <c r="N355" s="231">
        <v>23077.743780000001</v>
      </c>
    </row>
    <row r="356" spans="3:17" x14ac:dyDescent="0.25">
      <c r="C356" s="552">
        <v>45184</v>
      </c>
      <c r="D356" s="435">
        <v>45184</v>
      </c>
      <c r="E356" s="415" t="s">
        <v>3714</v>
      </c>
      <c r="F356" s="415" t="s">
        <v>7</v>
      </c>
      <c r="G356" s="553">
        <v>104125</v>
      </c>
      <c r="I356" s="203">
        <v>45102</v>
      </c>
      <c r="J356" s="196" t="s">
        <v>257</v>
      </c>
      <c r="K356" s="196" t="s">
        <v>258</v>
      </c>
      <c r="L356" s="197" t="s">
        <v>7</v>
      </c>
      <c r="M356" s="197">
        <v>1</v>
      </c>
      <c r="N356" s="231">
        <v>28689.207820000003</v>
      </c>
    </row>
    <row r="357" spans="3:17" x14ac:dyDescent="0.25">
      <c r="C357" s="552">
        <v>45184</v>
      </c>
      <c r="D357" s="435">
        <v>45184</v>
      </c>
      <c r="E357" s="415" t="s">
        <v>3715</v>
      </c>
      <c r="F357" s="415" t="s">
        <v>7</v>
      </c>
      <c r="G357" s="553">
        <v>119000</v>
      </c>
      <c r="I357" s="203">
        <v>45102</v>
      </c>
      <c r="J357" s="196" t="s">
        <v>624</v>
      </c>
      <c r="K357" s="196" t="s">
        <v>625</v>
      </c>
      <c r="L357" s="197" t="s">
        <v>7</v>
      </c>
      <c r="M357" s="197">
        <v>3</v>
      </c>
      <c r="N357" s="231">
        <v>290573.43900000001</v>
      </c>
    </row>
    <row r="358" spans="3:17" x14ac:dyDescent="0.25">
      <c r="C358" s="552">
        <v>45184</v>
      </c>
      <c r="D358" s="435">
        <v>45184</v>
      </c>
      <c r="E358" s="415" t="s">
        <v>3716</v>
      </c>
      <c r="F358" s="415" t="s">
        <v>7</v>
      </c>
      <c r="G358" s="553">
        <v>104125</v>
      </c>
      <c r="I358" s="203">
        <v>45102</v>
      </c>
      <c r="J358" s="196" t="s">
        <v>241</v>
      </c>
      <c r="K358" s="196" t="s">
        <v>242</v>
      </c>
      <c r="L358" s="197" t="s">
        <v>7</v>
      </c>
      <c r="M358" s="197">
        <v>6</v>
      </c>
      <c r="N358" s="231">
        <v>20047.913339999999</v>
      </c>
    </row>
    <row r="359" spans="3:17" x14ac:dyDescent="0.25">
      <c r="C359" s="552">
        <v>45184</v>
      </c>
      <c r="D359" s="435">
        <v>45184</v>
      </c>
      <c r="E359" s="415" t="s">
        <v>3717</v>
      </c>
      <c r="F359" s="415" t="s">
        <v>7</v>
      </c>
      <c r="G359" s="553">
        <v>119000</v>
      </c>
      <c r="I359" s="203">
        <v>45102</v>
      </c>
      <c r="J359" s="196" t="s">
        <v>588</v>
      </c>
      <c r="K359" s="196" t="s">
        <v>589</v>
      </c>
      <c r="L359" s="197" t="s">
        <v>7</v>
      </c>
      <c r="M359" s="197">
        <v>6</v>
      </c>
      <c r="N359" s="231">
        <v>6256.0680000000011</v>
      </c>
    </row>
    <row r="360" spans="3:17" x14ac:dyDescent="0.25">
      <c r="C360" s="552">
        <v>45184</v>
      </c>
      <c r="D360" s="435">
        <v>45184</v>
      </c>
      <c r="E360" s="415" t="s">
        <v>3718</v>
      </c>
      <c r="F360" s="415" t="s">
        <v>7</v>
      </c>
      <c r="G360" s="553">
        <v>223125</v>
      </c>
      <c r="I360" s="203">
        <v>45102</v>
      </c>
      <c r="J360" s="196" t="s">
        <v>936</v>
      </c>
      <c r="K360" s="196" t="s">
        <v>937</v>
      </c>
      <c r="L360" s="197" t="s">
        <v>7</v>
      </c>
      <c r="M360" s="197">
        <v>2</v>
      </c>
      <c r="N360" s="231">
        <v>3691.2657600000002</v>
      </c>
    </row>
    <row r="361" spans="3:17" x14ac:dyDescent="0.25">
      <c r="C361" s="552">
        <v>45187</v>
      </c>
      <c r="D361" s="435">
        <v>45187</v>
      </c>
      <c r="E361" s="415" t="s">
        <v>3719</v>
      </c>
      <c r="F361" s="415" t="s">
        <v>7</v>
      </c>
      <c r="G361" s="553">
        <v>104125</v>
      </c>
      <c r="I361" s="203">
        <v>45102</v>
      </c>
      <c r="J361" s="196" t="s">
        <v>2385</v>
      </c>
      <c r="K361" s="196" t="s">
        <v>2386</v>
      </c>
      <c r="L361" s="197" t="s">
        <v>7</v>
      </c>
      <c r="M361" s="197">
        <v>4</v>
      </c>
      <c r="N361" s="231">
        <v>8254.7919999999995</v>
      </c>
    </row>
    <row r="362" spans="3:17" x14ac:dyDescent="0.25">
      <c r="C362" s="552">
        <v>45187</v>
      </c>
      <c r="D362" s="435">
        <v>45187</v>
      </c>
      <c r="E362" s="415" t="s">
        <v>3720</v>
      </c>
      <c r="F362" s="415" t="s">
        <v>7</v>
      </c>
      <c r="G362" s="553">
        <v>104125</v>
      </c>
      <c r="I362" s="203">
        <v>45102</v>
      </c>
      <c r="J362" s="196" t="s">
        <v>1233</v>
      </c>
      <c r="K362" s="196" t="s">
        <v>1234</v>
      </c>
      <c r="L362" s="197" t="s">
        <v>7</v>
      </c>
      <c r="M362" s="197">
        <v>6</v>
      </c>
      <c r="N362" s="231">
        <v>671.55269999999996</v>
      </c>
    </row>
    <row r="363" spans="3:17" x14ac:dyDescent="0.25">
      <c r="C363" s="552">
        <v>45190</v>
      </c>
      <c r="D363" s="435">
        <v>45190</v>
      </c>
      <c r="E363" s="415" t="s">
        <v>3299</v>
      </c>
      <c r="F363" s="415" t="s">
        <v>7</v>
      </c>
      <c r="G363" s="553">
        <v>29750</v>
      </c>
      <c r="I363" s="203">
        <v>45102</v>
      </c>
      <c r="J363" s="196" t="s">
        <v>1730</v>
      </c>
      <c r="K363" s="196" t="s">
        <v>1731</v>
      </c>
      <c r="L363" s="197" t="s">
        <v>7</v>
      </c>
      <c r="M363" s="197">
        <v>2</v>
      </c>
      <c r="N363" s="231">
        <v>120584.3184</v>
      </c>
    </row>
    <row r="364" spans="3:17" x14ac:dyDescent="0.25">
      <c r="C364" s="552">
        <v>45190</v>
      </c>
      <c r="D364" s="435">
        <v>45190</v>
      </c>
      <c r="E364" s="415" t="s">
        <v>3721</v>
      </c>
      <c r="F364" s="415" t="s">
        <v>7</v>
      </c>
      <c r="G364" s="553">
        <v>44625</v>
      </c>
      <c r="I364" s="203">
        <v>45102</v>
      </c>
      <c r="J364" s="196" t="s">
        <v>2387</v>
      </c>
      <c r="K364" s="196" t="s">
        <v>2388</v>
      </c>
      <c r="L364" s="197" t="s">
        <v>7</v>
      </c>
      <c r="M364" s="197">
        <v>0.5</v>
      </c>
      <c r="N364" s="231">
        <v>227801.79877000002</v>
      </c>
    </row>
    <row r="365" spans="3:17" x14ac:dyDescent="0.25">
      <c r="C365" s="552">
        <v>45191</v>
      </c>
      <c r="D365" s="435">
        <v>45191</v>
      </c>
      <c r="E365" s="415" t="s">
        <v>3722</v>
      </c>
      <c r="F365" s="415" t="s">
        <v>7</v>
      </c>
      <c r="G365" s="553">
        <v>44625</v>
      </c>
      <c r="I365" s="203">
        <v>45102</v>
      </c>
      <c r="J365" s="196" t="s">
        <v>2389</v>
      </c>
      <c r="K365" s="196" t="s">
        <v>2390</v>
      </c>
      <c r="L365" s="197" t="s">
        <v>7</v>
      </c>
      <c r="M365" s="197">
        <v>2</v>
      </c>
      <c r="N365" s="231">
        <v>51051</v>
      </c>
    </row>
    <row r="366" spans="3:17" x14ac:dyDescent="0.25">
      <c r="C366" s="552">
        <v>45191</v>
      </c>
      <c r="D366" s="435">
        <v>45191</v>
      </c>
      <c r="E366" s="415" t="s">
        <v>3723</v>
      </c>
      <c r="F366" s="415" t="s">
        <v>7</v>
      </c>
      <c r="G366" s="553">
        <v>104125</v>
      </c>
      <c r="I366" s="203">
        <v>45102</v>
      </c>
      <c r="J366" s="196" t="s">
        <v>2391</v>
      </c>
      <c r="K366" s="196" t="s">
        <v>2392</v>
      </c>
      <c r="L366" s="197" t="s">
        <v>7</v>
      </c>
      <c r="M366" s="197">
        <v>1</v>
      </c>
      <c r="N366" s="231">
        <v>14696.5</v>
      </c>
    </row>
    <row r="367" spans="3:17" x14ac:dyDescent="0.25">
      <c r="C367" s="552">
        <v>45191</v>
      </c>
      <c r="D367" s="435">
        <v>45191</v>
      </c>
      <c r="E367" s="415" t="s">
        <v>3724</v>
      </c>
      <c r="F367" s="415" t="s">
        <v>7</v>
      </c>
      <c r="G367" s="553">
        <v>104125</v>
      </c>
      <c r="I367" s="203">
        <v>45102</v>
      </c>
      <c r="J367" s="196" t="s">
        <v>74</v>
      </c>
      <c r="K367" s="196" t="s">
        <v>75</v>
      </c>
      <c r="L367" s="197" t="s">
        <v>7</v>
      </c>
      <c r="M367" s="197">
        <v>1</v>
      </c>
      <c r="N367" s="231">
        <v>333325.57700000005</v>
      </c>
    </row>
    <row r="368" spans="3:17" x14ac:dyDescent="0.25">
      <c r="C368" s="552">
        <v>45191</v>
      </c>
      <c r="D368" s="435">
        <v>45191</v>
      </c>
      <c r="E368" s="415" t="s">
        <v>3725</v>
      </c>
      <c r="F368" s="415" t="s">
        <v>7</v>
      </c>
      <c r="G368" s="553">
        <v>44625</v>
      </c>
      <c r="I368" s="203">
        <v>45106</v>
      </c>
      <c r="J368" s="196" t="s">
        <v>257</v>
      </c>
      <c r="K368" s="196" t="s">
        <v>258</v>
      </c>
      <c r="L368" s="197" t="s">
        <v>7</v>
      </c>
      <c r="M368" s="197">
        <v>1</v>
      </c>
      <c r="N368" s="231">
        <v>28689.207820000003</v>
      </c>
    </row>
    <row r="369" spans="3:14" x14ac:dyDescent="0.25">
      <c r="C369" s="552">
        <v>45191</v>
      </c>
      <c r="D369" s="435">
        <v>45191</v>
      </c>
      <c r="E369" s="415" t="s">
        <v>3726</v>
      </c>
      <c r="F369" s="415" t="s">
        <v>7</v>
      </c>
      <c r="G369" s="553">
        <v>44625</v>
      </c>
      <c r="I369" s="203">
        <v>45106</v>
      </c>
      <c r="J369" s="196" t="s">
        <v>624</v>
      </c>
      <c r="K369" s="196" t="s">
        <v>625</v>
      </c>
      <c r="L369" s="197" t="s">
        <v>7</v>
      </c>
      <c r="M369" s="197">
        <v>1</v>
      </c>
      <c r="N369" s="231">
        <v>96857.812999999995</v>
      </c>
    </row>
    <row r="370" spans="3:14" x14ac:dyDescent="0.25">
      <c r="C370" s="552">
        <v>45191</v>
      </c>
      <c r="D370" s="435">
        <v>45191</v>
      </c>
      <c r="E370" s="415" t="s">
        <v>3727</v>
      </c>
      <c r="F370" s="415" t="s">
        <v>7</v>
      </c>
      <c r="G370" s="553">
        <v>44625</v>
      </c>
      <c r="I370" s="203">
        <v>45106</v>
      </c>
      <c r="J370" s="196" t="s">
        <v>2393</v>
      </c>
      <c r="K370" s="196" t="s">
        <v>2394</v>
      </c>
      <c r="L370" s="197" t="s">
        <v>7</v>
      </c>
      <c r="M370" s="197">
        <v>1</v>
      </c>
      <c r="N370" s="231">
        <v>984499.81630000006</v>
      </c>
    </row>
    <row r="371" spans="3:14" x14ac:dyDescent="0.25">
      <c r="C371" s="552">
        <v>45191</v>
      </c>
      <c r="D371" s="435">
        <v>45191</v>
      </c>
      <c r="E371" s="415" t="s">
        <v>3299</v>
      </c>
      <c r="F371" s="415" t="s">
        <v>7</v>
      </c>
      <c r="G371" s="553">
        <v>29750</v>
      </c>
      <c r="I371" s="203">
        <v>45107</v>
      </c>
      <c r="J371" s="196" t="s">
        <v>1268</v>
      </c>
      <c r="K371" s="196" t="s">
        <v>1269</v>
      </c>
      <c r="L371" s="197" t="s">
        <v>7</v>
      </c>
      <c r="M371" s="197">
        <v>1</v>
      </c>
      <c r="N371" s="231">
        <v>541450</v>
      </c>
    </row>
    <row r="372" spans="3:14" x14ac:dyDescent="0.25">
      <c r="C372" s="552">
        <v>45191</v>
      </c>
      <c r="D372" s="435">
        <v>45191</v>
      </c>
      <c r="E372" s="415" t="s">
        <v>3728</v>
      </c>
      <c r="F372" s="415" t="s">
        <v>7</v>
      </c>
      <c r="G372" s="553">
        <v>223125</v>
      </c>
      <c r="I372" s="203">
        <v>45107</v>
      </c>
      <c r="J372" s="196" t="s">
        <v>1270</v>
      </c>
      <c r="K372" s="196" t="s">
        <v>1271</v>
      </c>
      <c r="L372" s="197" t="s">
        <v>7</v>
      </c>
      <c r="M372" s="197">
        <v>1</v>
      </c>
      <c r="N372" s="231">
        <v>97461</v>
      </c>
    </row>
    <row r="373" spans="3:14" x14ac:dyDescent="0.25">
      <c r="C373" s="552">
        <v>45192</v>
      </c>
      <c r="D373" s="435">
        <v>45192</v>
      </c>
      <c r="E373" s="415" t="s">
        <v>3729</v>
      </c>
      <c r="F373" s="415" t="s">
        <v>7</v>
      </c>
      <c r="G373" s="553">
        <v>44625</v>
      </c>
      <c r="I373" s="203">
        <v>45107</v>
      </c>
      <c r="J373" s="196" t="s">
        <v>1272</v>
      </c>
      <c r="K373" s="196" t="s">
        <v>1273</v>
      </c>
      <c r="L373" s="197" t="s">
        <v>7</v>
      </c>
      <c r="M373" s="197">
        <v>1</v>
      </c>
      <c r="N373" s="231">
        <v>139230</v>
      </c>
    </row>
    <row r="374" spans="3:14" x14ac:dyDescent="0.25">
      <c r="C374" s="552">
        <v>45192</v>
      </c>
      <c r="D374" s="435">
        <v>45192</v>
      </c>
      <c r="E374" s="415" t="s">
        <v>3178</v>
      </c>
      <c r="F374" s="415" t="s">
        <v>7</v>
      </c>
      <c r="G374" s="553">
        <v>44625</v>
      </c>
      <c r="I374" s="203">
        <v>45107</v>
      </c>
      <c r="J374" s="196" t="s">
        <v>1274</v>
      </c>
      <c r="K374" s="196" t="s">
        <v>2395</v>
      </c>
      <c r="L374" s="197" t="s">
        <v>7</v>
      </c>
      <c r="M374" s="197">
        <v>1</v>
      </c>
      <c r="N374" s="231">
        <v>711620</v>
      </c>
    </row>
    <row r="375" spans="3:14" ht="15.75" thickBot="1" x14ac:dyDescent="0.3">
      <c r="C375" s="552">
        <v>45192</v>
      </c>
      <c r="D375" s="435">
        <v>45192</v>
      </c>
      <c r="E375" s="415" t="s">
        <v>3730</v>
      </c>
      <c r="F375" s="415" t="s">
        <v>7</v>
      </c>
      <c r="G375" s="553">
        <v>29750</v>
      </c>
      <c r="I375" s="199">
        <v>45107</v>
      </c>
      <c r="J375" s="200" t="s">
        <v>1252</v>
      </c>
      <c r="K375" s="200" t="s">
        <v>2396</v>
      </c>
      <c r="L375" s="201" t="s">
        <v>7</v>
      </c>
      <c r="M375" s="201">
        <v>1</v>
      </c>
      <c r="N375" s="232">
        <v>247520</v>
      </c>
    </row>
    <row r="376" spans="3:14" x14ac:dyDescent="0.25">
      <c r="C376" s="552">
        <v>45192</v>
      </c>
      <c r="D376" s="435">
        <v>45192</v>
      </c>
      <c r="E376" s="415" t="s">
        <v>3731</v>
      </c>
      <c r="F376" s="415" t="s">
        <v>7</v>
      </c>
      <c r="G376" s="553">
        <v>89250</v>
      </c>
      <c r="I376" s="464">
        <v>45111</v>
      </c>
      <c r="J376" s="465" t="s">
        <v>390</v>
      </c>
      <c r="K376" s="465" t="s">
        <v>391</v>
      </c>
      <c r="L376" s="466" t="s">
        <v>7</v>
      </c>
      <c r="M376" s="467">
        <v>2</v>
      </c>
      <c r="N376" s="468">
        <v>216221.34351999999</v>
      </c>
    </row>
    <row r="377" spans="3:14" x14ac:dyDescent="0.25">
      <c r="C377" s="552">
        <v>45192</v>
      </c>
      <c r="D377" s="435">
        <v>45192</v>
      </c>
      <c r="E377" s="415" t="s">
        <v>3732</v>
      </c>
      <c r="F377" s="415" t="s">
        <v>7</v>
      </c>
      <c r="G377" s="553">
        <v>59500</v>
      </c>
      <c r="I377" s="491">
        <v>45111</v>
      </c>
      <c r="J377" s="461" t="s">
        <v>2752</v>
      </c>
      <c r="K377" s="461" t="s">
        <v>2753</v>
      </c>
      <c r="L377" s="462" t="s">
        <v>7</v>
      </c>
      <c r="M377" s="463">
        <v>2</v>
      </c>
      <c r="N377" s="482">
        <v>380.68576000000007</v>
      </c>
    </row>
    <row r="378" spans="3:14" x14ac:dyDescent="0.25">
      <c r="C378" s="552">
        <v>45192</v>
      </c>
      <c r="D378" s="435">
        <v>45192</v>
      </c>
      <c r="E378" s="415" t="s">
        <v>3733</v>
      </c>
      <c r="F378" s="415" t="s">
        <v>7</v>
      </c>
      <c r="G378" s="553">
        <v>89250</v>
      </c>
      <c r="I378" s="491">
        <v>45111</v>
      </c>
      <c r="J378" s="461" t="s">
        <v>2019</v>
      </c>
      <c r="K378" s="461" t="s">
        <v>2020</v>
      </c>
      <c r="L378" s="462" t="s">
        <v>7</v>
      </c>
      <c r="M378" s="463">
        <v>4</v>
      </c>
      <c r="N378" s="482">
        <v>102.65891999999999</v>
      </c>
    </row>
    <row r="379" spans="3:14" x14ac:dyDescent="0.25">
      <c r="C379" s="552">
        <v>45192</v>
      </c>
      <c r="D379" s="435">
        <v>45192</v>
      </c>
      <c r="E379" s="415" t="s">
        <v>3734</v>
      </c>
      <c r="F379" s="415" t="s">
        <v>7</v>
      </c>
      <c r="G379" s="553">
        <v>223125</v>
      </c>
      <c r="I379" s="491">
        <v>45111</v>
      </c>
      <c r="J379" s="461" t="s">
        <v>2754</v>
      </c>
      <c r="K379" s="461" t="s">
        <v>2755</v>
      </c>
      <c r="L379" s="462" t="s">
        <v>7</v>
      </c>
      <c r="M379" s="463">
        <v>2</v>
      </c>
      <c r="N379" s="482">
        <v>88.271820000000019</v>
      </c>
    </row>
    <row r="380" spans="3:14" x14ac:dyDescent="0.25">
      <c r="C380" s="552">
        <v>45196</v>
      </c>
      <c r="D380" s="435">
        <v>45196</v>
      </c>
      <c r="E380" s="415" t="s">
        <v>3735</v>
      </c>
      <c r="F380" s="415" t="s">
        <v>7</v>
      </c>
      <c r="G380" s="553">
        <v>2305625</v>
      </c>
      <c r="I380" s="492">
        <v>45112</v>
      </c>
      <c r="J380" s="451" t="s">
        <v>2756</v>
      </c>
      <c r="K380" s="451" t="s">
        <v>2757</v>
      </c>
      <c r="L380" s="462" t="s">
        <v>7</v>
      </c>
      <c r="M380" s="453">
        <v>1</v>
      </c>
      <c r="N380" s="482">
        <v>433160</v>
      </c>
    </row>
    <row r="381" spans="3:14" x14ac:dyDescent="0.25">
      <c r="C381" s="552">
        <v>45196</v>
      </c>
      <c r="D381" s="435">
        <v>45196</v>
      </c>
      <c r="E381" s="415" t="s">
        <v>3736</v>
      </c>
      <c r="F381" s="415" t="s">
        <v>7</v>
      </c>
      <c r="G381" s="553">
        <v>29750</v>
      </c>
      <c r="I381" s="492">
        <v>45112</v>
      </c>
      <c r="J381" s="451" t="s">
        <v>2758</v>
      </c>
      <c r="K381" s="451" t="s">
        <v>2759</v>
      </c>
      <c r="L381" s="462" t="s">
        <v>7</v>
      </c>
      <c r="M381" s="453">
        <v>1</v>
      </c>
      <c r="N381" s="482">
        <v>402220</v>
      </c>
    </row>
    <row r="382" spans="3:14" x14ac:dyDescent="0.25">
      <c r="C382" s="552">
        <v>45196</v>
      </c>
      <c r="D382" s="435">
        <v>45196</v>
      </c>
      <c r="E382" s="415" t="s">
        <v>3737</v>
      </c>
      <c r="F382" s="415" t="s">
        <v>7</v>
      </c>
      <c r="G382" s="553">
        <v>29750</v>
      </c>
      <c r="I382" s="492">
        <v>45112</v>
      </c>
      <c r="J382" s="451" t="s">
        <v>2760</v>
      </c>
      <c r="K382" s="451" t="s">
        <v>2761</v>
      </c>
      <c r="L382" s="462" t="s">
        <v>7</v>
      </c>
      <c r="M382" s="453">
        <v>1</v>
      </c>
      <c r="N382" s="482">
        <v>416000.67600000004</v>
      </c>
    </row>
    <row r="383" spans="3:14" x14ac:dyDescent="0.25">
      <c r="C383" s="552">
        <v>45196</v>
      </c>
      <c r="D383" s="435">
        <v>45196</v>
      </c>
      <c r="E383" s="415" t="s">
        <v>3738</v>
      </c>
      <c r="F383" s="415" t="s">
        <v>7</v>
      </c>
      <c r="G383" s="553">
        <v>59500</v>
      </c>
      <c r="I383" s="492">
        <v>45112</v>
      </c>
      <c r="J383" s="451" t="s">
        <v>2762</v>
      </c>
      <c r="K383" s="451" t="s">
        <v>2763</v>
      </c>
      <c r="L383" s="462" t="s">
        <v>7</v>
      </c>
      <c r="M383" s="453">
        <v>1</v>
      </c>
      <c r="N383" s="482">
        <v>39001.417000000001</v>
      </c>
    </row>
    <row r="384" spans="3:14" x14ac:dyDescent="0.25">
      <c r="C384" s="552">
        <v>45197</v>
      </c>
      <c r="D384" s="435">
        <v>45197</v>
      </c>
      <c r="E384" s="415" t="s">
        <v>3739</v>
      </c>
      <c r="F384" s="415" t="s">
        <v>7</v>
      </c>
      <c r="G384" s="553">
        <v>22312.5</v>
      </c>
      <c r="I384" s="492">
        <v>45112</v>
      </c>
      <c r="J384" s="451" t="s">
        <v>2764</v>
      </c>
      <c r="K384" s="451" t="s">
        <v>2765</v>
      </c>
      <c r="L384" s="462" t="s">
        <v>7</v>
      </c>
      <c r="M384" s="453">
        <v>1</v>
      </c>
      <c r="N384" s="482">
        <v>7799.9740000000002</v>
      </c>
    </row>
    <row r="385" spans="3:14" x14ac:dyDescent="0.25">
      <c r="C385" s="552">
        <v>45197</v>
      </c>
      <c r="D385" s="435">
        <v>45197</v>
      </c>
      <c r="E385" s="415" t="s">
        <v>3740</v>
      </c>
      <c r="F385" s="415" t="s">
        <v>7</v>
      </c>
      <c r="G385" s="553">
        <v>223125</v>
      </c>
      <c r="I385" s="492">
        <v>45112</v>
      </c>
      <c r="J385" s="451" t="s">
        <v>2766</v>
      </c>
      <c r="K385" s="451" t="s">
        <v>2767</v>
      </c>
      <c r="L385" s="462" t="s">
        <v>7</v>
      </c>
      <c r="M385" s="453">
        <v>1</v>
      </c>
      <c r="N385" s="482">
        <v>58499.805</v>
      </c>
    </row>
    <row r="386" spans="3:14" ht="15.75" thickBot="1" x14ac:dyDescent="0.3">
      <c r="C386" s="554">
        <v>45197</v>
      </c>
      <c r="D386" s="555">
        <v>45197</v>
      </c>
      <c r="E386" s="538" t="s">
        <v>3741</v>
      </c>
      <c r="F386" s="538" t="s">
        <v>7</v>
      </c>
      <c r="G386" s="556">
        <v>223125</v>
      </c>
      <c r="I386" s="492">
        <v>45112</v>
      </c>
      <c r="J386" s="451" t="s">
        <v>2768</v>
      </c>
      <c r="K386" s="451" t="s">
        <v>2769</v>
      </c>
      <c r="L386" s="462" t="s">
        <v>7</v>
      </c>
      <c r="M386" s="453">
        <v>3</v>
      </c>
      <c r="N386" s="482">
        <v>19501.482000000004</v>
      </c>
    </row>
    <row r="387" spans="3:14" x14ac:dyDescent="0.25">
      <c r="C387" s="549" t="s">
        <v>4147</v>
      </c>
      <c r="D387" s="550">
        <v>45201</v>
      </c>
      <c r="E387" s="417" t="s">
        <v>4148</v>
      </c>
      <c r="F387" s="417" t="s">
        <v>7</v>
      </c>
      <c r="G387" s="551">
        <v>669375</v>
      </c>
      <c r="I387" s="492">
        <v>45112</v>
      </c>
      <c r="J387" s="451" t="s">
        <v>2770</v>
      </c>
      <c r="K387" s="451" t="s">
        <v>1002</v>
      </c>
      <c r="L387" s="462" t="s">
        <v>7</v>
      </c>
      <c r="M387" s="453">
        <v>1</v>
      </c>
      <c r="N387" s="482">
        <v>525980</v>
      </c>
    </row>
    <row r="388" spans="3:14" x14ac:dyDescent="0.25">
      <c r="C388" s="552">
        <v>3573</v>
      </c>
      <c r="D388" s="435">
        <v>45201</v>
      </c>
      <c r="E388" s="415" t="s">
        <v>4149</v>
      </c>
      <c r="F388" s="415" t="s">
        <v>7</v>
      </c>
      <c r="G388" s="553">
        <v>238000</v>
      </c>
      <c r="I388" s="492">
        <v>45112</v>
      </c>
      <c r="J388" s="451" t="s">
        <v>2771</v>
      </c>
      <c r="K388" s="451" t="s">
        <v>2772</v>
      </c>
      <c r="L388" s="462" t="s">
        <v>7</v>
      </c>
      <c r="M388" s="453">
        <v>1</v>
      </c>
      <c r="N388" s="482">
        <v>262990</v>
      </c>
    </row>
    <row r="389" spans="3:14" x14ac:dyDescent="0.25">
      <c r="C389" s="552">
        <v>3573</v>
      </c>
      <c r="D389" s="435">
        <v>45201</v>
      </c>
      <c r="E389" s="415" t="s">
        <v>4150</v>
      </c>
      <c r="F389" s="415" t="s">
        <v>7</v>
      </c>
      <c r="G389" s="553">
        <v>238000</v>
      </c>
      <c r="I389" s="492">
        <v>45112</v>
      </c>
      <c r="J389" s="451" t="s">
        <v>908</v>
      </c>
      <c r="K389" s="451" t="s">
        <v>944</v>
      </c>
      <c r="L389" s="462" t="s">
        <v>7</v>
      </c>
      <c r="M389" s="453">
        <v>1</v>
      </c>
      <c r="N389" s="482">
        <v>30940</v>
      </c>
    </row>
    <row r="390" spans="3:14" x14ac:dyDescent="0.25">
      <c r="C390" s="552">
        <v>3573</v>
      </c>
      <c r="D390" s="435">
        <v>45201</v>
      </c>
      <c r="E390" s="415" t="s">
        <v>3178</v>
      </c>
      <c r="F390" s="415" t="s">
        <v>7</v>
      </c>
      <c r="G390" s="553">
        <v>44625</v>
      </c>
      <c r="I390" s="492">
        <v>45112</v>
      </c>
      <c r="J390" s="451" t="s">
        <v>1005</v>
      </c>
      <c r="K390" s="451" t="s">
        <v>1006</v>
      </c>
      <c r="L390" s="462" t="s">
        <v>7</v>
      </c>
      <c r="M390" s="453">
        <v>1</v>
      </c>
      <c r="N390" s="482">
        <v>386750</v>
      </c>
    </row>
    <row r="391" spans="3:14" x14ac:dyDescent="0.25">
      <c r="C391" s="552">
        <v>3573</v>
      </c>
      <c r="D391" s="435">
        <v>45201</v>
      </c>
      <c r="E391" s="415" t="s">
        <v>4151</v>
      </c>
      <c r="F391" s="415" t="s">
        <v>7</v>
      </c>
      <c r="G391" s="553">
        <v>148750</v>
      </c>
      <c r="I391" s="492">
        <v>45112</v>
      </c>
      <c r="J391" s="451" t="s">
        <v>2773</v>
      </c>
      <c r="K391" s="451" t="s">
        <v>2774</v>
      </c>
      <c r="L391" s="462" t="s">
        <v>7</v>
      </c>
      <c r="M391" s="453">
        <v>1</v>
      </c>
      <c r="N391" s="482">
        <v>30940</v>
      </c>
    </row>
    <row r="392" spans="3:14" x14ac:dyDescent="0.25">
      <c r="C392" s="552">
        <v>3581</v>
      </c>
      <c r="D392" s="435">
        <v>45203</v>
      </c>
      <c r="E392" s="415" t="s">
        <v>4152</v>
      </c>
      <c r="F392" s="415" t="s">
        <v>7</v>
      </c>
      <c r="G392" s="553">
        <v>29750</v>
      </c>
      <c r="I392" s="492">
        <v>45112</v>
      </c>
      <c r="J392" s="451" t="s">
        <v>2775</v>
      </c>
      <c r="K392" s="451" t="s">
        <v>2776</v>
      </c>
      <c r="L392" s="462" t="s">
        <v>7</v>
      </c>
      <c r="M392" s="453">
        <v>1</v>
      </c>
      <c r="N392" s="482">
        <v>92820</v>
      </c>
    </row>
    <row r="393" spans="3:14" x14ac:dyDescent="0.25">
      <c r="C393" s="552">
        <v>3581</v>
      </c>
      <c r="D393" s="435">
        <v>45203</v>
      </c>
      <c r="E393" s="415" t="s">
        <v>4153</v>
      </c>
      <c r="F393" s="415" t="s">
        <v>7</v>
      </c>
      <c r="G393" s="553">
        <v>59500</v>
      </c>
      <c r="I393" s="492">
        <v>45112</v>
      </c>
      <c r="J393" s="451" t="s">
        <v>2777</v>
      </c>
      <c r="K393" s="451" t="s">
        <v>2778</v>
      </c>
      <c r="L393" s="462" t="s">
        <v>7</v>
      </c>
      <c r="M393" s="453">
        <v>1</v>
      </c>
      <c r="N393" s="482">
        <v>30940</v>
      </c>
    </row>
    <row r="394" spans="3:14" x14ac:dyDescent="0.25">
      <c r="C394" s="552">
        <v>3581</v>
      </c>
      <c r="D394" s="435">
        <v>45203</v>
      </c>
      <c r="E394" s="415" t="s">
        <v>4154</v>
      </c>
      <c r="F394" s="415" t="s">
        <v>7</v>
      </c>
      <c r="G394" s="553">
        <v>89250</v>
      </c>
      <c r="I394" s="491">
        <v>45112</v>
      </c>
      <c r="J394" s="461" t="s">
        <v>364</v>
      </c>
      <c r="K394" s="461" t="s">
        <v>365</v>
      </c>
      <c r="L394" s="462" t="s">
        <v>7</v>
      </c>
      <c r="M394" s="463">
        <v>1</v>
      </c>
      <c r="N394" s="482">
        <v>10449.257909999998</v>
      </c>
    </row>
    <row r="395" spans="3:14" x14ac:dyDescent="0.25">
      <c r="C395" s="552">
        <v>3581</v>
      </c>
      <c r="D395" s="435">
        <v>45203</v>
      </c>
      <c r="E395" s="415" t="s">
        <v>4155</v>
      </c>
      <c r="F395" s="415" t="s">
        <v>7</v>
      </c>
      <c r="G395" s="553">
        <v>44625</v>
      </c>
      <c r="I395" s="491">
        <v>45113</v>
      </c>
      <c r="J395" s="461" t="s">
        <v>74</v>
      </c>
      <c r="K395" s="461" t="s">
        <v>75</v>
      </c>
      <c r="L395" s="462" t="s">
        <v>7</v>
      </c>
      <c r="M395" s="463">
        <v>1</v>
      </c>
      <c r="N395" s="482">
        <v>346256.01400000002</v>
      </c>
    </row>
    <row r="396" spans="3:14" x14ac:dyDescent="0.25">
      <c r="C396" s="552">
        <v>3581</v>
      </c>
      <c r="D396" s="435">
        <v>45203</v>
      </c>
      <c r="E396" s="415" t="s">
        <v>4156</v>
      </c>
      <c r="F396" s="415" t="s">
        <v>7</v>
      </c>
      <c r="G396" s="553">
        <v>148750</v>
      </c>
      <c r="I396" s="491">
        <v>45113</v>
      </c>
      <c r="J396" s="461" t="s">
        <v>191</v>
      </c>
      <c r="K396" s="461" t="s">
        <v>192</v>
      </c>
      <c r="L396" s="462" t="s">
        <v>7</v>
      </c>
      <c r="M396" s="463">
        <v>2</v>
      </c>
      <c r="N396" s="482">
        <v>256488.2684</v>
      </c>
    </row>
    <row r="397" spans="3:14" x14ac:dyDescent="0.25">
      <c r="C397" s="552">
        <v>3581</v>
      </c>
      <c r="D397" s="435">
        <v>45203</v>
      </c>
      <c r="E397" s="415" t="s">
        <v>4157</v>
      </c>
      <c r="F397" s="415" t="s">
        <v>7</v>
      </c>
      <c r="G397" s="553">
        <v>44625</v>
      </c>
      <c r="I397" s="491">
        <v>45113</v>
      </c>
      <c r="J397" s="461" t="s">
        <v>181</v>
      </c>
      <c r="K397" s="461" t="s">
        <v>182</v>
      </c>
      <c r="L397" s="462" t="s">
        <v>7</v>
      </c>
      <c r="M397" s="463">
        <v>1</v>
      </c>
      <c r="N397" s="482">
        <v>114742.0729</v>
      </c>
    </row>
    <row r="398" spans="3:14" x14ac:dyDescent="0.25">
      <c r="C398" s="552">
        <v>3581</v>
      </c>
      <c r="D398" s="435">
        <v>45203</v>
      </c>
      <c r="E398" s="415" t="s">
        <v>4158</v>
      </c>
      <c r="F398" s="415" t="s">
        <v>7</v>
      </c>
      <c r="G398" s="553">
        <v>89250</v>
      </c>
      <c r="I398" s="491">
        <v>45115</v>
      </c>
      <c r="J398" s="461" t="s">
        <v>694</v>
      </c>
      <c r="K398" s="461" t="s">
        <v>819</v>
      </c>
      <c r="L398" s="462" t="s">
        <v>7</v>
      </c>
      <c r="M398" s="463">
        <v>8</v>
      </c>
      <c r="N398" s="482">
        <v>12376</v>
      </c>
    </row>
    <row r="399" spans="3:14" x14ac:dyDescent="0.25">
      <c r="C399" s="552">
        <v>201</v>
      </c>
      <c r="D399" s="435">
        <v>45204</v>
      </c>
      <c r="E399" s="415" t="s">
        <v>4159</v>
      </c>
      <c r="F399" s="415" t="s">
        <v>7</v>
      </c>
      <c r="G399" s="553">
        <v>223125</v>
      </c>
      <c r="I399" s="491">
        <v>45115</v>
      </c>
      <c r="J399" s="461" t="s">
        <v>2779</v>
      </c>
      <c r="K399" s="461" t="s">
        <v>2472</v>
      </c>
      <c r="L399" s="462" t="s">
        <v>7</v>
      </c>
      <c r="M399" s="463">
        <v>1</v>
      </c>
      <c r="N399" s="482">
        <v>54145</v>
      </c>
    </row>
    <row r="400" spans="3:14" x14ac:dyDescent="0.25">
      <c r="C400" s="552">
        <v>6428</v>
      </c>
      <c r="D400" s="435">
        <v>45205</v>
      </c>
      <c r="E400" s="415" t="s">
        <v>4160</v>
      </c>
      <c r="F400" s="415" t="s">
        <v>7</v>
      </c>
      <c r="G400" s="553">
        <v>44625</v>
      </c>
      <c r="I400" s="491">
        <v>45115</v>
      </c>
      <c r="J400" s="461" t="s">
        <v>817</v>
      </c>
      <c r="K400" s="461" t="s">
        <v>818</v>
      </c>
      <c r="L400" s="462" t="s">
        <v>7</v>
      </c>
      <c r="M400" s="463">
        <v>2</v>
      </c>
      <c r="N400" s="482">
        <v>9282</v>
      </c>
    </row>
    <row r="401" spans="3:14" x14ac:dyDescent="0.25">
      <c r="C401" s="552">
        <v>6428</v>
      </c>
      <c r="D401" s="435">
        <v>45205</v>
      </c>
      <c r="E401" s="415" t="s">
        <v>4161</v>
      </c>
      <c r="F401" s="415" t="s">
        <v>7</v>
      </c>
      <c r="G401" s="553">
        <v>37187.5</v>
      </c>
      <c r="I401" s="491">
        <v>45115</v>
      </c>
      <c r="J401" s="461" t="s">
        <v>503</v>
      </c>
      <c r="K401" s="461" t="s">
        <v>504</v>
      </c>
      <c r="L401" s="462" t="s">
        <v>7</v>
      </c>
      <c r="M401" s="463">
        <v>4</v>
      </c>
      <c r="N401" s="482">
        <v>18564</v>
      </c>
    </row>
    <row r="402" spans="3:14" x14ac:dyDescent="0.25">
      <c r="C402" s="552">
        <v>1020</v>
      </c>
      <c r="D402" s="435">
        <v>45208</v>
      </c>
      <c r="E402" s="415" t="s">
        <v>4162</v>
      </c>
      <c r="F402" s="415" t="s">
        <v>7</v>
      </c>
      <c r="G402" s="553">
        <v>59500</v>
      </c>
      <c r="I402" s="491">
        <v>45115</v>
      </c>
      <c r="J402" s="461" t="s">
        <v>670</v>
      </c>
      <c r="K402" s="461" t="s">
        <v>671</v>
      </c>
      <c r="L402" s="462" t="s">
        <v>7</v>
      </c>
      <c r="M402" s="463">
        <v>2</v>
      </c>
      <c r="N402" s="482">
        <v>10829</v>
      </c>
    </row>
    <row r="403" spans="3:14" x14ac:dyDescent="0.25">
      <c r="C403" s="552">
        <v>3582</v>
      </c>
      <c r="D403" s="435">
        <v>45208</v>
      </c>
      <c r="E403" s="415" t="s">
        <v>4163</v>
      </c>
      <c r="F403" s="415" t="s">
        <v>7</v>
      </c>
      <c r="G403" s="553">
        <v>59500</v>
      </c>
      <c r="I403" s="491">
        <v>45117</v>
      </c>
      <c r="J403" s="461" t="s">
        <v>2780</v>
      </c>
      <c r="K403" s="461" t="s">
        <v>2781</v>
      </c>
      <c r="L403" s="462" t="s">
        <v>7</v>
      </c>
      <c r="M403" s="463">
        <v>1</v>
      </c>
      <c r="N403" s="482">
        <v>52000.007150000005</v>
      </c>
    </row>
    <row r="404" spans="3:14" x14ac:dyDescent="0.25">
      <c r="C404" s="552">
        <v>3582</v>
      </c>
      <c r="D404" s="435">
        <v>45208</v>
      </c>
      <c r="E404" s="415" t="s">
        <v>4164</v>
      </c>
      <c r="F404" s="415" t="s">
        <v>7</v>
      </c>
      <c r="G404" s="553">
        <v>44625</v>
      </c>
      <c r="I404" s="491">
        <v>45118</v>
      </c>
      <c r="J404" s="461" t="s">
        <v>74</v>
      </c>
      <c r="K404" s="461" t="s">
        <v>75</v>
      </c>
      <c r="L404" s="462" t="s">
        <v>7</v>
      </c>
      <c r="M404" s="463">
        <v>1</v>
      </c>
      <c r="N404" s="482">
        <v>346256.01400000002</v>
      </c>
    </row>
    <row r="405" spans="3:14" x14ac:dyDescent="0.25">
      <c r="C405" s="552">
        <v>3582</v>
      </c>
      <c r="D405" s="435">
        <v>45208</v>
      </c>
      <c r="E405" s="415" t="s">
        <v>4165</v>
      </c>
      <c r="F405" s="415" t="s">
        <v>7</v>
      </c>
      <c r="G405" s="553">
        <v>59500</v>
      </c>
      <c r="I405" s="491">
        <v>45118</v>
      </c>
      <c r="J405" s="461" t="s">
        <v>372</v>
      </c>
      <c r="K405" s="461" t="s">
        <v>373</v>
      </c>
      <c r="L405" s="462" t="s">
        <v>7</v>
      </c>
      <c r="M405" s="463">
        <v>1</v>
      </c>
      <c r="N405" s="482">
        <v>2522.1050400000004</v>
      </c>
    </row>
    <row r="406" spans="3:14" x14ac:dyDescent="0.25">
      <c r="C406" s="552">
        <v>1199</v>
      </c>
      <c r="D406" s="435">
        <v>45210</v>
      </c>
      <c r="E406" s="415" t="s">
        <v>4166</v>
      </c>
      <c r="F406" s="415" t="s">
        <v>7</v>
      </c>
      <c r="G406" s="553">
        <v>59500</v>
      </c>
      <c r="I406" s="491">
        <v>45118</v>
      </c>
      <c r="J406" s="461" t="s">
        <v>842</v>
      </c>
      <c r="K406" s="461" t="s">
        <v>843</v>
      </c>
      <c r="L406" s="462" t="s">
        <v>7</v>
      </c>
      <c r="M406" s="463">
        <v>1</v>
      </c>
      <c r="N406" s="482">
        <v>6352.2604600000004</v>
      </c>
    </row>
    <row r="407" spans="3:14" x14ac:dyDescent="0.25">
      <c r="C407" s="552">
        <v>1199</v>
      </c>
      <c r="D407" s="435">
        <v>45210</v>
      </c>
      <c r="E407" s="415" t="s">
        <v>4167</v>
      </c>
      <c r="F407" s="415" t="s">
        <v>7</v>
      </c>
      <c r="G407" s="553">
        <v>89250</v>
      </c>
      <c r="I407" s="491">
        <v>45118</v>
      </c>
      <c r="J407" s="461" t="s">
        <v>2782</v>
      </c>
      <c r="K407" s="461" t="s">
        <v>2783</v>
      </c>
      <c r="L407" s="462" t="s">
        <v>7</v>
      </c>
      <c r="M407" s="463">
        <v>1</v>
      </c>
      <c r="N407" s="482">
        <v>13078.9568</v>
      </c>
    </row>
    <row r="408" spans="3:14" x14ac:dyDescent="0.25">
      <c r="C408" s="552">
        <v>590</v>
      </c>
      <c r="D408" s="435">
        <v>45211</v>
      </c>
      <c r="E408" s="415" t="s">
        <v>4168</v>
      </c>
      <c r="F408" s="415" t="s">
        <v>7</v>
      </c>
      <c r="G408" s="553">
        <v>119000</v>
      </c>
      <c r="I408" s="491">
        <v>45118</v>
      </c>
      <c r="J408" s="461" t="s">
        <v>2784</v>
      </c>
      <c r="K408" s="461" t="s">
        <v>2785</v>
      </c>
      <c r="L408" s="462" t="s">
        <v>7</v>
      </c>
      <c r="M408" s="463">
        <v>1</v>
      </c>
      <c r="N408" s="482">
        <v>6088.7754200000008</v>
      </c>
    </row>
    <row r="409" spans="3:14" x14ac:dyDescent="0.25">
      <c r="C409" s="552" t="s">
        <v>4169</v>
      </c>
      <c r="D409" s="435">
        <v>45212</v>
      </c>
      <c r="E409" s="415" t="s">
        <v>4170</v>
      </c>
      <c r="F409" s="415" t="s">
        <v>7</v>
      </c>
      <c r="G409" s="553">
        <v>223125</v>
      </c>
      <c r="I409" s="491">
        <v>45119</v>
      </c>
      <c r="J409" s="461" t="s">
        <v>2786</v>
      </c>
      <c r="K409" s="461" t="s">
        <v>2787</v>
      </c>
      <c r="L409" s="462" t="s">
        <v>7</v>
      </c>
      <c r="M409" s="463">
        <v>1</v>
      </c>
      <c r="N409" s="482">
        <v>1774498.7260000003</v>
      </c>
    </row>
    <row r="410" spans="3:14" x14ac:dyDescent="0.25">
      <c r="C410" s="552">
        <v>6432</v>
      </c>
      <c r="D410" s="435">
        <v>45216</v>
      </c>
      <c r="E410" s="415" t="s">
        <v>4171</v>
      </c>
      <c r="F410" s="415" t="s">
        <v>7</v>
      </c>
      <c r="G410" s="553">
        <v>29750</v>
      </c>
      <c r="I410" s="491">
        <v>45119</v>
      </c>
      <c r="J410" s="461" t="s">
        <v>2786</v>
      </c>
      <c r="K410" s="461" t="s">
        <v>2787</v>
      </c>
      <c r="L410" s="462" t="s">
        <v>7</v>
      </c>
      <c r="M410" s="463">
        <v>1</v>
      </c>
      <c r="N410" s="482">
        <v>1774498.7260000003</v>
      </c>
    </row>
    <row r="411" spans="3:14" x14ac:dyDescent="0.25">
      <c r="C411" s="552">
        <v>6432</v>
      </c>
      <c r="D411" s="435">
        <v>45216</v>
      </c>
      <c r="E411" s="415" t="s">
        <v>4172</v>
      </c>
      <c r="F411" s="415" t="s">
        <v>7</v>
      </c>
      <c r="G411" s="553">
        <v>74375</v>
      </c>
      <c r="I411" s="491">
        <v>45120</v>
      </c>
      <c r="J411" s="461" t="s">
        <v>74</v>
      </c>
      <c r="K411" s="461" t="s">
        <v>75</v>
      </c>
      <c r="L411" s="462" t="s">
        <v>7</v>
      </c>
      <c r="M411" s="463">
        <v>1</v>
      </c>
      <c r="N411" s="482">
        <v>346256.01400000002</v>
      </c>
    </row>
    <row r="412" spans="3:14" x14ac:dyDescent="0.25">
      <c r="C412" s="552">
        <v>6432</v>
      </c>
      <c r="D412" s="435">
        <v>45216</v>
      </c>
      <c r="E412" s="415" t="s">
        <v>4173</v>
      </c>
      <c r="F412" s="415" t="s">
        <v>7</v>
      </c>
      <c r="G412" s="553">
        <v>52062.5</v>
      </c>
      <c r="I412" s="491">
        <v>45121</v>
      </c>
      <c r="J412" s="461" t="s">
        <v>257</v>
      </c>
      <c r="K412" s="461" t="s">
        <v>258</v>
      </c>
      <c r="L412" s="462" t="s">
        <v>7</v>
      </c>
      <c r="M412" s="463">
        <v>2</v>
      </c>
      <c r="N412" s="482">
        <v>57184.88594</v>
      </c>
    </row>
    <row r="413" spans="3:14" x14ac:dyDescent="0.25">
      <c r="C413" s="552">
        <v>6432</v>
      </c>
      <c r="D413" s="435">
        <v>45216</v>
      </c>
      <c r="E413" s="415" t="s">
        <v>4174</v>
      </c>
      <c r="F413" s="415" t="s">
        <v>7</v>
      </c>
      <c r="G413" s="553">
        <v>37187.5</v>
      </c>
      <c r="I413" s="491">
        <v>45124</v>
      </c>
      <c r="J413" s="461" t="s">
        <v>181</v>
      </c>
      <c r="K413" s="461" t="s">
        <v>182</v>
      </c>
      <c r="L413" s="462" t="s">
        <v>7</v>
      </c>
      <c r="M413" s="463">
        <v>1</v>
      </c>
      <c r="N413" s="482">
        <v>114742.0729</v>
      </c>
    </row>
    <row r="414" spans="3:14" x14ac:dyDescent="0.25">
      <c r="C414" s="552">
        <v>573</v>
      </c>
      <c r="D414" s="435">
        <v>45217</v>
      </c>
      <c r="E414" s="415" t="s">
        <v>4175</v>
      </c>
      <c r="F414" s="415" t="s">
        <v>7</v>
      </c>
      <c r="G414" s="553">
        <v>223125</v>
      </c>
      <c r="I414" s="491">
        <v>45124</v>
      </c>
      <c r="J414" s="461" t="s">
        <v>2788</v>
      </c>
      <c r="K414" s="461" t="s">
        <v>2789</v>
      </c>
      <c r="L414" s="462" t="s">
        <v>7</v>
      </c>
      <c r="M414" s="463">
        <v>12</v>
      </c>
      <c r="N414" s="482">
        <v>46800.029640000008</v>
      </c>
    </row>
    <row r="415" spans="3:14" x14ac:dyDescent="0.25">
      <c r="C415" s="552" t="s">
        <v>4176</v>
      </c>
      <c r="D415" s="435">
        <v>45217</v>
      </c>
      <c r="E415" s="415" t="s">
        <v>4177</v>
      </c>
      <c r="F415" s="415" t="s">
        <v>7</v>
      </c>
      <c r="G415" s="553">
        <v>223125</v>
      </c>
      <c r="I415" s="510">
        <v>45125</v>
      </c>
      <c r="J415" s="451" t="s">
        <v>736</v>
      </c>
      <c r="K415" s="451" t="s">
        <v>1934</v>
      </c>
      <c r="L415" s="462" t="s">
        <v>7</v>
      </c>
      <c r="M415" s="509">
        <v>1</v>
      </c>
      <c r="N415" s="482">
        <v>599916.99312999996</v>
      </c>
    </row>
    <row r="416" spans="3:14" x14ac:dyDescent="0.25">
      <c r="C416" s="552">
        <v>1022</v>
      </c>
      <c r="D416" s="435">
        <v>45218</v>
      </c>
      <c r="E416" s="415" t="s">
        <v>3336</v>
      </c>
      <c r="F416" s="415" t="s">
        <v>7</v>
      </c>
      <c r="G416" s="553">
        <v>267750</v>
      </c>
      <c r="I416" s="493">
        <v>45131</v>
      </c>
      <c r="J416" s="487" t="s">
        <v>2790</v>
      </c>
      <c r="K416" s="488" t="s">
        <v>2791</v>
      </c>
      <c r="L416" s="489" t="s">
        <v>7</v>
      </c>
      <c r="M416" s="490">
        <v>1</v>
      </c>
      <c r="N416" s="482">
        <v>55249.991159999998</v>
      </c>
    </row>
    <row r="417" spans="3:14" x14ac:dyDescent="0.25">
      <c r="C417" s="552">
        <v>3586</v>
      </c>
      <c r="D417" s="435">
        <v>45218</v>
      </c>
      <c r="E417" s="415" t="s">
        <v>4178</v>
      </c>
      <c r="F417" s="415" t="s">
        <v>7</v>
      </c>
      <c r="G417" s="553">
        <v>89250</v>
      </c>
      <c r="I417" s="493">
        <v>45131</v>
      </c>
      <c r="J417" s="487" t="s">
        <v>854</v>
      </c>
      <c r="K417" s="488" t="s">
        <v>2792</v>
      </c>
      <c r="L417" s="489" t="s">
        <v>7</v>
      </c>
      <c r="M417" s="490">
        <v>1</v>
      </c>
      <c r="N417" s="482">
        <v>759199.99610000011</v>
      </c>
    </row>
    <row r="418" spans="3:14" x14ac:dyDescent="0.25">
      <c r="C418" s="552">
        <v>3586</v>
      </c>
      <c r="D418" s="435">
        <v>45218</v>
      </c>
      <c r="E418" s="415" t="s">
        <v>3185</v>
      </c>
      <c r="F418" s="415" t="s">
        <v>7</v>
      </c>
      <c r="G418" s="553">
        <v>44625</v>
      </c>
      <c r="I418" s="493">
        <v>45131</v>
      </c>
      <c r="J418" s="487" t="s">
        <v>2793</v>
      </c>
      <c r="K418" s="488" t="s">
        <v>2794</v>
      </c>
      <c r="L418" s="489" t="s">
        <v>7</v>
      </c>
      <c r="M418" s="490">
        <v>1</v>
      </c>
      <c r="N418" s="482">
        <v>617499.99401999998</v>
      </c>
    </row>
    <row r="419" spans="3:14" x14ac:dyDescent="0.25">
      <c r="C419" s="552">
        <v>3586</v>
      </c>
      <c r="D419" s="435">
        <v>45218</v>
      </c>
      <c r="E419" s="415" t="s">
        <v>4179</v>
      </c>
      <c r="F419" s="415" t="s">
        <v>7</v>
      </c>
      <c r="G419" s="553">
        <v>59500</v>
      </c>
      <c r="I419" s="493">
        <v>45131</v>
      </c>
      <c r="J419" s="487" t="s">
        <v>2795</v>
      </c>
      <c r="K419" s="488" t="s">
        <v>2796</v>
      </c>
      <c r="L419" s="489" t="s">
        <v>7</v>
      </c>
      <c r="M419" s="490">
        <v>2</v>
      </c>
      <c r="N419" s="482">
        <v>923866.66735999996</v>
      </c>
    </row>
    <row r="420" spans="3:14" x14ac:dyDescent="0.25">
      <c r="C420" s="552">
        <v>3592</v>
      </c>
      <c r="D420" s="435">
        <v>45218</v>
      </c>
      <c r="E420" s="415" t="s">
        <v>3185</v>
      </c>
      <c r="F420" s="415" t="s">
        <v>7</v>
      </c>
      <c r="G420" s="553">
        <v>44625</v>
      </c>
      <c r="I420" s="493">
        <v>45131</v>
      </c>
      <c r="J420" s="487" t="s">
        <v>2797</v>
      </c>
      <c r="K420" s="488" t="s">
        <v>2798</v>
      </c>
      <c r="L420" s="489" t="s">
        <v>7</v>
      </c>
      <c r="M420" s="490">
        <v>1</v>
      </c>
      <c r="N420" s="482">
        <v>72799.99454</v>
      </c>
    </row>
    <row r="421" spans="3:14" x14ac:dyDescent="0.25">
      <c r="C421" s="552">
        <v>3592</v>
      </c>
      <c r="D421" s="435">
        <v>45218</v>
      </c>
      <c r="E421" s="415" t="s">
        <v>4180</v>
      </c>
      <c r="F421" s="415" t="s">
        <v>7</v>
      </c>
      <c r="G421" s="553">
        <v>148750</v>
      </c>
      <c r="I421" s="493">
        <v>45131</v>
      </c>
      <c r="J421" s="487" t="s">
        <v>2799</v>
      </c>
      <c r="K421" s="488" t="s">
        <v>2800</v>
      </c>
      <c r="L421" s="489" t="s">
        <v>7</v>
      </c>
      <c r="M421" s="490">
        <v>1</v>
      </c>
      <c r="N421" s="482">
        <v>779999.99896</v>
      </c>
    </row>
    <row r="422" spans="3:14" x14ac:dyDescent="0.25">
      <c r="C422" s="552">
        <v>209</v>
      </c>
      <c r="D422" s="435">
        <v>45218</v>
      </c>
      <c r="E422" s="415" t="s">
        <v>4181</v>
      </c>
      <c r="F422" s="415" t="s">
        <v>7</v>
      </c>
      <c r="G422" s="553">
        <v>520625</v>
      </c>
      <c r="I422" s="493">
        <v>45131</v>
      </c>
      <c r="J422" s="487" t="s">
        <v>2801</v>
      </c>
      <c r="K422" s="488" t="s">
        <v>2802</v>
      </c>
      <c r="L422" s="489" t="s">
        <v>7</v>
      </c>
      <c r="M422" s="490">
        <v>1</v>
      </c>
      <c r="N422" s="482">
        <v>273000.00273000001</v>
      </c>
    </row>
    <row r="423" spans="3:14" x14ac:dyDescent="0.25">
      <c r="C423" s="552"/>
      <c r="D423" s="435">
        <v>45219</v>
      </c>
      <c r="E423" s="415" t="s">
        <v>4182</v>
      </c>
      <c r="F423" s="415" t="s">
        <v>7</v>
      </c>
      <c r="G423" s="553">
        <v>37187.5</v>
      </c>
      <c r="I423" s="493">
        <v>45131</v>
      </c>
      <c r="J423" s="487" t="s">
        <v>2803</v>
      </c>
      <c r="K423" s="488" t="s">
        <v>2804</v>
      </c>
      <c r="L423" s="489" t="s">
        <v>7</v>
      </c>
      <c r="M423" s="490">
        <v>2</v>
      </c>
      <c r="N423" s="482">
        <v>15600.009880000003</v>
      </c>
    </row>
    <row r="424" spans="3:14" x14ac:dyDescent="0.25">
      <c r="C424" s="552"/>
      <c r="D424" s="435">
        <v>45219</v>
      </c>
      <c r="E424" s="415" t="s">
        <v>4183</v>
      </c>
      <c r="F424" s="415" t="s">
        <v>7</v>
      </c>
      <c r="G424" s="553">
        <v>29750</v>
      </c>
      <c r="I424" s="510">
        <v>45131</v>
      </c>
      <c r="J424" s="451" t="s">
        <v>2805</v>
      </c>
      <c r="K424" s="451" t="s">
        <v>1276</v>
      </c>
      <c r="L424" s="462" t="s">
        <v>7</v>
      </c>
      <c r="M424" s="509">
        <v>1</v>
      </c>
      <c r="N424" s="482">
        <v>52000.007150000005</v>
      </c>
    </row>
    <row r="425" spans="3:14" x14ac:dyDescent="0.25">
      <c r="C425" s="552"/>
      <c r="D425" s="435">
        <v>45219</v>
      </c>
      <c r="E425" s="415" t="s">
        <v>4172</v>
      </c>
      <c r="F425" s="415" t="s">
        <v>7</v>
      </c>
      <c r="G425" s="553">
        <v>74375</v>
      </c>
      <c r="I425" s="510">
        <v>45131</v>
      </c>
      <c r="J425" s="451" t="s">
        <v>2806</v>
      </c>
      <c r="K425" s="451" t="s">
        <v>2807</v>
      </c>
      <c r="L425" s="462" t="s">
        <v>7</v>
      </c>
      <c r="M425" s="509">
        <v>1</v>
      </c>
      <c r="N425" s="482">
        <v>12999.997920000002</v>
      </c>
    </row>
    <row r="426" spans="3:14" x14ac:dyDescent="0.25">
      <c r="C426" s="552"/>
      <c r="D426" s="435">
        <v>45219</v>
      </c>
      <c r="E426" s="415" t="s">
        <v>4184</v>
      </c>
      <c r="F426" s="415" t="s">
        <v>7</v>
      </c>
      <c r="G426" s="553">
        <v>52062.5</v>
      </c>
      <c r="I426" s="510">
        <v>45131</v>
      </c>
      <c r="J426" s="451" t="s">
        <v>2808</v>
      </c>
      <c r="K426" s="451" t="s">
        <v>2809</v>
      </c>
      <c r="L426" s="462" t="s">
        <v>7</v>
      </c>
      <c r="M426" s="509">
        <v>1</v>
      </c>
      <c r="N426" s="482">
        <v>15599.994410000001</v>
      </c>
    </row>
    <row r="427" spans="3:14" x14ac:dyDescent="0.25">
      <c r="C427" s="552">
        <v>212</v>
      </c>
      <c r="D427" s="435">
        <v>45223</v>
      </c>
      <c r="E427" s="415" t="s">
        <v>4185</v>
      </c>
      <c r="F427" s="415" t="s">
        <v>7</v>
      </c>
      <c r="G427" s="553">
        <v>223125</v>
      </c>
      <c r="I427" s="510">
        <v>45131</v>
      </c>
      <c r="J427" s="451" t="s">
        <v>2810</v>
      </c>
      <c r="K427" s="451" t="s">
        <v>2811</v>
      </c>
      <c r="L427" s="462" t="s">
        <v>7</v>
      </c>
      <c r="M427" s="509">
        <v>1</v>
      </c>
      <c r="N427" s="482">
        <v>247000.00688999999</v>
      </c>
    </row>
    <row r="428" spans="3:14" x14ac:dyDescent="0.25">
      <c r="C428" s="552">
        <v>213</v>
      </c>
      <c r="D428" s="435">
        <v>45223</v>
      </c>
      <c r="E428" s="415" t="s">
        <v>4186</v>
      </c>
      <c r="F428" s="415" t="s">
        <v>7</v>
      </c>
      <c r="G428" s="553">
        <v>148750</v>
      </c>
      <c r="I428" s="510">
        <v>45131</v>
      </c>
      <c r="J428" s="451" t="s">
        <v>2812</v>
      </c>
      <c r="K428" s="451" t="s">
        <v>2813</v>
      </c>
      <c r="L428" s="462" t="s">
        <v>7</v>
      </c>
      <c r="M428" s="509">
        <v>1</v>
      </c>
      <c r="N428" s="482">
        <v>142999.99259000001</v>
      </c>
    </row>
    <row r="429" spans="3:14" x14ac:dyDescent="0.25">
      <c r="C429" s="552">
        <v>3596</v>
      </c>
      <c r="D429" s="435">
        <v>45225</v>
      </c>
      <c r="E429" s="415" t="s">
        <v>4151</v>
      </c>
      <c r="F429" s="415" t="s">
        <v>7</v>
      </c>
      <c r="G429" s="553">
        <v>178500</v>
      </c>
      <c r="I429" s="510">
        <v>45131</v>
      </c>
      <c r="J429" s="451" t="s">
        <v>2797</v>
      </c>
      <c r="K429" s="451" t="s">
        <v>2798</v>
      </c>
      <c r="L429" s="462" t="s">
        <v>7</v>
      </c>
      <c r="M429" s="509">
        <v>1</v>
      </c>
      <c r="N429" s="482">
        <v>72799.99454</v>
      </c>
    </row>
    <row r="430" spans="3:14" x14ac:dyDescent="0.25">
      <c r="C430" s="552">
        <v>3596</v>
      </c>
      <c r="D430" s="435">
        <v>45225</v>
      </c>
      <c r="E430" s="415" t="s">
        <v>4187</v>
      </c>
      <c r="F430" s="415" t="s">
        <v>7</v>
      </c>
      <c r="G430" s="553">
        <v>178500</v>
      </c>
      <c r="I430" s="510">
        <v>45131</v>
      </c>
      <c r="J430" s="451" t="s">
        <v>2033</v>
      </c>
      <c r="K430" s="451" t="s">
        <v>2034</v>
      </c>
      <c r="L430" s="462" t="s">
        <v>7</v>
      </c>
      <c r="M430" s="509">
        <v>3</v>
      </c>
      <c r="N430" s="482">
        <v>156000.02145000003</v>
      </c>
    </row>
    <row r="431" spans="3:14" x14ac:dyDescent="0.25">
      <c r="C431" s="552">
        <v>3596</v>
      </c>
      <c r="D431" s="435">
        <v>45225</v>
      </c>
      <c r="E431" s="415" t="s">
        <v>4188</v>
      </c>
      <c r="F431" s="415" t="s">
        <v>7</v>
      </c>
      <c r="G431" s="553">
        <v>133875</v>
      </c>
      <c r="I431" s="510">
        <v>45131</v>
      </c>
      <c r="J431" s="451" t="s">
        <v>2808</v>
      </c>
      <c r="K431" s="451" t="s">
        <v>2809</v>
      </c>
      <c r="L431" s="462" t="s">
        <v>7</v>
      </c>
      <c r="M431" s="509">
        <v>2</v>
      </c>
      <c r="N431" s="482">
        <v>31199.988820000002</v>
      </c>
    </row>
    <row r="432" spans="3:14" x14ac:dyDescent="0.25">
      <c r="C432" s="552">
        <v>3596</v>
      </c>
      <c r="D432" s="435">
        <v>45225</v>
      </c>
      <c r="E432" s="415" t="s">
        <v>4189</v>
      </c>
      <c r="F432" s="415" t="s">
        <v>7</v>
      </c>
      <c r="G432" s="553">
        <v>119000</v>
      </c>
      <c r="I432" s="510">
        <v>45131</v>
      </c>
      <c r="J432" s="451" t="s">
        <v>2795</v>
      </c>
      <c r="K432" s="451" t="s">
        <v>2796</v>
      </c>
      <c r="L432" s="462" t="s">
        <v>7</v>
      </c>
      <c r="M432" s="509">
        <v>1</v>
      </c>
      <c r="N432" s="482">
        <v>461933.33367999998</v>
      </c>
    </row>
    <row r="433" spans="3:14" x14ac:dyDescent="0.25">
      <c r="C433" s="552" t="s">
        <v>4190</v>
      </c>
      <c r="D433" s="435">
        <v>45225</v>
      </c>
      <c r="E433" s="415" t="s">
        <v>4191</v>
      </c>
      <c r="F433" s="415" t="s">
        <v>7</v>
      </c>
      <c r="G433" s="553">
        <v>223125</v>
      </c>
      <c r="I433" s="510">
        <v>45131</v>
      </c>
      <c r="J433" s="451" t="s">
        <v>2790</v>
      </c>
      <c r="K433" s="451" t="s">
        <v>2791</v>
      </c>
      <c r="L433" s="462" t="s">
        <v>7</v>
      </c>
      <c r="M433" s="509">
        <v>1</v>
      </c>
      <c r="N433" s="482">
        <v>55249.991159999998</v>
      </c>
    </row>
    <row r="434" spans="3:14" ht="15.75" thickBot="1" x14ac:dyDescent="0.3">
      <c r="C434" s="554" t="s">
        <v>4192</v>
      </c>
      <c r="D434" s="555">
        <v>45225</v>
      </c>
      <c r="E434" s="538" t="s">
        <v>4193</v>
      </c>
      <c r="F434" s="538" t="s">
        <v>7</v>
      </c>
      <c r="G434" s="556">
        <v>223125</v>
      </c>
      <c r="I434" s="510">
        <v>45131</v>
      </c>
      <c r="J434" s="451" t="s">
        <v>2814</v>
      </c>
      <c r="K434" s="451" t="s">
        <v>2815</v>
      </c>
      <c r="L434" s="462" t="s">
        <v>7</v>
      </c>
      <c r="M434" s="509">
        <v>1</v>
      </c>
      <c r="N434" s="482">
        <v>572000.0013</v>
      </c>
    </row>
    <row r="435" spans="3:14" x14ac:dyDescent="0.25">
      <c r="C435" s="549">
        <v>1026</v>
      </c>
      <c r="D435" s="550">
        <v>45231</v>
      </c>
      <c r="E435" s="417" t="s">
        <v>4514</v>
      </c>
      <c r="F435" s="417" t="s">
        <v>7</v>
      </c>
      <c r="G435" s="551">
        <v>89250</v>
      </c>
      <c r="I435" s="493">
        <v>45133</v>
      </c>
      <c r="J435" s="487" t="s">
        <v>624</v>
      </c>
      <c r="K435" s="488" t="s">
        <v>2816</v>
      </c>
      <c r="L435" s="489" t="s">
        <v>7</v>
      </c>
      <c r="M435" s="490">
        <v>4</v>
      </c>
      <c r="N435" s="482">
        <v>387432.36</v>
      </c>
    </row>
    <row r="436" spans="3:14" x14ac:dyDescent="0.25">
      <c r="C436" s="552">
        <v>3598</v>
      </c>
      <c r="D436" s="435">
        <v>45231</v>
      </c>
      <c r="E436" s="415" t="s">
        <v>4515</v>
      </c>
      <c r="F436" s="415" t="s">
        <v>7</v>
      </c>
      <c r="G436" s="553">
        <v>119000</v>
      </c>
      <c r="I436" s="493">
        <v>45133</v>
      </c>
      <c r="J436" s="487" t="s">
        <v>181</v>
      </c>
      <c r="K436" s="488" t="s">
        <v>182</v>
      </c>
      <c r="L436" s="489" t="s">
        <v>7</v>
      </c>
      <c r="M436" s="490">
        <v>1</v>
      </c>
      <c r="N436" s="482">
        <v>114742.0729</v>
      </c>
    </row>
    <row r="437" spans="3:14" x14ac:dyDescent="0.25">
      <c r="C437" s="552">
        <v>3598</v>
      </c>
      <c r="D437" s="435">
        <v>45231</v>
      </c>
      <c r="E437" s="415" t="s">
        <v>4516</v>
      </c>
      <c r="F437" s="415" t="s">
        <v>7</v>
      </c>
      <c r="G437" s="553">
        <v>148750</v>
      </c>
      <c r="I437" s="493">
        <v>45133</v>
      </c>
      <c r="J437" s="487" t="s">
        <v>74</v>
      </c>
      <c r="K437" s="488" t="s">
        <v>75</v>
      </c>
      <c r="L437" s="489" t="s">
        <v>7</v>
      </c>
      <c r="M437" s="490">
        <v>2</v>
      </c>
      <c r="N437" s="482">
        <v>692512.02000000014</v>
      </c>
    </row>
    <row r="438" spans="3:14" x14ac:dyDescent="0.25">
      <c r="C438" s="552">
        <v>3598</v>
      </c>
      <c r="D438" s="435">
        <v>45231</v>
      </c>
      <c r="E438" s="415" t="s">
        <v>3185</v>
      </c>
      <c r="F438" s="415" t="s">
        <v>7</v>
      </c>
      <c r="G438" s="553">
        <v>44625</v>
      </c>
      <c r="I438" s="493">
        <v>45133</v>
      </c>
      <c r="J438" s="487" t="s">
        <v>241</v>
      </c>
      <c r="K438" s="488" t="s">
        <v>242</v>
      </c>
      <c r="L438" s="489" t="s">
        <v>7</v>
      </c>
      <c r="M438" s="490">
        <v>6</v>
      </c>
      <c r="N438" s="482">
        <v>20047.906200000005</v>
      </c>
    </row>
    <row r="439" spans="3:14" x14ac:dyDescent="0.25">
      <c r="C439" s="552">
        <v>6445</v>
      </c>
      <c r="D439" s="435">
        <v>45231</v>
      </c>
      <c r="E439" s="415" t="s">
        <v>4517</v>
      </c>
      <c r="F439" s="415" t="s">
        <v>7</v>
      </c>
      <c r="G439" s="553">
        <v>111562.5</v>
      </c>
      <c r="I439" s="493">
        <v>45133</v>
      </c>
      <c r="J439" s="487" t="s">
        <v>2817</v>
      </c>
      <c r="K439" s="488" t="s">
        <v>2818</v>
      </c>
      <c r="L439" s="489" t="s">
        <v>7</v>
      </c>
      <c r="M439" s="490">
        <v>2</v>
      </c>
      <c r="N439" s="482">
        <v>5462.7664000000004</v>
      </c>
    </row>
    <row r="440" spans="3:14" x14ac:dyDescent="0.25">
      <c r="C440" s="552">
        <v>6445</v>
      </c>
      <c r="D440" s="435">
        <v>45231</v>
      </c>
      <c r="E440" s="415" t="s">
        <v>4518</v>
      </c>
      <c r="F440" s="415" t="s">
        <v>7</v>
      </c>
      <c r="G440" s="553">
        <v>74375</v>
      </c>
      <c r="I440" s="493">
        <v>45133</v>
      </c>
      <c r="J440" s="487" t="s">
        <v>289</v>
      </c>
      <c r="K440" s="488" t="s">
        <v>290</v>
      </c>
      <c r="L440" s="489" t="s">
        <v>7</v>
      </c>
      <c r="M440" s="490">
        <v>2</v>
      </c>
      <c r="N440" s="482">
        <v>1043.0588</v>
      </c>
    </row>
    <row r="441" spans="3:14" x14ac:dyDescent="0.25">
      <c r="C441" s="552">
        <v>6445</v>
      </c>
      <c r="D441" s="435">
        <v>45231</v>
      </c>
      <c r="E441" s="415" t="s">
        <v>4519</v>
      </c>
      <c r="F441" s="415" t="s">
        <v>7</v>
      </c>
      <c r="G441" s="553">
        <v>44625</v>
      </c>
      <c r="I441" s="493">
        <v>45133</v>
      </c>
      <c r="J441" s="487" t="s">
        <v>243</v>
      </c>
      <c r="K441" s="488" t="s">
        <v>244</v>
      </c>
      <c r="L441" s="489" t="s">
        <v>7</v>
      </c>
      <c r="M441" s="490">
        <v>6</v>
      </c>
      <c r="N441" s="482">
        <v>6177.3851999999988</v>
      </c>
    </row>
    <row r="442" spans="3:14" x14ac:dyDescent="0.25">
      <c r="C442" s="552">
        <v>6445</v>
      </c>
      <c r="D442" s="435">
        <v>45231</v>
      </c>
      <c r="E442" s="415" t="s">
        <v>4520</v>
      </c>
      <c r="F442" s="415" t="s">
        <v>7</v>
      </c>
      <c r="G442" s="553">
        <v>44625</v>
      </c>
      <c r="I442" s="493">
        <v>45133</v>
      </c>
      <c r="J442" s="487" t="s">
        <v>247</v>
      </c>
      <c r="K442" s="488" t="s">
        <v>248</v>
      </c>
      <c r="L442" s="489" t="s">
        <v>7</v>
      </c>
      <c r="M442" s="490">
        <v>2</v>
      </c>
      <c r="N442" s="482">
        <v>2296.6761999999999</v>
      </c>
    </row>
    <row r="443" spans="3:14" x14ac:dyDescent="0.25">
      <c r="C443" s="552">
        <v>6445</v>
      </c>
      <c r="D443" s="435">
        <v>45231</v>
      </c>
      <c r="E443" s="415" t="s">
        <v>4521</v>
      </c>
      <c r="F443" s="415" t="s">
        <v>7</v>
      </c>
      <c r="G443" s="553">
        <v>44625</v>
      </c>
      <c r="I443" s="493">
        <v>45133</v>
      </c>
      <c r="J443" s="487" t="s">
        <v>1233</v>
      </c>
      <c r="K443" s="488" t="s">
        <v>2819</v>
      </c>
      <c r="L443" s="489" t="s">
        <v>7</v>
      </c>
      <c r="M443" s="490">
        <v>2</v>
      </c>
      <c r="N443" s="482">
        <v>223.86279999999999</v>
      </c>
    </row>
    <row r="444" spans="3:14" x14ac:dyDescent="0.25">
      <c r="C444" s="552">
        <v>6445</v>
      </c>
      <c r="D444" s="435">
        <v>45231</v>
      </c>
      <c r="E444" s="415" t="s">
        <v>4522</v>
      </c>
      <c r="F444" s="415" t="s">
        <v>7</v>
      </c>
      <c r="G444" s="553">
        <v>59500</v>
      </c>
      <c r="I444" s="493">
        <v>45133</v>
      </c>
      <c r="J444" s="487" t="s">
        <v>860</v>
      </c>
      <c r="K444" s="488" t="s">
        <v>861</v>
      </c>
      <c r="L444" s="489" t="s">
        <v>7</v>
      </c>
      <c r="M444" s="490">
        <v>2</v>
      </c>
      <c r="N444" s="482">
        <v>1043.6300000000001</v>
      </c>
    </row>
    <row r="445" spans="3:14" x14ac:dyDescent="0.25">
      <c r="C445" s="552">
        <v>6445</v>
      </c>
      <c r="D445" s="435">
        <v>45231</v>
      </c>
      <c r="E445" s="415" t="s">
        <v>4523</v>
      </c>
      <c r="F445" s="415" t="s">
        <v>7</v>
      </c>
      <c r="G445" s="553">
        <v>52062.5</v>
      </c>
      <c r="I445" s="493">
        <v>45133</v>
      </c>
      <c r="J445" s="487" t="s">
        <v>2611</v>
      </c>
      <c r="K445" s="488" t="s">
        <v>2612</v>
      </c>
      <c r="L445" s="489" t="s">
        <v>7</v>
      </c>
      <c r="M445" s="490">
        <v>6</v>
      </c>
      <c r="N445" s="482">
        <v>3013.2228</v>
      </c>
    </row>
    <row r="446" spans="3:14" x14ac:dyDescent="0.25">
      <c r="C446" s="552"/>
      <c r="D446" s="435">
        <v>45244</v>
      </c>
      <c r="E446" s="415" t="s">
        <v>4524</v>
      </c>
      <c r="F446" s="415" t="s">
        <v>7</v>
      </c>
      <c r="G446" s="553">
        <v>371875</v>
      </c>
      <c r="I446" s="493">
        <v>45133</v>
      </c>
      <c r="J446" s="487" t="s">
        <v>249</v>
      </c>
      <c r="K446" s="488" t="s">
        <v>250</v>
      </c>
      <c r="L446" s="489" t="s">
        <v>7</v>
      </c>
      <c r="M446" s="490">
        <v>2</v>
      </c>
      <c r="N446" s="482">
        <v>432.16040000000004</v>
      </c>
    </row>
    <row r="447" spans="3:14" x14ac:dyDescent="0.25">
      <c r="C447" s="552"/>
      <c r="D447" s="435">
        <v>45244</v>
      </c>
      <c r="E447" s="415" t="s">
        <v>4525</v>
      </c>
      <c r="F447" s="415" t="s">
        <v>7</v>
      </c>
      <c r="G447" s="553">
        <v>223125</v>
      </c>
      <c r="I447" s="493">
        <v>45133</v>
      </c>
      <c r="J447" s="487" t="s">
        <v>844</v>
      </c>
      <c r="K447" s="488" t="s">
        <v>845</v>
      </c>
      <c r="L447" s="489" t="s">
        <v>7</v>
      </c>
      <c r="M447" s="490">
        <v>2</v>
      </c>
      <c r="N447" s="482">
        <v>608.56600000000003</v>
      </c>
    </row>
    <row r="448" spans="3:14" x14ac:dyDescent="0.25">
      <c r="C448" s="552" t="s">
        <v>4526</v>
      </c>
      <c r="D448" s="435">
        <v>45244</v>
      </c>
      <c r="E448" s="415" t="s">
        <v>4527</v>
      </c>
      <c r="F448" s="415" t="s">
        <v>7</v>
      </c>
      <c r="G448" s="553">
        <v>107100</v>
      </c>
      <c r="I448" s="493">
        <v>45133</v>
      </c>
      <c r="J448" s="487" t="s">
        <v>842</v>
      </c>
      <c r="K448" s="488" t="s">
        <v>843</v>
      </c>
      <c r="L448" s="489" t="s">
        <v>7</v>
      </c>
      <c r="M448" s="490">
        <v>1</v>
      </c>
      <c r="N448" s="482">
        <v>6352.2556999999988</v>
      </c>
    </row>
    <row r="449" spans="3:14" x14ac:dyDescent="0.25">
      <c r="C449" s="552" t="s">
        <v>4526</v>
      </c>
      <c r="D449" s="435">
        <v>45244</v>
      </c>
      <c r="E449" s="415" t="s">
        <v>4528</v>
      </c>
      <c r="F449" s="415" t="s">
        <v>7</v>
      </c>
      <c r="G449" s="553">
        <v>200812.5</v>
      </c>
      <c r="I449" s="493">
        <v>45133</v>
      </c>
      <c r="J449" s="487" t="s">
        <v>836</v>
      </c>
      <c r="K449" s="488" t="s">
        <v>837</v>
      </c>
      <c r="L449" s="489" t="s">
        <v>7</v>
      </c>
      <c r="M449" s="490">
        <v>1</v>
      </c>
      <c r="N449" s="482">
        <v>2477.1397000000002</v>
      </c>
    </row>
    <row r="450" spans="3:14" x14ac:dyDescent="0.25">
      <c r="C450" s="552" t="s">
        <v>4526</v>
      </c>
      <c r="D450" s="435">
        <v>45244</v>
      </c>
      <c r="E450" s="415" t="s">
        <v>4529</v>
      </c>
      <c r="F450" s="415" t="s">
        <v>7</v>
      </c>
      <c r="G450" s="553">
        <v>240975</v>
      </c>
      <c r="I450" s="493">
        <v>45133</v>
      </c>
      <c r="J450" s="487" t="s">
        <v>834</v>
      </c>
      <c r="K450" s="488" t="s">
        <v>835</v>
      </c>
      <c r="L450" s="489" t="s">
        <v>7</v>
      </c>
      <c r="M450" s="490">
        <v>700</v>
      </c>
      <c r="N450" s="482">
        <v>13219.71</v>
      </c>
    </row>
    <row r="451" spans="3:14" x14ac:dyDescent="0.25">
      <c r="C451" s="552">
        <v>252</v>
      </c>
      <c r="D451" s="435">
        <v>45244</v>
      </c>
      <c r="E451" s="415" t="s">
        <v>4530</v>
      </c>
      <c r="F451" s="415" t="s">
        <v>7</v>
      </c>
      <c r="G451" s="553">
        <v>223125</v>
      </c>
      <c r="I451" s="493">
        <v>45133</v>
      </c>
      <c r="J451" s="487" t="s">
        <v>2820</v>
      </c>
      <c r="K451" s="488" t="s">
        <v>2821</v>
      </c>
      <c r="L451" s="489" t="s">
        <v>7</v>
      </c>
      <c r="M451" s="490">
        <v>240</v>
      </c>
      <c r="N451" s="482">
        <v>40712.28</v>
      </c>
    </row>
    <row r="452" spans="3:14" x14ac:dyDescent="0.25">
      <c r="C452" s="552">
        <v>253</v>
      </c>
      <c r="D452" s="435">
        <v>45244</v>
      </c>
      <c r="E452" s="415" t="s">
        <v>4531</v>
      </c>
      <c r="F452" s="415" t="s">
        <v>7</v>
      </c>
      <c r="G452" s="553">
        <v>223125</v>
      </c>
      <c r="I452" s="493">
        <v>45133</v>
      </c>
      <c r="J452" s="487" t="s">
        <v>2822</v>
      </c>
      <c r="K452" s="488" t="s">
        <v>2823</v>
      </c>
      <c r="L452" s="489" t="s">
        <v>7</v>
      </c>
      <c r="M452" s="490">
        <v>4</v>
      </c>
      <c r="N452" s="482">
        <v>6793.1388000000006</v>
      </c>
    </row>
    <row r="453" spans="3:14" x14ac:dyDescent="0.25">
      <c r="C453" s="552">
        <v>3701</v>
      </c>
      <c r="D453" s="435">
        <v>45244</v>
      </c>
      <c r="E453" s="415" t="s">
        <v>4532</v>
      </c>
      <c r="F453" s="415" t="s">
        <v>7</v>
      </c>
      <c r="G453" s="553">
        <v>148750</v>
      </c>
      <c r="I453" s="493">
        <v>45133</v>
      </c>
      <c r="J453" s="487" t="s">
        <v>840</v>
      </c>
      <c r="K453" s="488" t="s">
        <v>841</v>
      </c>
      <c r="L453" s="489" t="s">
        <v>7</v>
      </c>
      <c r="M453" s="490">
        <v>8</v>
      </c>
      <c r="N453" s="482">
        <v>1431.9983999999999</v>
      </c>
    </row>
    <row r="454" spans="3:14" x14ac:dyDescent="0.25">
      <c r="C454" s="552">
        <v>3701</v>
      </c>
      <c r="D454" s="435">
        <v>45244</v>
      </c>
      <c r="E454" s="415" t="s">
        <v>4288</v>
      </c>
      <c r="F454" s="415" t="s">
        <v>7</v>
      </c>
      <c r="G454" s="553">
        <v>119000</v>
      </c>
      <c r="I454" s="493">
        <v>45134</v>
      </c>
      <c r="J454" s="487" t="s">
        <v>2824</v>
      </c>
      <c r="K454" s="488" t="s">
        <v>2825</v>
      </c>
      <c r="L454" s="489" t="s">
        <v>7</v>
      </c>
      <c r="M454" s="490">
        <v>68</v>
      </c>
      <c r="N454" s="482">
        <v>63700.385839999995</v>
      </c>
    </row>
    <row r="455" spans="3:14" x14ac:dyDescent="0.25">
      <c r="C455" s="552">
        <v>3701</v>
      </c>
      <c r="D455" s="435">
        <v>45244</v>
      </c>
      <c r="E455" s="415" t="s">
        <v>3185</v>
      </c>
      <c r="F455" s="415" t="s">
        <v>7</v>
      </c>
      <c r="G455" s="553">
        <v>44625</v>
      </c>
      <c r="I455" s="493">
        <v>45134</v>
      </c>
      <c r="J455" s="487" t="s">
        <v>487</v>
      </c>
      <c r="K455" s="488" t="s">
        <v>488</v>
      </c>
      <c r="L455" s="489" t="s">
        <v>7</v>
      </c>
      <c r="M455" s="490">
        <v>2</v>
      </c>
      <c r="N455" s="482">
        <v>36426.06422</v>
      </c>
    </row>
    <row r="456" spans="3:14" x14ac:dyDescent="0.25">
      <c r="C456" s="552">
        <v>3701</v>
      </c>
      <c r="D456" s="435">
        <v>45244</v>
      </c>
      <c r="E456" s="415" t="s">
        <v>4151</v>
      </c>
      <c r="F456" s="415" t="s">
        <v>7</v>
      </c>
      <c r="G456" s="553">
        <v>89250</v>
      </c>
      <c r="I456" s="493">
        <v>45134</v>
      </c>
      <c r="J456" s="487" t="s">
        <v>2826</v>
      </c>
      <c r="K456" s="488" t="s">
        <v>2827</v>
      </c>
      <c r="L456" s="489" t="s">
        <v>7</v>
      </c>
      <c r="M456" s="490">
        <v>2</v>
      </c>
      <c r="N456" s="482">
        <v>20855.787680000005</v>
      </c>
    </row>
    <row r="457" spans="3:14" x14ac:dyDescent="0.25">
      <c r="C457" s="552">
        <v>257</v>
      </c>
      <c r="D457" s="435">
        <v>45244</v>
      </c>
      <c r="E457" s="415" t="s">
        <v>4524</v>
      </c>
      <c r="F457" s="415" t="s">
        <v>7</v>
      </c>
      <c r="G457" s="553">
        <v>371875</v>
      </c>
      <c r="I457" s="493">
        <v>45135</v>
      </c>
      <c r="J457" s="487" t="s">
        <v>1136</v>
      </c>
      <c r="K457" s="488" t="s">
        <v>1137</v>
      </c>
      <c r="L457" s="489" t="s">
        <v>7</v>
      </c>
      <c r="M457" s="490">
        <v>112</v>
      </c>
      <c r="N457" s="482">
        <v>323201.46768</v>
      </c>
    </row>
    <row r="458" spans="3:14" x14ac:dyDescent="0.25">
      <c r="C458" s="552" t="s">
        <v>4533</v>
      </c>
      <c r="D458" s="435">
        <v>45253</v>
      </c>
      <c r="E458" s="415" t="s">
        <v>4534</v>
      </c>
      <c r="F458" s="415" t="s">
        <v>7</v>
      </c>
      <c r="G458" s="553">
        <v>107100</v>
      </c>
      <c r="I458" s="493">
        <v>45135</v>
      </c>
      <c r="J458" s="487" t="s">
        <v>487</v>
      </c>
      <c r="K458" s="488" t="s">
        <v>488</v>
      </c>
      <c r="L458" s="489" t="s">
        <v>7</v>
      </c>
      <c r="M458" s="490">
        <v>2</v>
      </c>
      <c r="N458" s="482">
        <v>36426.06422</v>
      </c>
    </row>
    <row r="459" spans="3:14" x14ac:dyDescent="0.25">
      <c r="C459" s="552">
        <v>3651</v>
      </c>
      <c r="D459" s="435">
        <v>45253</v>
      </c>
      <c r="E459" s="415" t="s">
        <v>4515</v>
      </c>
      <c r="F459" s="415" t="s">
        <v>7</v>
      </c>
      <c r="G459" s="553">
        <v>119000</v>
      </c>
      <c r="I459" s="493">
        <v>45135</v>
      </c>
      <c r="J459" s="487" t="s">
        <v>2828</v>
      </c>
      <c r="K459" s="488" t="s">
        <v>2829</v>
      </c>
      <c r="L459" s="489" t="s">
        <v>7</v>
      </c>
      <c r="M459" s="490">
        <v>1</v>
      </c>
      <c r="N459" s="482">
        <v>15582.606130000004</v>
      </c>
    </row>
    <row r="460" spans="3:14" x14ac:dyDescent="0.25">
      <c r="C460" s="552">
        <v>3651</v>
      </c>
      <c r="D460" s="435">
        <v>45253</v>
      </c>
      <c r="E460" s="415" t="s">
        <v>4535</v>
      </c>
      <c r="F460" s="415" t="s">
        <v>7</v>
      </c>
      <c r="G460" s="553">
        <v>238000</v>
      </c>
      <c r="I460" s="493">
        <v>45135</v>
      </c>
      <c r="J460" s="487" t="s">
        <v>2830</v>
      </c>
      <c r="K460" s="488" t="s">
        <v>2831</v>
      </c>
      <c r="L460" s="489" t="s">
        <v>7</v>
      </c>
      <c r="M460" s="490">
        <v>2</v>
      </c>
      <c r="N460" s="482">
        <v>67998.601580000002</v>
      </c>
    </row>
    <row r="461" spans="3:14" x14ac:dyDescent="0.25">
      <c r="C461" s="552">
        <v>3651</v>
      </c>
      <c r="D461" s="435">
        <v>45253</v>
      </c>
      <c r="E461" s="415" t="s">
        <v>4536</v>
      </c>
      <c r="F461" s="415" t="s">
        <v>7</v>
      </c>
      <c r="G461" s="553">
        <v>148750</v>
      </c>
      <c r="I461" s="493">
        <v>45135</v>
      </c>
      <c r="J461" s="487" t="s">
        <v>281</v>
      </c>
      <c r="K461" s="488" t="s">
        <v>282</v>
      </c>
      <c r="L461" s="489" t="s">
        <v>7</v>
      </c>
      <c r="M461" s="490">
        <v>4</v>
      </c>
      <c r="N461" s="482">
        <v>16698.070480000002</v>
      </c>
    </row>
    <row r="462" spans="3:14" x14ac:dyDescent="0.25">
      <c r="C462" s="552">
        <v>3651</v>
      </c>
      <c r="D462" s="435">
        <v>45253</v>
      </c>
      <c r="E462" s="415" t="s">
        <v>4537</v>
      </c>
      <c r="F462" s="415" t="s">
        <v>7</v>
      </c>
      <c r="G462" s="553">
        <v>178500</v>
      </c>
      <c r="I462" s="493">
        <v>45135</v>
      </c>
      <c r="J462" s="487" t="s">
        <v>181</v>
      </c>
      <c r="K462" s="488" t="s">
        <v>182</v>
      </c>
      <c r="L462" s="489" t="s">
        <v>7</v>
      </c>
      <c r="M462" s="490">
        <v>1</v>
      </c>
      <c r="N462" s="482">
        <v>149164.69477</v>
      </c>
    </row>
    <row r="463" spans="3:14" x14ac:dyDescent="0.25">
      <c r="C463" s="552">
        <v>3651</v>
      </c>
      <c r="D463" s="435">
        <v>45253</v>
      </c>
      <c r="E463" s="415" t="s">
        <v>4538</v>
      </c>
      <c r="F463" s="415" t="s">
        <v>7</v>
      </c>
      <c r="G463" s="553">
        <v>148750</v>
      </c>
      <c r="I463" s="493">
        <v>45136</v>
      </c>
      <c r="J463" s="487" t="s">
        <v>2832</v>
      </c>
      <c r="K463" s="488" t="s">
        <v>2833</v>
      </c>
      <c r="L463" s="489" t="s">
        <v>7</v>
      </c>
      <c r="M463" s="490">
        <v>1</v>
      </c>
      <c r="N463" s="482">
        <v>50277.5</v>
      </c>
    </row>
    <row r="464" spans="3:14" x14ac:dyDescent="0.25">
      <c r="C464" s="552">
        <v>3713</v>
      </c>
      <c r="D464" s="435">
        <v>45253</v>
      </c>
      <c r="E464" s="415" t="s">
        <v>4539</v>
      </c>
      <c r="F464" s="415" t="s">
        <v>7</v>
      </c>
      <c r="G464" s="553">
        <v>104125</v>
      </c>
      <c r="I464" s="493">
        <v>45136</v>
      </c>
      <c r="J464" s="487" t="s">
        <v>817</v>
      </c>
      <c r="K464" s="488" t="s">
        <v>818</v>
      </c>
      <c r="L464" s="489" t="s">
        <v>7</v>
      </c>
      <c r="M464" s="490">
        <v>5</v>
      </c>
      <c r="N464" s="482">
        <v>30166.5</v>
      </c>
    </row>
    <row r="465" spans="3:14" x14ac:dyDescent="0.25">
      <c r="C465" s="552">
        <v>3713</v>
      </c>
      <c r="D465" s="435">
        <v>45253</v>
      </c>
      <c r="E465" s="415" t="s">
        <v>3185</v>
      </c>
      <c r="F465" s="415" t="s">
        <v>7</v>
      </c>
      <c r="G465" s="553">
        <v>44625</v>
      </c>
      <c r="I465" s="493">
        <v>45136</v>
      </c>
      <c r="J465" s="487" t="s">
        <v>503</v>
      </c>
      <c r="K465" s="488" t="s">
        <v>504</v>
      </c>
      <c r="L465" s="489" t="s">
        <v>7</v>
      </c>
      <c r="M465" s="490">
        <v>1</v>
      </c>
      <c r="N465" s="482">
        <v>6033.3</v>
      </c>
    </row>
    <row r="466" spans="3:14" x14ac:dyDescent="0.25">
      <c r="C466" s="552">
        <v>3713</v>
      </c>
      <c r="D466" s="435">
        <v>45253</v>
      </c>
      <c r="E466" s="415" t="s">
        <v>4540</v>
      </c>
      <c r="F466" s="415" t="s">
        <v>7</v>
      </c>
      <c r="G466" s="553">
        <v>44625</v>
      </c>
      <c r="I466" s="493">
        <v>45136</v>
      </c>
      <c r="J466" s="487" t="s">
        <v>1021</v>
      </c>
      <c r="K466" s="488" t="s">
        <v>1022</v>
      </c>
      <c r="L466" s="489" t="s">
        <v>7</v>
      </c>
      <c r="M466" s="490">
        <v>4</v>
      </c>
      <c r="N466" s="482">
        <v>24133.200000000001</v>
      </c>
    </row>
    <row r="467" spans="3:14" x14ac:dyDescent="0.25">
      <c r="C467" s="552">
        <v>3707</v>
      </c>
      <c r="D467" s="435">
        <v>45253</v>
      </c>
      <c r="E467" s="415" t="s">
        <v>4541</v>
      </c>
      <c r="F467" s="415" t="s">
        <v>7</v>
      </c>
      <c r="G467" s="553">
        <v>59500</v>
      </c>
      <c r="I467" s="493">
        <v>45136</v>
      </c>
      <c r="J467" s="487" t="s">
        <v>2471</v>
      </c>
      <c r="K467" s="488" t="s">
        <v>2472</v>
      </c>
      <c r="L467" s="489" t="s">
        <v>7</v>
      </c>
      <c r="M467" s="490">
        <v>1</v>
      </c>
      <c r="N467" s="482">
        <v>14077.7</v>
      </c>
    </row>
    <row r="468" spans="3:14" x14ac:dyDescent="0.25">
      <c r="C468" s="552">
        <v>3707</v>
      </c>
      <c r="D468" s="435">
        <v>45253</v>
      </c>
      <c r="E468" s="415" t="s">
        <v>4542</v>
      </c>
      <c r="F468" s="415" t="s">
        <v>7</v>
      </c>
      <c r="G468" s="553">
        <v>238000</v>
      </c>
      <c r="I468" s="493">
        <v>45136</v>
      </c>
      <c r="J468" s="487" t="s">
        <v>694</v>
      </c>
      <c r="K468" s="488" t="s">
        <v>819</v>
      </c>
      <c r="L468" s="489" t="s">
        <v>7</v>
      </c>
      <c r="M468" s="490">
        <v>6</v>
      </c>
      <c r="N468" s="482">
        <v>12066.6</v>
      </c>
    </row>
    <row r="469" spans="3:14" x14ac:dyDescent="0.25">
      <c r="C469" s="552">
        <v>6710</v>
      </c>
      <c r="D469" s="435">
        <v>45253</v>
      </c>
      <c r="E469" s="415" t="s">
        <v>4543</v>
      </c>
      <c r="F469" s="415" t="s">
        <v>7</v>
      </c>
      <c r="G469" s="553">
        <v>66937.5</v>
      </c>
      <c r="I469" s="493">
        <v>45136</v>
      </c>
      <c r="J469" s="487" t="s">
        <v>2012</v>
      </c>
      <c r="K469" s="488" t="s">
        <v>552</v>
      </c>
      <c r="L469" s="489" t="s">
        <v>7</v>
      </c>
      <c r="M469" s="490">
        <v>4</v>
      </c>
      <c r="N469" s="482">
        <v>8044.4</v>
      </c>
    </row>
    <row r="470" spans="3:14" x14ac:dyDescent="0.25">
      <c r="C470" s="552">
        <v>6710</v>
      </c>
      <c r="D470" s="435">
        <v>45253</v>
      </c>
      <c r="E470" s="415" t="s">
        <v>4544</v>
      </c>
      <c r="F470" s="415" t="s">
        <v>7</v>
      </c>
      <c r="G470" s="553">
        <v>96687.5</v>
      </c>
      <c r="I470" s="493">
        <v>45136</v>
      </c>
      <c r="J470" s="487" t="s">
        <v>2652</v>
      </c>
      <c r="K470" s="488" t="s">
        <v>2653</v>
      </c>
      <c r="L470" s="489" t="s">
        <v>7</v>
      </c>
      <c r="M470" s="490">
        <v>1</v>
      </c>
      <c r="N470" s="482">
        <v>221221</v>
      </c>
    </row>
    <row r="471" spans="3:14" x14ac:dyDescent="0.25">
      <c r="C471" s="552">
        <v>3711</v>
      </c>
      <c r="D471" s="435">
        <v>45253</v>
      </c>
      <c r="E471" s="415" t="s">
        <v>4545</v>
      </c>
      <c r="F471" s="415" t="s">
        <v>7</v>
      </c>
      <c r="G471" s="553">
        <v>371875</v>
      </c>
      <c r="I471" s="493">
        <v>45137</v>
      </c>
      <c r="J471" s="487" t="s">
        <v>247</v>
      </c>
      <c r="K471" s="488" t="s">
        <v>248</v>
      </c>
      <c r="L471" s="489" t="s">
        <v>7</v>
      </c>
      <c r="M471" s="490">
        <v>6</v>
      </c>
      <c r="N471" s="482">
        <v>8957.0371800000012</v>
      </c>
    </row>
    <row r="472" spans="3:14" x14ac:dyDescent="0.25">
      <c r="C472" s="552">
        <v>3711</v>
      </c>
      <c r="D472" s="435">
        <v>45253</v>
      </c>
      <c r="E472" s="415" t="s">
        <v>4546</v>
      </c>
      <c r="F472" s="415" t="s">
        <v>7</v>
      </c>
      <c r="G472" s="553">
        <v>104125</v>
      </c>
      <c r="I472" s="493">
        <v>45137</v>
      </c>
      <c r="J472" s="487" t="s">
        <v>1233</v>
      </c>
      <c r="K472" s="488" t="s">
        <v>2819</v>
      </c>
      <c r="L472" s="489" t="s">
        <v>7</v>
      </c>
      <c r="M472" s="490">
        <v>6</v>
      </c>
      <c r="N472" s="482">
        <v>873.06492000000003</v>
      </c>
    </row>
    <row r="473" spans="3:14" x14ac:dyDescent="0.25">
      <c r="C473" s="552">
        <v>3711</v>
      </c>
      <c r="D473" s="435">
        <v>45253</v>
      </c>
      <c r="E473" s="415" t="s">
        <v>4547</v>
      </c>
      <c r="F473" s="415" t="s">
        <v>7</v>
      </c>
      <c r="G473" s="553">
        <v>89250</v>
      </c>
      <c r="I473" s="493">
        <v>45138</v>
      </c>
      <c r="J473" s="487" t="s">
        <v>2834</v>
      </c>
      <c r="K473" s="488" t="s">
        <v>2835</v>
      </c>
      <c r="L473" s="489" t="s">
        <v>7</v>
      </c>
      <c r="M473" s="490">
        <v>1</v>
      </c>
      <c r="N473" s="482">
        <v>58941.566319999998</v>
      </c>
    </row>
    <row r="474" spans="3:14" x14ac:dyDescent="0.25">
      <c r="C474" s="552">
        <v>3711</v>
      </c>
      <c r="D474" s="435">
        <v>45253</v>
      </c>
      <c r="E474" s="415" t="s">
        <v>4548</v>
      </c>
      <c r="F474" s="415" t="s">
        <v>7</v>
      </c>
      <c r="G474" s="553">
        <v>44625</v>
      </c>
      <c r="I474" s="493">
        <v>45138</v>
      </c>
      <c r="J474" s="487" t="s">
        <v>477</v>
      </c>
      <c r="K474" s="488" t="s">
        <v>478</v>
      </c>
      <c r="L474" s="489" t="s">
        <v>7</v>
      </c>
      <c r="M474" s="490">
        <v>4</v>
      </c>
      <c r="N474" s="482">
        <v>60332.257439999994</v>
      </c>
    </row>
    <row r="475" spans="3:14" x14ac:dyDescent="0.25">
      <c r="C475" s="552">
        <v>3718</v>
      </c>
      <c r="D475" s="435">
        <v>45257</v>
      </c>
      <c r="E475" s="415" t="s">
        <v>4549</v>
      </c>
      <c r="F475" s="415" t="s">
        <v>7</v>
      </c>
      <c r="G475" s="553">
        <v>119000</v>
      </c>
      <c r="I475" s="493">
        <v>45138</v>
      </c>
      <c r="J475" s="487" t="s">
        <v>2836</v>
      </c>
      <c r="K475" s="488" t="s">
        <v>2837</v>
      </c>
      <c r="L475" s="489" t="s">
        <v>7</v>
      </c>
      <c r="M475" s="490">
        <v>2</v>
      </c>
      <c r="N475" s="482">
        <v>63929.341840000008</v>
      </c>
    </row>
    <row r="476" spans="3:14" x14ac:dyDescent="0.25">
      <c r="C476" s="552">
        <v>3718</v>
      </c>
      <c r="D476" s="435">
        <v>45257</v>
      </c>
      <c r="E476" s="415" t="s">
        <v>4550</v>
      </c>
      <c r="F476" s="415" t="s">
        <v>7</v>
      </c>
      <c r="G476" s="553">
        <v>119000</v>
      </c>
      <c r="I476" s="493">
        <v>45138</v>
      </c>
      <c r="J476" s="487" t="s">
        <v>2838</v>
      </c>
      <c r="K476" s="488" t="s">
        <v>2839</v>
      </c>
      <c r="L476" s="489" t="s">
        <v>7</v>
      </c>
      <c r="M476" s="490">
        <v>1</v>
      </c>
      <c r="N476" s="482">
        <v>13004.901910000002</v>
      </c>
    </row>
    <row r="477" spans="3:14" x14ac:dyDescent="0.25">
      <c r="C477" s="552">
        <v>3718</v>
      </c>
      <c r="D477" s="435">
        <v>45257</v>
      </c>
      <c r="E477" s="415" t="s">
        <v>4551</v>
      </c>
      <c r="F477" s="415" t="s">
        <v>7</v>
      </c>
      <c r="G477" s="553">
        <v>119000</v>
      </c>
      <c r="I477" s="493">
        <v>45138</v>
      </c>
      <c r="J477" s="487" t="s">
        <v>2552</v>
      </c>
      <c r="K477" s="488" t="s">
        <v>2553</v>
      </c>
      <c r="L477" s="489" t="s">
        <v>7</v>
      </c>
      <c r="M477" s="490">
        <v>2</v>
      </c>
      <c r="N477" s="482">
        <v>12768.783299999999</v>
      </c>
    </row>
    <row r="478" spans="3:14" ht="15.75" thickBot="1" x14ac:dyDescent="0.3">
      <c r="C478" s="554">
        <v>3718</v>
      </c>
      <c r="D478" s="555">
        <v>45257</v>
      </c>
      <c r="E478" s="538" t="s">
        <v>3185</v>
      </c>
      <c r="F478" s="538" t="s">
        <v>7</v>
      </c>
      <c r="G478" s="556">
        <v>44625</v>
      </c>
      <c r="I478" s="493">
        <v>45138</v>
      </c>
      <c r="J478" s="487" t="s">
        <v>285</v>
      </c>
      <c r="K478" s="488" t="s">
        <v>286</v>
      </c>
      <c r="L478" s="489" t="s">
        <v>7</v>
      </c>
      <c r="M478" s="490">
        <v>0.5</v>
      </c>
      <c r="N478" s="482">
        <v>249477.85225999999</v>
      </c>
    </row>
    <row r="479" spans="3:14" x14ac:dyDescent="0.25">
      <c r="C479" s="549">
        <v>3752</v>
      </c>
      <c r="D479" s="550">
        <v>45261</v>
      </c>
      <c r="E479" s="417" t="s">
        <v>4789</v>
      </c>
      <c r="F479" s="417" t="s">
        <v>7</v>
      </c>
      <c r="G479" s="551">
        <v>119000</v>
      </c>
      <c r="I479" s="493">
        <v>45138</v>
      </c>
      <c r="J479" s="487" t="s">
        <v>1734</v>
      </c>
      <c r="K479" s="488" t="s">
        <v>2840</v>
      </c>
      <c r="L479" s="489" t="s">
        <v>7</v>
      </c>
      <c r="M479" s="490">
        <v>1</v>
      </c>
      <c r="N479" s="482">
        <v>113374.80336000001</v>
      </c>
    </row>
    <row r="480" spans="3:14" x14ac:dyDescent="0.25">
      <c r="C480" s="552">
        <v>3752</v>
      </c>
      <c r="D480" s="435">
        <v>45261</v>
      </c>
      <c r="E480" s="415" t="s">
        <v>4790</v>
      </c>
      <c r="F480" s="415" t="s">
        <v>7</v>
      </c>
      <c r="G480" s="553">
        <v>44625</v>
      </c>
      <c r="I480" s="493">
        <v>45138</v>
      </c>
      <c r="J480" s="487" t="s">
        <v>2841</v>
      </c>
      <c r="K480" s="488" t="s">
        <v>2842</v>
      </c>
      <c r="L480" s="489" t="s">
        <v>7</v>
      </c>
      <c r="M480" s="490">
        <v>1</v>
      </c>
      <c r="N480" s="482">
        <v>112496.63334</v>
      </c>
    </row>
    <row r="481" spans="3:14" ht="15.75" thickBot="1" x14ac:dyDescent="0.3">
      <c r="C481" s="552">
        <v>3752</v>
      </c>
      <c r="D481" s="435">
        <v>45261</v>
      </c>
      <c r="E481" s="415" t="s">
        <v>3185</v>
      </c>
      <c r="F481" s="415" t="s">
        <v>7</v>
      </c>
      <c r="G481" s="553">
        <v>44625</v>
      </c>
      <c r="I481" s="494">
        <v>45133</v>
      </c>
      <c r="J481" s="495" t="s">
        <v>3102</v>
      </c>
      <c r="K481" s="496" t="s">
        <v>3103</v>
      </c>
      <c r="L481" s="497" t="s">
        <v>7</v>
      </c>
      <c r="M481" s="498">
        <v>1</v>
      </c>
      <c r="N481" s="473">
        <v>120696.94</v>
      </c>
    </row>
    <row r="482" spans="3:14" x14ac:dyDescent="0.25">
      <c r="C482" s="552">
        <v>3752</v>
      </c>
      <c r="D482" s="435">
        <v>45261</v>
      </c>
      <c r="E482" s="415" t="s">
        <v>4791</v>
      </c>
      <c r="F482" s="415" t="s">
        <v>7</v>
      </c>
      <c r="G482" s="553">
        <v>148750</v>
      </c>
      <c r="I482" s="452">
        <v>45140</v>
      </c>
      <c r="J482" s="451" t="s">
        <v>181</v>
      </c>
      <c r="K482" s="451" t="s">
        <v>182</v>
      </c>
      <c r="L482" s="462" t="s">
        <v>7</v>
      </c>
      <c r="M482" s="453">
        <v>2</v>
      </c>
      <c r="N482" s="454">
        <v>229484.1458</v>
      </c>
    </row>
    <row r="483" spans="3:14" x14ac:dyDescent="0.25">
      <c r="C483" s="552">
        <v>246</v>
      </c>
      <c r="D483" s="435">
        <v>45264</v>
      </c>
      <c r="E483" s="415" t="s">
        <v>4792</v>
      </c>
      <c r="F483" s="415" t="s">
        <v>7</v>
      </c>
      <c r="G483" s="553">
        <v>223125</v>
      </c>
      <c r="I483" s="452">
        <v>45140</v>
      </c>
      <c r="J483" s="451" t="s">
        <v>370</v>
      </c>
      <c r="K483" s="451" t="s">
        <v>371</v>
      </c>
      <c r="L483" s="462" t="s">
        <v>7</v>
      </c>
      <c r="M483" s="453">
        <v>5</v>
      </c>
      <c r="N483" s="454">
        <v>1839.7995000000001</v>
      </c>
    </row>
    <row r="484" spans="3:14" x14ac:dyDescent="0.25">
      <c r="C484" s="552">
        <v>244</v>
      </c>
      <c r="D484" s="435">
        <v>45264</v>
      </c>
      <c r="E484" s="415" t="s">
        <v>4793</v>
      </c>
      <c r="F484" s="415" t="s">
        <v>7</v>
      </c>
      <c r="G484" s="553">
        <v>223125</v>
      </c>
      <c r="I484" s="452">
        <v>45140</v>
      </c>
      <c r="J484" s="451" t="s">
        <v>362</v>
      </c>
      <c r="K484" s="451" t="s">
        <v>363</v>
      </c>
      <c r="L484" s="462" t="s">
        <v>7</v>
      </c>
      <c r="M484" s="453">
        <v>7</v>
      </c>
      <c r="N484" s="454">
        <v>1859.6725000000001</v>
      </c>
    </row>
    <row r="485" spans="3:14" x14ac:dyDescent="0.25">
      <c r="C485" s="552">
        <v>125</v>
      </c>
      <c r="D485" s="435">
        <v>45275</v>
      </c>
      <c r="E485" s="415" t="s">
        <v>4794</v>
      </c>
      <c r="F485" s="415" t="s">
        <v>7</v>
      </c>
      <c r="G485" s="553">
        <v>223125</v>
      </c>
      <c r="I485" s="452">
        <v>45140</v>
      </c>
      <c r="J485" s="451" t="s">
        <v>360</v>
      </c>
      <c r="K485" s="451" t="s">
        <v>361</v>
      </c>
      <c r="L485" s="462" t="s">
        <v>7</v>
      </c>
      <c r="M485" s="453">
        <v>1</v>
      </c>
      <c r="N485" s="454">
        <v>4635.2047000000002</v>
      </c>
    </row>
    <row r="486" spans="3:14" x14ac:dyDescent="0.25">
      <c r="C486" s="552">
        <v>125</v>
      </c>
      <c r="D486" s="435">
        <v>45275</v>
      </c>
      <c r="E486" s="415" t="s">
        <v>4795</v>
      </c>
      <c r="F486" s="415" t="s">
        <v>7</v>
      </c>
      <c r="G486" s="553">
        <v>297500</v>
      </c>
      <c r="I486" s="452">
        <v>45140</v>
      </c>
      <c r="J486" s="451" t="s">
        <v>3248</v>
      </c>
      <c r="K486" s="451" t="s">
        <v>3249</v>
      </c>
      <c r="L486" s="462" t="s">
        <v>7</v>
      </c>
      <c r="M486" s="453">
        <v>90</v>
      </c>
      <c r="N486" s="454">
        <v>951.048</v>
      </c>
    </row>
    <row r="487" spans="3:14" x14ac:dyDescent="0.25">
      <c r="C487" s="552">
        <v>268</v>
      </c>
      <c r="D487" s="435">
        <v>45275</v>
      </c>
      <c r="E487" s="415" t="s">
        <v>4796</v>
      </c>
      <c r="F487" s="415" t="s">
        <v>7</v>
      </c>
      <c r="G487" s="553">
        <v>223125</v>
      </c>
      <c r="I487" s="452">
        <v>45140</v>
      </c>
      <c r="J487" s="451" t="s">
        <v>378</v>
      </c>
      <c r="K487" s="451" t="s">
        <v>379</v>
      </c>
      <c r="L487" s="462" t="s">
        <v>7</v>
      </c>
      <c r="M487" s="453">
        <v>100</v>
      </c>
      <c r="N487" s="454">
        <v>3753.26</v>
      </c>
    </row>
    <row r="488" spans="3:14" x14ac:dyDescent="0.25">
      <c r="C488" s="552">
        <v>271</v>
      </c>
      <c r="D488" s="435">
        <v>45275</v>
      </c>
      <c r="E488" s="415" t="s">
        <v>4797</v>
      </c>
      <c r="F488" s="415" t="s">
        <v>7</v>
      </c>
      <c r="G488" s="553">
        <v>223125</v>
      </c>
      <c r="I488" s="503">
        <v>45144</v>
      </c>
      <c r="J488" s="504" t="s">
        <v>2191</v>
      </c>
      <c r="K488" s="504" t="s">
        <v>2192</v>
      </c>
      <c r="L488" s="453" t="s">
        <v>7</v>
      </c>
      <c r="M488" s="463">
        <v>4</v>
      </c>
      <c r="N488" s="454">
        <v>1208872.21</v>
      </c>
    </row>
    <row r="489" spans="3:14" x14ac:dyDescent="0.25">
      <c r="C489" s="552">
        <v>3757</v>
      </c>
      <c r="D489" s="435">
        <v>45276</v>
      </c>
      <c r="E489" s="415" t="s">
        <v>4798</v>
      </c>
      <c r="F489" s="415" t="s">
        <v>7</v>
      </c>
      <c r="G489" s="553">
        <v>89250</v>
      </c>
      <c r="I489" s="460">
        <v>45147</v>
      </c>
      <c r="J489" s="461" t="s">
        <v>185</v>
      </c>
      <c r="K489" s="461" t="s">
        <v>186</v>
      </c>
      <c r="L489" s="462" t="s">
        <v>7</v>
      </c>
      <c r="M489" s="463">
        <v>1</v>
      </c>
      <c r="N489" s="454">
        <v>66299.778999999995</v>
      </c>
    </row>
    <row r="490" spans="3:14" x14ac:dyDescent="0.25">
      <c r="C490" s="552">
        <v>3757</v>
      </c>
      <c r="D490" s="435">
        <v>45276</v>
      </c>
      <c r="E490" s="415" t="s">
        <v>4799</v>
      </c>
      <c r="F490" s="415" t="s">
        <v>7</v>
      </c>
      <c r="G490" s="553">
        <v>59500</v>
      </c>
      <c r="I490" s="460">
        <v>45147</v>
      </c>
      <c r="J490" s="461" t="s">
        <v>195</v>
      </c>
      <c r="K490" s="461" t="s">
        <v>196</v>
      </c>
      <c r="L490" s="462" t="s">
        <v>7</v>
      </c>
      <c r="M490" s="463">
        <v>1</v>
      </c>
      <c r="N490" s="454">
        <v>177746.05169999998</v>
      </c>
    </row>
    <row r="491" spans="3:14" x14ac:dyDescent="0.25">
      <c r="C491" s="552">
        <v>3757</v>
      </c>
      <c r="D491" s="435">
        <v>45276</v>
      </c>
      <c r="E491" s="415" t="s">
        <v>4800</v>
      </c>
      <c r="F491" s="415" t="s">
        <v>7</v>
      </c>
      <c r="G491" s="553">
        <v>44625</v>
      </c>
      <c r="I491" s="460">
        <v>45147</v>
      </c>
      <c r="J491" s="461" t="s">
        <v>1458</v>
      </c>
      <c r="K491" s="461" t="s">
        <v>1459</v>
      </c>
      <c r="L491" s="462" t="s">
        <v>7</v>
      </c>
      <c r="M491" s="463">
        <v>2</v>
      </c>
      <c r="N491" s="454">
        <v>191175.04699999999</v>
      </c>
    </row>
    <row r="492" spans="3:14" x14ac:dyDescent="0.25">
      <c r="C492" s="552">
        <v>6727</v>
      </c>
      <c r="D492" s="435">
        <v>45276</v>
      </c>
      <c r="E492" s="415" t="s">
        <v>4801</v>
      </c>
      <c r="F492" s="415" t="s">
        <v>7</v>
      </c>
      <c r="G492" s="553">
        <v>89250</v>
      </c>
      <c r="I492" s="460">
        <v>45147</v>
      </c>
      <c r="J492" s="461" t="s">
        <v>229</v>
      </c>
      <c r="K492" s="461" t="s">
        <v>3250</v>
      </c>
      <c r="L492" s="462" t="s">
        <v>7</v>
      </c>
      <c r="M492" s="463">
        <v>6</v>
      </c>
      <c r="N492" s="454">
        <v>164770.9938</v>
      </c>
    </row>
    <row r="493" spans="3:14" x14ac:dyDescent="0.25">
      <c r="C493" s="552" t="s">
        <v>4802</v>
      </c>
      <c r="D493" s="435">
        <v>45280</v>
      </c>
      <c r="E493" s="415" t="s">
        <v>4032</v>
      </c>
      <c r="F493" s="415" t="s">
        <v>7</v>
      </c>
      <c r="G493" s="553">
        <v>107100</v>
      </c>
      <c r="I493" s="460">
        <v>45147</v>
      </c>
      <c r="J493" s="461" t="s">
        <v>229</v>
      </c>
      <c r="K493" s="461" t="s">
        <v>3250</v>
      </c>
      <c r="L493" s="462" t="s">
        <v>7</v>
      </c>
      <c r="M493" s="463">
        <v>8</v>
      </c>
      <c r="N493" s="454">
        <v>219694.65839999999</v>
      </c>
    </row>
    <row r="494" spans="3:14" x14ac:dyDescent="0.25">
      <c r="C494" s="552">
        <v>3765</v>
      </c>
      <c r="D494" s="435">
        <v>45280</v>
      </c>
      <c r="E494" s="415" t="s">
        <v>4803</v>
      </c>
      <c r="F494" s="415" t="s">
        <v>7</v>
      </c>
      <c r="G494" s="553">
        <v>446250</v>
      </c>
      <c r="I494" s="460">
        <v>45147</v>
      </c>
      <c r="J494" s="461" t="s">
        <v>231</v>
      </c>
      <c r="K494" s="461" t="s">
        <v>232</v>
      </c>
      <c r="L494" s="462" t="s">
        <v>7</v>
      </c>
      <c r="M494" s="463">
        <v>1</v>
      </c>
      <c r="N494" s="454">
        <v>25430.395200000003</v>
      </c>
    </row>
    <row r="495" spans="3:14" x14ac:dyDescent="0.25">
      <c r="C495" s="552">
        <v>3765</v>
      </c>
      <c r="D495" s="435">
        <v>45280</v>
      </c>
      <c r="E495" s="415" t="s">
        <v>4789</v>
      </c>
      <c r="F495" s="415" t="s">
        <v>7</v>
      </c>
      <c r="G495" s="553">
        <v>59500</v>
      </c>
      <c r="I495" s="460">
        <v>45147</v>
      </c>
      <c r="J495" s="461" t="s">
        <v>183</v>
      </c>
      <c r="K495" s="461" t="s">
        <v>184</v>
      </c>
      <c r="L495" s="462" t="s">
        <v>7</v>
      </c>
      <c r="M495" s="463">
        <v>1</v>
      </c>
      <c r="N495" s="454">
        <v>146705.58000000002</v>
      </c>
    </row>
    <row r="496" spans="3:14" x14ac:dyDescent="0.25">
      <c r="C496" s="552">
        <v>3765</v>
      </c>
      <c r="D496" s="435">
        <v>45280</v>
      </c>
      <c r="E496" s="415" t="s">
        <v>4804</v>
      </c>
      <c r="F496" s="415" t="s">
        <v>7</v>
      </c>
      <c r="G496" s="553">
        <v>148750</v>
      </c>
      <c r="I496" s="460">
        <v>45147</v>
      </c>
      <c r="J496" s="461" t="s">
        <v>187</v>
      </c>
      <c r="K496" s="461" t="s">
        <v>188</v>
      </c>
      <c r="L496" s="462" t="s">
        <v>7</v>
      </c>
      <c r="M496" s="463">
        <v>1</v>
      </c>
      <c r="N496" s="454">
        <v>98437.585400000011</v>
      </c>
    </row>
    <row r="497" spans="3:14" x14ac:dyDescent="0.25">
      <c r="C497" s="552">
        <v>3755</v>
      </c>
      <c r="D497" s="435">
        <v>45280</v>
      </c>
      <c r="E497" s="415" t="s">
        <v>4805</v>
      </c>
      <c r="F497" s="415" t="s">
        <v>7</v>
      </c>
      <c r="G497" s="553">
        <v>297500</v>
      </c>
      <c r="I497" s="460">
        <v>45147</v>
      </c>
      <c r="J497" s="461" t="s">
        <v>233</v>
      </c>
      <c r="K497" s="461" t="s">
        <v>234</v>
      </c>
      <c r="L497" s="462" t="s">
        <v>7</v>
      </c>
      <c r="M497" s="453">
        <v>3.49</v>
      </c>
      <c r="N497" s="454">
        <v>19435.179008000003</v>
      </c>
    </row>
    <row r="498" spans="3:14" x14ac:dyDescent="0.25">
      <c r="C498" s="552">
        <v>3755</v>
      </c>
      <c r="D498" s="435">
        <v>45280</v>
      </c>
      <c r="E498" s="415" t="s">
        <v>3185</v>
      </c>
      <c r="F498" s="415" t="s">
        <v>7</v>
      </c>
      <c r="G498" s="553">
        <v>44625</v>
      </c>
      <c r="I498" s="460">
        <v>45147</v>
      </c>
      <c r="J498" s="461" t="s">
        <v>189</v>
      </c>
      <c r="K498" s="461" t="s">
        <v>190</v>
      </c>
      <c r="L498" s="462" t="s">
        <v>7</v>
      </c>
      <c r="M498" s="463">
        <v>1</v>
      </c>
      <c r="N498" s="454">
        <v>93526.086500000005</v>
      </c>
    </row>
    <row r="499" spans="3:14" x14ac:dyDescent="0.25">
      <c r="C499" s="552">
        <v>3755</v>
      </c>
      <c r="D499" s="435">
        <v>45280</v>
      </c>
      <c r="E499" s="415" t="s">
        <v>4806</v>
      </c>
      <c r="F499" s="415" t="s">
        <v>7</v>
      </c>
      <c r="G499" s="553">
        <v>104125</v>
      </c>
      <c r="I499" s="460">
        <v>45149</v>
      </c>
      <c r="J499" s="461" t="s">
        <v>1128</v>
      </c>
      <c r="K499" s="461" t="s">
        <v>1129</v>
      </c>
      <c r="L499" s="462" t="s">
        <v>7</v>
      </c>
      <c r="M499" s="463">
        <v>180</v>
      </c>
      <c r="N499" s="454">
        <v>55042.974000000009</v>
      </c>
    </row>
    <row r="500" spans="3:14" x14ac:dyDescent="0.25">
      <c r="C500" s="552">
        <v>3755</v>
      </c>
      <c r="D500" s="435">
        <v>45280</v>
      </c>
      <c r="E500" s="415" t="s">
        <v>4807</v>
      </c>
      <c r="F500" s="415" t="s">
        <v>7</v>
      </c>
      <c r="G500" s="553">
        <v>89250</v>
      </c>
      <c r="I500" s="460">
        <v>45149</v>
      </c>
      <c r="J500" s="461" t="s">
        <v>1134</v>
      </c>
      <c r="K500" s="461" t="s">
        <v>1135</v>
      </c>
      <c r="L500" s="462" t="s">
        <v>7</v>
      </c>
      <c r="M500" s="463">
        <v>2</v>
      </c>
      <c r="N500" s="454">
        <v>5146.9403999999995</v>
      </c>
    </row>
    <row r="501" spans="3:14" x14ac:dyDescent="0.25">
      <c r="C501" s="552">
        <v>3755</v>
      </c>
      <c r="D501" s="435">
        <v>45280</v>
      </c>
      <c r="E501" s="415" t="s">
        <v>4808</v>
      </c>
      <c r="F501" s="415" t="s">
        <v>7</v>
      </c>
      <c r="G501" s="553">
        <v>89250</v>
      </c>
      <c r="I501" s="460">
        <v>45149</v>
      </c>
      <c r="J501" s="461" t="s">
        <v>354</v>
      </c>
      <c r="K501" s="461" t="s">
        <v>355</v>
      </c>
      <c r="L501" s="462" t="s">
        <v>7</v>
      </c>
      <c r="M501" s="463">
        <v>2</v>
      </c>
      <c r="N501" s="454">
        <v>8672.6723999999995</v>
      </c>
    </row>
    <row r="502" spans="3:14" x14ac:dyDescent="0.25">
      <c r="C502" s="552">
        <v>3755</v>
      </c>
      <c r="D502" s="435">
        <v>45280</v>
      </c>
      <c r="E502" s="415" t="s">
        <v>4809</v>
      </c>
      <c r="F502" s="415" t="s">
        <v>7</v>
      </c>
      <c r="G502" s="553">
        <v>119000</v>
      </c>
      <c r="I502" s="460">
        <v>45149</v>
      </c>
      <c r="J502" s="513" t="s">
        <v>3251</v>
      </c>
      <c r="K502" s="461" t="s">
        <v>3252</v>
      </c>
      <c r="L502" s="462" t="s">
        <v>7</v>
      </c>
      <c r="M502" s="463">
        <v>1</v>
      </c>
      <c r="N502" s="454">
        <v>4486.3</v>
      </c>
    </row>
    <row r="503" spans="3:14" x14ac:dyDescent="0.25">
      <c r="C503" s="552">
        <v>3755</v>
      </c>
      <c r="D503" s="435">
        <v>45280</v>
      </c>
      <c r="E503" s="415" t="s">
        <v>4810</v>
      </c>
      <c r="F503" s="415" t="s">
        <v>7</v>
      </c>
      <c r="G503" s="553">
        <v>148750</v>
      </c>
      <c r="I503" s="460">
        <v>45149</v>
      </c>
      <c r="J503" s="513" t="s">
        <v>3253</v>
      </c>
      <c r="K503" s="461" t="s">
        <v>3254</v>
      </c>
      <c r="L503" s="462" t="s">
        <v>7</v>
      </c>
      <c r="M503" s="463">
        <v>1</v>
      </c>
      <c r="N503" s="454">
        <v>1627444</v>
      </c>
    </row>
    <row r="504" spans="3:14" x14ac:dyDescent="0.25">
      <c r="C504" s="552">
        <v>3803</v>
      </c>
      <c r="D504" s="435">
        <v>45287</v>
      </c>
      <c r="E504" s="415" t="s">
        <v>4811</v>
      </c>
      <c r="F504" s="415" t="s">
        <v>7</v>
      </c>
      <c r="G504" s="553">
        <v>119000</v>
      </c>
      <c r="I504" s="460">
        <v>45150</v>
      </c>
      <c r="J504" s="461" t="s">
        <v>181</v>
      </c>
      <c r="K504" s="461" t="s">
        <v>182</v>
      </c>
      <c r="L504" s="462" t="s">
        <v>7</v>
      </c>
      <c r="M504" s="463">
        <v>1</v>
      </c>
      <c r="N504" s="454">
        <v>114742.0729</v>
      </c>
    </row>
    <row r="505" spans="3:14" x14ac:dyDescent="0.25">
      <c r="C505" s="552">
        <v>3803</v>
      </c>
      <c r="D505" s="435">
        <v>45287</v>
      </c>
      <c r="E505" s="415" t="s">
        <v>4812</v>
      </c>
      <c r="F505" s="415" t="s">
        <v>7</v>
      </c>
      <c r="G505" s="553">
        <v>119000</v>
      </c>
      <c r="I505" s="460">
        <v>45150</v>
      </c>
      <c r="J505" s="461" t="s">
        <v>362</v>
      </c>
      <c r="K505" s="461" t="s">
        <v>363</v>
      </c>
      <c r="L505" s="462" t="s">
        <v>7</v>
      </c>
      <c r="M505" s="463">
        <v>6</v>
      </c>
      <c r="N505" s="454">
        <v>1594.0050000000001</v>
      </c>
    </row>
    <row r="506" spans="3:14" x14ac:dyDescent="0.25">
      <c r="C506" s="552">
        <v>3803</v>
      </c>
      <c r="D506" s="435">
        <v>45287</v>
      </c>
      <c r="E506" s="415" t="s">
        <v>4813</v>
      </c>
      <c r="F506" s="415" t="s">
        <v>7</v>
      </c>
      <c r="G506" s="553">
        <v>59500</v>
      </c>
      <c r="I506" s="460">
        <v>45150</v>
      </c>
      <c r="J506" s="461" t="s">
        <v>360</v>
      </c>
      <c r="K506" s="461" t="s">
        <v>361</v>
      </c>
      <c r="L506" s="462" t="s">
        <v>7</v>
      </c>
      <c r="M506" s="463">
        <v>3</v>
      </c>
      <c r="N506" s="454">
        <v>13905.614099999999</v>
      </c>
    </row>
    <row r="507" spans="3:14" x14ac:dyDescent="0.25">
      <c r="C507" s="552">
        <v>3804</v>
      </c>
      <c r="D507" s="435">
        <v>45287</v>
      </c>
      <c r="E507" s="415" t="s">
        <v>4814</v>
      </c>
      <c r="F507" s="415" t="s">
        <v>7</v>
      </c>
      <c r="G507" s="553">
        <v>119000</v>
      </c>
      <c r="I507" s="460">
        <v>45152</v>
      </c>
      <c r="J507" s="461" t="s">
        <v>3255</v>
      </c>
      <c r="K507" s="461" t="s">
        <v>3256</v>
      </c>
      <c r="L507" s="462" t="s">
        <v>7</v>
      </c>
      <c r="M507" s="463">
        <v>1</v>
      </c>
      <c r="N507" s="454">
        <v>21364.188999999998</v>
      </c>
    </row>
    <row r="508" spans="3:14" x14ac:dyDescent="0.25">
      <c r="C508" s="552">
        <v>3804</v>
      </c>
      <c r="D508" s="435">
        <v>45287</v>
      </c>
      <c r="E508" s="415" t="s">
        <v>4815</v>
      </c>
      <c r="F508" s="415" t="s">
        <v>7</v>
      </c>
      <c r="G508" s="553">
        <v>119000</v>
      </c>
      <c r="I508" s="460">
        <v>45152</v>
      </c>
      <c r="J508" s="461" t="s">
        <v>1064</v>
      </c>
      <c r="K508" s="461" t="s">
        <v>1065</v>
      </c>
      <c r="L508" s="462" t="s">
        <v>7</v>
      </c>
      <c r="M508" s="463">
        <v>5</v>
      </c>
      <c r="N508" s="454">
        <v>2445.8070000000002</v>
      </c>
    </row>
    <row r="509" spans="3:14" x14ac:dyDescent="0.25">
      <c r="C509" s="552">
        <v>3804</v>
      </c>
      <c r="D509" s="435">
        <v>45287</v>
      </c>
      <c r="E509" s="415" t="s">
        <v>4816</v>
      </c>
      <c r="F509" s="415" t="s">
        <v>7</v>
      </c>
      <c r="G509" s="553">
        <v>74375</v>
      </c>
      <c r="I509" s="460">
        <v>45152</v>
      </c>
      <c r="J509" s="461" t="s">
        <v>3257</v>
      </c>
      <c r="K509" s="461" t="s">
        <v>3258</v>
      </c>
      <c r="L509" s="462" t="s">
        <v>7</v>
      </c>
      <c r="M509" s="463">
        <v>5</v>
      </c>
      <c r="N509" s="454">
        <v>4231.3425000000007</v>
      </c>
    </row>
    <row r="510" spans="3:14" x14ac:dyDescent="0.25">
      <c r="C510" s="552">
        <v>3804</v>
      </c>
      <c r="D510" s="435">
        <v>45287</v>
      </c>
      <c r="E510" s="415" t="s">
        <v>4817</v>
      </c>
      <c r="F510" s="415" t="s">
        <v>7</v>
      </c>
      <c r="G510" s="553">
        <v>297500</v>
      </c>
      <c r="I510" s="460">
        <v>45152</v>
      </c>
      <c r="J510" s="461" t="s">
        <v>364</v>
      </c>
      <c r="K510" s="461" t="s">
        <v>365</v>
      </c>
      <c r="L510" s="462" t="s">
        <v>7</v>
      </c>
      <c r="M510" s="463">
        <v>1</v>
      </c>
      <c r="N510" s="454">
        <v>10471.345500000001</v>
      </c>
    </row>
    <row r="511" spans="3:14" x14ac:dyDescent="0.25">
      <c r="C511" s="552">
        <v>3809</v>
      </c>
      <c r="D511" s="435">
        <v>45287</v>
      </c>
      <c r="E511" s="415" t="s">
        <v>4818</v>
      </c>
      <c r="F511" s="415" t="s">
        <v>7</v>
      </c>
      <c r="G511" s="553">
        <v>44625</v>
      </c>
      <c r="I511" s="460">
        <v>45152</v>
      </c>
      <c r="J511" s="461" t="s">
        <v>3259</v>
      </c>
      <c r="K511" s="461" t="s">
        <v>3260</v>
      </c>
      <c r="L511" s="462" t="s">
        <v>7</v>
      </c>
      <c r="M511" s="463">
        <v>1</v>
      </c>
      <c r="N511" s="454">
        <v>909.69550000000004</v>
      </c>
    </row>
    <row r="512" spans="3:14" x14ac:dyDescent="0.25">
      <c r="C512" s="552">
        <v>3809</v>
      </c>
      <c r="D512" s="435">
        <v>45287</v>
      </c>
      <c r="E512" s="415" t="s">
        <v>4819</v>
      </c>
      <c r="F512" s="415" t="s">
        <v>7</v>
      </c>
      <c r="G512" s="553">
        <v>44625</v>
      </c>
      <c r="I512" s="460">
        <v>45152</v>
      </c>
      <c r="J512" s="461" t="s">
        <v>3261</v>
      </c>
      <c r="K512" s="461" t="s">
        <v>3262</v>
      </c>
      <c r="L512" s="462" t="s">
        <v>7</v>
      </c>
      <c r="M512" s="463">
        <v>1</v>
      </c>
      <c r="N512" s="454">
        <v>25214.553</v>
      </c>
    </row>
    <row r="513" spans="3:14" x14ac:dyDescent="0.25">
      <c r="C513" s="552">
        <v>3809</v>
      </c>
      <c r="D513" s="435">
        <v>45287</v>
      </c>
      <c r="E513" s="415" t="s">
        <v>4820</v>
      </c>
      <c r="F513" s="415" t="s">
        <v>7</v>
      </c>
      <c r="G513" s="553">
        <v>44625</v>
      </c>
      <c r="I513" s="460">
        <v>45152</v>
      </c>
      <c r="J513" s="461" t="s">
        <v>2820</v>
      </c>
      <c r="K513" s="461" t="s">
        <v>2821</v>
      </c>
      <c r="L513" s="462" t="s">
        <v>7</v>
      </c>
      <c r="M513" s="463">
        <v>170</v>
      </c>
      <c r="N513" s="454">
        <v>26199.872999999996</v>
      </c>
    </row>
    <row r="514" spans="3:14" x14ac:dyDescent="0.25">
      <c r="C514" s="552">
        <v>3809</v>
      </c>
      <c r="D514" s="435">
        <v>45287</v>
      </c>
      <c r="E514" s="415" t="s">
        <v>4821</v>
      </c>
      <c r="F514" s="415" t="s">
        <v>7</v>
      </c>
      <c r="G514" s="553">
        <v>148750</v>
      </c>
      <c r="I514" s="460">
        <v>45153</v>
      </c>
      <c r="J514" s="461" t="s">
        <v>1227</v>
      </c>
      <c r="K514" s="461" t="s">
        <v>3263</v>
      </c>
      <c r="L514" s="462" t="s">
        <v>7</v>
      </c>
      <c r="M514" s="463">
        <v>1</v>
      </c>
      <c r="N514" s="454">
        <v>450164.62400000007</v>
      </c>
    </row>
    <row r="515" spans="3:14" ht="15.75" thickBot="1" x14ac:dyDescent="0.3">
      <c r="C515" s="554">
        <v>3811</v>
      </c>
      <c r="D515" s="555">
        <v>45287</v>
      </c>
      <c r="E515" s="538" t="s">
        <v>4506</v>
      </c>
      <c r="F515" s="538" t="s">
        <v>7</v>
      </c>
      <c r="G515" s="556">
        <v>148750</v>
      </c>
      <c r="I515" s="460">
        <v>45154</v>
      </c>
      <c r="J515" s="461" t="s">
        <v>281</v>
      </c>
      <c r="K515" s="461" t="s">
        <v>282</v>
      </c>
      <c r="L515" s="462" t="s">
        <v>7</v>
      </c>
      <c r="M515" s="463">
        <v>2</v>
      </c>
      <c r="N515" s="454">
        <v>6422.3348000000015</v>
      </c>
    </row>
    <row r="516" spans="3:14" x14ac:dyDescent="0.25">
      <c r="I516" s="460">
        <v>45154</v>
      </c>
      <c r="J516" s="461" t="s">
        <v>2389</v>
      </c>
      <c r="K516" s="461" t="s">
        <v>2390</v>
      </c>
      <c r="L516" s="462" t="s">
        <v>7</v>
      </c>
      <c r="M516" s="463">
        <v>1</v>
      </c>
      <c r="N516" s="454">
        <v>25525.5</v>
      </c>
    </row>
    <row r="517" spans="3:14" x14ac:dyDescent="0.25">
      <c r="I517" s="460">
        <v>45154</v>
      </c>
      <c r="J517" s="461" t="s">
        <v>2830</v>
      </c>
      <c r="K517" s="461" t="s">
        <v>2831</v>
      </c>
      <c r="L517" s="462" t="s">
        <v>7</v>
      </c>
      <c r="M517" s="463">
        <v>1</v>
      </c>
      <c r="N517" s="454">
        <v>26153.308300000001</v>
      </c>
    </row>
    <row r="518" spans="3:14" x14ac:dyDescent="0.25">
      <c r="I518" s="460">
        <v>45154</v>
      </c>
      <c r="J518" s="461" t="s">
        <v>1082</v>
      </c>
      <c r="K518" s="461" t="s">
        <v>1083</v>
      </c>
      <c r="L518" s="462" t="s">
        <v>7</v>
      </c>
      <c r="M518" s="463">
        <v>4</v>
      </c>
      <c r="N518" s="454">
        <v>16471.837199999998</v>
      </c>
    </row>
    <row r="519" spans="3:14" x14ac:dyDescent="0.25">
      <c r="I519" s="460">
        <v>45154</v>
      </c>
      <c r="J519" s="461" t="s">
        <v>3264</v>
      </c>
      <c r="K519" s="461" t="s">
        <v>3265</v>
      </c>
      <c r="L519" s="462" t="s">
        <v>7</v>
      </c>
      <c r="M519" s="463">
        <v>2</v>
      </c>
      <c r="N519" s="454">
        <v>5848.0645999999997</v>
      </c>
    </row>
    <row r="520" spans="3:14" x14ac:dyDescent="0.25">
      <c r="I520" s="460">
        <v>45154</v>
      </c>
      <c r="J520" s="461" t="s">
        <v>3266</v>
      </c>
      <c r="K520" s="461" t="s">
        <v>3267</v>
      </c>
      <c r="L520" s="462" t="s">
        <v>7</v>
      </c>
      <c r="M520" s="463">
        <v>2</v>
      </c>
      <c r="N520" s="454">
        <v>35064.4686</v>
      </c>
    </row>
    <row r="521" spans="3:14" x14ac:dyDescent="0.25">
      <c r="I521" s="460">
        <v>45154</v>
      </c>
      <c r="J521" s="461" t="s">
        <v>477</v>
      </c>
      <c r="K521" s="461" t="s">
        <v>478</v>
      </c>
      <c r="L521" s="462" t="s">
        <v>7</v>
      </c>
      <c r="M521" s="463">
        <v>2</v>
      </c>
      <c r="N521" s="454">
        <v>23204.714399999997</v>
      </c>
    </row>
    <row r="522" spans="3:14" x14ac:dyDescent="0.25">
      <c r="I522" s="460">
        <v>45154</v>
      </c>
      <c r="J522" s="461" t="s">
        <v>860</v>
      </c>
      <c r="K522" s="461" t="s">
        <v>861</v>
      </c>
      <c r="L522" s="462" t="s">
        <v>7</v>
      </c>
      <c r="M522" s="463">
        <v>2</v>
      </c>
      <c r="N522" s="454">
        <v>1043.6300000000001</v>
      </c>
    </row>
    <row r="523" spans="3:14" x14ac:dyDescent="0.25">
      <c r="I523" s="460">
        <v>45154</v>
      </c>
      <c r="J523" s="461" t="s">
        <v>293</v>
      </c>
      <c r="K523" s="461" t="s">
        <v>294</v>
      </c>
      <c r="L523" s="462" t="s">
        <v>7</v>
      </c>
      <c r="M523" s="463">
        <v>4</v>
      </c>
      <c r="N523" s="454">
        <v>1401.2012</v>
      </c>
    </row>
    <row r="524" spans="3:14" x14ac:dyDescent="0.25">
      <c r="I524" s="460">
        <v>45154</v>
      </c>
      <c r="J524" s="461" t="s">
        <v>800</v>
      </c>
      <c r="K524" s="461" t="s">
        <v>801</v>
      </c>
      <c r="L524" s="462" t="s">
        <v>7</v>
      </c>
      <c r="M524" s="463">
        <v>1</v>
      </c>
      <c r="N524" s="454">
        <v>7182.7329</v>
      </c>
    </row>
    <row r="525" spans="3:14" x14ac:dyDescent="0.25">
      <c r="I525" s="460">
        <v>45154</v>
      </c>
      <c r="J525" s="461" t="s">
        <v>289</v>
      </c>
      <c r="K525" s="461" t="s">
        <v>290</v>
      </c>
      <c r="L525" s="462" t="s">
        <v>7</v>
      </c>
      <c r="M525" s="463">
        <v>1</v>
      </c>
      <c r="N525" s="454">
        <v>521.52940000000001</v>
      </c>
    </row>
    <row r="526" spans="3:14" x14ac:dyDescent="0.25">
      <c r="I526" s="460">
        <v>45154</v>
      </c>
      <c r="J526" s="461" t="s">
        <v>1744</v>
      </c>
      <c r="K526" s="461" t="s">
        <v>1745</v>
      </c>
      <c r="L526" s="462" t="s">
        <v>7</v>
      </c>
      <c r="M526" s="463">
        <v>1</v>
      </c>
      <c r="N526" s="454">
        <v>35558.1639</v>
      </c>
    </row>
    <row r="527" spans="3:14" x14ac:dyDescent="0.25">
      <c r="I527" s="460">
        <v>45154</v>
      </c>
      <c r="J527" s="461" t="s">
        <v>2391</v>
      </c>
      <c r="K527" s="461" t="s">
        <v>2392</v>
      </c>
      <c r="L527" s="462" t="s">
        <v>7</v>
      </c>
      <c r="M527" s="463">
        <v>1</v>
      </c>
      <c r="N527" s="454">
        <v>14696.5</v>
      </c>
    </row>
    <row r="528" spans="3:14" x14ac:dyDescent="0.25">
      <c r="I528" s="460">
        <v>45154</v>
      </c>
      <c r="J528" s="461" t="s">
        <v>2159</v>
      </c>
      <c r="K528" s="461" t="s">
        <v>2160</v>
      </c>
      <c r="L528" s="462" t="s">
        <v>7</v>
      </c>
      <c r="M528" s="463">
        <v>1</v>
      </c>
      <c r="N528" s="454">
        <v>2795000.0049999999</v>
      </c>
    </row>
    <row r="529" spans="9:14" x14ac:dyDescent="0.25">
      <c r="I529" s="460">
        <v>45154</v>
      </c>
      <c r="J529" s="461" t="s">
        <v>3268</v>
      </c>
      <c r="K529" s="461" t="s">
        <v>3269</v>
      </c>
      <c r="L529" s="462" t="s">
        <v>7</v>
      </c>
      <c r="M529" s="463">
        <v>1</v>
      </c>
      <c r="N529" s="454">
        <v>1856400</v>
      </c>
    </row>
    <row r="530" spans="9:14" x14ac:dyDescent="0.25">
      <c r="I530" s="460">
        <v>45154</v>
      </c>
      <c r="J530" s="461" t="s">
        <v>3085</v>
      </c>
      <c r="K530" s="461" t="s">
        <v>3086</v>
      </c>
      <c r="L530" s="462" t="s">
        <v>7</v>
      </c>
      <c r="M530" s="463">
        <v>1</v>
      </c>
      <c r="N530" s="454">
        <v>304200.00939999998</v>
      </c>
    </row>
    <row r="531" spans="9:14" x14ac:dyDescent="0.25">
      <c r="I531" s="460">
        <v>45154</v>
      </c>
      <c r="J531" s="461" t="s">
        <v>3270</v>
      </c>
      <c r="K531" s="461" t="s">
        <v>3271</v>
      </c>
      <c r="L531" s="462" t="s">
        <v>7</v>
      </c>
      <c r="M531" s="463">
        <v>2</v>
      </c>
      <c r="N531" s="454">
        <v>68068</v>
      </c>
    </row>
    <row r="532" spans="9:14" x14ac:dyDescent="0.25">
      <c r="I532" s="460">
        <v>45154</v>
      </c>
      <c r="J532" s="461" t="s">
        <v>364</v>
      </c>
      <c r="K532" s="461" t="s">
        <v>365</v>
      </c>
      <c r="L532" s="462" t="s">
        <v>7</v>
      </c>
      <c r="M532" s="463">
        <v>1</v>
      </c>
      <c r="N532" s="454">
        <v>10471.345500000001</v>
      </c>
    </row>
    <row r="533" spans="9:14" x14ac:dyDescent="0.25">
      <c r="I533" s="460">
        <v>45154</v>
      </c>
      <c r="J533" s="461" t="s">
        <v>191</v>
      </c>
      <c r="K533" s="461" t="s">
        <v>2695</v>
      </c>
      <c r="L533" s="462" t="s">
        <v>7</v>
      </c>
      <c r="M533" s="463">
        <v>5</v>
      </c>
      <c r="N533" s="454">
        <v>641220.67099999986</v>
      </c>
    </row>
    <row r="534" spans="9:14" x14ac:dyDescent="0.25">
      <c r="I534" s="460">
        <v>45156</v>
      </c>
      <c r="J534" s="461" t="s">
        <v>2824</v>
      </c>
      <c r="K534" s="461" t="s">
        <v>2825</v>
      </c>
      <c r="L534" s="462" t="s">
        <v>7</v>
      </c>
      <c r="M534" s="463">
        <v>70</v>
      </c>
      <c r="N534" s="454">
        <v>50441.481999999996</v>
      </c>
    </row>
    <row r="535" spans="9:14" x14ac:dyDescent="0.25">
      <c r="I535" s="460">
        <v>45156</v>
      </c>
      <c r="J535" s="461" t="s">
        <v>487</v>
      </c>
      <c r="K535" s="461" t="s">
        <v>488</v>
      </c>
      <c r="L535" s="462" t="s">
        <v>7</v>
      </c>
      <c r="M535" s="463">
        <v>2</v>
      </c>
      <c r="N535" s="454">
        <v>28020.049400000004</v>
      </c>
    </row>
    <row r="536" spans="9:14" x14ac:dyDescent="0.25">
      <c r="I536" s="460">
        <v>45156</v>
      </c>
      <c r="J536" s="461" t="s">
        <v>2826</v>
      </c>
      <c r="K536" s="461" t="s">
        <v>2827</v>
      </c>
      <c r="L536" s="462" t="s">
        <v>7</v>
      </c>
      <c r="M536" s="463">
        <v>2</v>
      </c>
      <c r="N536" s="454">
        <v>16042.9136</v>
      </c>
    </row>
    <row r="537" spans="9:14" x14ac:dyDescent="0.25">
      <c r="I537" s="460">
        <v>45157</v>
      </c>
      <c r="J537" s="461" t="s">
        <v>74</v>
      </c>
      <c r="K537" s="461" t="s">
        <v>75</v>
      </c>
      <c r="L537" s="462" t="s">
        <v>7</v>
      </c>
      <c r="M537" s="463">
        <v>3</v>
      </c>
      <c r="N537" s="454">
        <v>1238170.5336</v>
      </c>
    </row>
    <row r="538" spans="9:14" x14ac:dyDescent="0.25">
      <c r="I538" s="460">
        <v>45157</v>
      </c>
      <c r="J538" s="461" t="s">
        <v>181</v>
      </c>
      <c r="K538" s="461" t="s">
        <v>182</v>
      </c>
      <c r="L538" s="462" t="s">
        <v>7</v>
      </c>
      <c r="M538" s="463">
        <v>4</v>
      </c>
      <c r="N538" s="454">
        <v>458968.2916</v>
      </c>
    </row>
    <row r="539" spans="9:14" x14ac:dyDescent="0.25">
      <c r="I539" s="460">
        <v>45157</v>
      </c>
      <c r="J539" s="461" t="s">
        <v>2159</v>
      </c>
      <c r="K539" s="461" t="s">
        <v>2160</v>
      </c>
      <c r="L539" s="462" t="s">
        <v>7</v>
      </c>
      <c r="M539" s="463">
        <v>1</v>
      </c>
      <c r="N539" s="454">
        <v>2795000.0049999999</v>
      </c>
    </row>
    <row r="540" spans="9:14" x14ac:dyDescent="0.25">
      <c r="I540" s="460">
        <v>45160</v>
      </c>
      <c r="J540" s="461" t="s">
        <v>1128</v>
      </c>
      <c r="K540" s="461" t="s">
        <v>1129</v>
      </c>
      <c r="L540" s="462" t="s">
        <v>7</v>
      </c>
      <c r="M540" s="463">
        <v>117</v>
      </c>
      <c r="N540" s="454">
        <v>35777.933100000002</v>
      </c>
    </row>
    <row r="541" spans="9:14" x14ac:dyDescent="0.25">
      <c r="I541" s="460">
        <v>45160</v>
      </c>
      <c r="J541" s="461" t="s">
        <v>354</v>
      </c>
      <c r="K541" s="461" t="s">
        <v>355</v>
      </c>
      <c r="L541" s="462" t="s">
        <v>7</v>
      </c>
      <c r="M541" s="463">
        <v>1</v>
      </c>
      <c r="N541" s="454">
        <v>4336.3361999999997</v>
      </c>
    </row>
    <row r="542" spans="9:14" x14ac:dyDescent="0.25">
      <c r="I542" s="460">
        <v>45160</v>
      </c>
      <c r="J542" s="461" t="s">
        <v>3272</v>
      </c>
      <c r="K542" s="461" t="s">
        <v>3273</v>
      </c>
      <c r="L542" s="462" t="s">
        <v>7</v>
      </c>
      <c r="M542" s="463">
        <v>1</v>
      </c>
      <c r="N542" s="454">
        <v>3243.2140999999997</v>
      </c>
    </row>
    <row r="543" spans="9:14" x14ac:dyDescent="0.25">
      <c r="I543" s="460">
        <v>45160</v>
      </c>
      <c r="J543" s="461" t="s">
        <v>1507</v>
      </c>
      <c r="K543" s="461" t="s">
        <v>1508</v>
      </c>
      <c r="L543" s="462" t="s">
        <v>7</v>
      </c>
      <c r="M543" s="463">
        <v>1</v>
      </c>
      <c r="N543" s="454">
        <v>275487.05869999999</v>
      </c>
    </row>
    <row r="544" spans="9:14" x14ac:dyDescent="0.25">
      <c r="I544" s="460">
        <v>45160</v>
      </c>
      <c r="J544" s="461" t="s">
        <v>1509</v>
      </c>
      <c r="K544" s="461" t="s">
        <v>3274</v>
      </c>
      <c r="L544" s="462" t="s">
        <v>7</v>
      </c>
      <c r="M544" s="463">
        <v>1</v>
      </c>
      <c r="N544" s="454">
        <v>348850.04699999996</v>
      </c>
    </row>
    <row r="545" spans="9:14" x14ac:dyDescent="0.25">
      <c r="I545" s="460">
        <v>45160</v>
      </c>
      <c r="J545" s="461" t="s">
        <v>3275</v>
      </c>
      <c r="K545" s="461" t="s">
        <v>3276</v>
      </c>
      <c r="L545" s="462" t="s">
        <v>7</v>
      </c>
      <c r="M545" s="463">
        <v>1</v>
      </c>
      <c r="N545" s="454">
        <v>458880.37439999997</v>
      </c>
    </row>
    <row r="546" spans="9:14" x14ac:dyDescent="0.25">
      <c r="I546" s="460">
        <v>45160</v>
      </c>
      <c r="J546" s="461" t="s">
        <v>293</v>
      </c>
      <c r="K546" s="461" t="s">
        <v>294</v>
      </c>
      <c r="L546" s="462" t="s">
        <v>7</v>
      </c>
      <c r="M546" s="463">
        <v>2</v>
      </c>
      <c r="N546" s="454">
        <v>700.60059999999999</v>
      </c>
    </row>
    <row r="547" spans="9:14" x14ac:dyDescent="0.25">
      <c r="I547" s="460">
        <v>45160</v>
      </c>
      <c r="J547" s="461" t="s">
        <v>3277</v>
      </c>
      <c r="K547" s="461" t="s">
        <v>3278</v>
      </c>
      <c r="L547" s="462" t="s">
        <v>7</v>
      </c>
      <c r="M547" s="463">
        <v>1</v>
      </c>
      <c r="N547" s="454">
        <v>4051.5929999999994</v>
      </c>
    </row>
    <row r="548" spans="9:14" x14ac:dyDescent="0.25">
      <c r="I548" s="460">
        <v>45160</v>
      </c>
      <c r="J548" s="461" t="s">
        <v>860</v>
      </c>
      <c r="K548" s="461" t="s">
        <v>861</v>
      </c>
      <c r="L548" s="462" t="s">
        <v>7</v>
      </c>
      <c r="M548" s="463">
        <v>1</v>
      </c>
      <c r="N548" s="454">
        <v>521.81500000000005</v>
      </c>
    </row>
    <row r="549" spans="9:14" x14ac:dyDescent="0.25">
      <c r="I549" s="460">
        <v>45160</v>
      </c>
      <c r="J549" s="461" t="s">
        <v>594</v>
      </c>
      <c r="K549" s="461" t="s">
        <v>595</v>
      </c>
      <c r="L549" s="462" t="s">
        <v>7</v>
      </c>
      <c r="M549" s="463">
        <v>2</v>
      </c>
      <c r="N549" s="454">
        <v>1218.1315999999999</v>
      </c>
    </row>
    <row r="550" spans="9:14" x14ac:dyDescent="0.25">
      <c r="I550" s="460">
        <v>45160</v>
      </c>
      <c r="J550" s="461" t="s">
        <v>3279</v>
      </c>
      <c r="K550" s="461" t="s">
        <v>3280</v>
      </c>
      <c r="L550" s="462" t="s">
        <v>7</v>
      </c>
      <c r="M550" s="463">
        <v>1</v>
      </c>
      <c r="N550" s="454">
        <v>1098.0606</v>
      </c>
    </row>
    <row r="551" spans="9:14" x14ac:dyDescent="0.25">
      <c r="I551" s="460">
        <v>45160</v>
      </c>
      <c r="J551" s="461" t="s">
        <v>3281</v>
      </c>
      <c r="K551" s="461" t="s">
        <v>3282</v>
      </c>
      <c r="L551" s="462" t="s">
        <v>7</v>
      </c>
      <c r="M551" s="463">
        <v>1</v>
      </c>
      <c r="N551" s="454">
        <v>5049.5508</v>
      </c>
    </row>
    <row r="552" spans="9:14" x14ac:dyDescent="0.25">
      <c r="I552" s="460">
        <v>45160</v>
      </c>
      <c r="J552" s="461" t="s">
        <v>1134</v>
      </c>
      <c r="K552" s="461" t="s">
        <v>1135</v>
      </c>
      <c r="L552" s="462" t="s">
        <v>7</v>
      </c>
      <c r="M552" s="463">
        <v>2</v>
      </c>
      <c r="N552" s="454">
        <v>5146.9403999999995</v>
      </c>
    </row>
    <row r="553" spans="9:14" x14ac:dyDescent="0.25">
      <c r="I553" s="460">
        <v>45160</v>
      </c>
      <c r="J553" s="461" t="s">
        <v>2579</v>
      </c>
      <c r="K553" s="461" t="s">
        <v>2580</v>
      </c>
      <c r="L553" s="462" t="s">
        <v>7</v>
      </c>
      <c r="M553" s="463">
        <v>1</v>
      </c>
      <c r="N553" s="454">
        <v>8619.0152999999991</v>
      </c>
    </row>
    <row r="554" spans="9:14" x14ac:dyDescent="0.25">
      <c r="I554" s="533">
        <v>45160</v>
      </c>
      <c r="J554" s="451" t="s">
        <v>3283</v>
      </c>
      <c r="K554" s="451" t="s">
        <v>3284</v>
      </c>
      <c r="L554" s="462" t="s">
        <v>7</v>
      </c>
      <c r="M554" s="534">
        <v>2</v>
      </c>
      <c r="N554" s="454">
        <v>546000.01260000002</v>
      </c>
    </row>
    <row r="555" spans="9:14" x14ac:dyDescent="0.25">
      <c r="I555" s="533">
        <v>45160</v>
      </c>
      <c r="J555" s="451" t="s">
        <v>2682</v>
      </c>
      <c r="K555" s="451" t="s">
        <v>2683</v>
      </c>
      <c r="L555" s="462" t="s">
        <v>7</v>
      </c>
      <c r="M555" s="534">
        <v>4</v>
      </c>
      <c r="N555" s="454">
        <v>101345.82639999999</v>
      </c>
    </row>
    <row r="556" spans="9:14" x14ac:dyDescent="0.25">
      <c r="I556" s="533">
        <v>45161</v>
      </c>
      <c r="J556" s="451" t="s">
        <v>3285</v>
      </c>
      <c r="K556" s="451" t="s">
        <v>3286</v>
      </c>
      <c r="L556" s="462" t="s">
        <v>7</v>
      </c>
      <c r="M556" s="534">
        <v>2</v>
      </c>
      <c r="N556" s="454">
        <v>9190.6079999999984</v>
      </c>
    </row>
    <row r="557" spans="9:14" x14ac:dyDescent="0.25">
      <c r="I557" s="533">
        <v>45161</v>
      </c>
      <c r="J557" s="451" t="s">
        <v>2682</v>
      </c>
      <c r="K557" s="451" t="s">
        <v>2683</v>
      </c>
      <c r="L557" s="462" t="s">
        <v>7</v>
      </c>
      <c r="M557" s="534">
        <v>35</v>
      </c>
      <c r="N557" s="454">
        <v>886775.98100000003</v>
      </c>
    </row>
    <row r="558" spans="9:14" x14ac:dyDescent="0.25">
      <c r="I558" s="533">
        <v>45161</v>
      </c>
      <c r="J558" s="451" t="s">
        <v>2389</v>
      </c>
      <c r="K558" s="451" t="s">
        <v>2390</v>
      </c>
      <c r="L558" s="462" t="s">
        <v>7</v>
      </c>
      <c r="M558" s="534">
        <v>2</v>
      </c>
      <c r="N558" s="454">
        <v>51051</v>
      </c>
    </row>
    <row r="559" spans="9:14" x14ac:dyDescent="0.25">
      <c r="I559" s="533">
        <v>45161</v>
      </c>
      <c r="J559" s="451" t="s">
        <v>794</v>
      </c>
      <c r="K559" s="451" t="s">
        <v>795</v>
      </c>
      <c r="L559" s="462" t="s">
        <v>7</v>
      </c>
      <c r="M559" s="534">
        <v>2</v>
      </c>
      <c r="N559" s="454">
        <v>2884.9646000000002</v>
      </c>
    </row>
    <row r="560" spans="9:14" x14ac:dyDescent="0.25">
      <c r="I560" s="508">
        <v>45161</v>
      </c>
      <c r="J560" s="451" t="s">
        <v>289</v>
      </c>
      <c r="K560" s="451" t="s">
        <v>290</v>
      </c>
      <c r="L560" s="462" t="s">
        <v>7</v>
      </c>
      <c r="M560" s="509">
        <v>1</v>
      </c>
      <c r="N560" s="454">
        <v>521.52940000000001</v>
      </c>
    </row>
    <row r="561" spans="9:14" x14ac:dyDescent="0.25">
      <c r="I561" s="508">
        <v>45161</v>
      </c>
      <c r="J561" s="451" t="s">
        <v>800</v>
      </c>
      <c r="K561" s="451" t="s">
        <v>801</v>
      </c>
      <c r="L561" s="462" t="s">
        <v>7</v>
      </c>
      <c r="M561" s="509">
        <v>1</v>
      </c>
      <c r="N561" s="454">
        <v>7182.756699999999</v>
      </c>
    </row>
    <row r="562" spans="9:14" x14ac:dyDescent="0.25">
      <c r="I562" s="508">
        <v>45162</v>
      </c>
      <c r="J562" s="451" t="s">
        <v>1514</v>
      </c>
      <c r="K562" s="451" t="s">
        <v>1515</v>
      </c>
      <c r="L562" s="462" t="s">
        <v>7</v>
      </c>
      <c r="M562" s="509">
        <v>1</v>
      </c>
      <c r="N562" s="454">
        <v>490628.31300000002</v>
      </c>
    </row>
    <row r="563" spans="9:14" x14ac:dyDescent="0.25">
      <c r="I563" s="508">
        <v>45162</v>
      </c>
      <c r="J563" s="451" t="s">
        <v>3283</v>
      </c>
      <c r="K563" s="451" t="s">
        <v>3284</v>
      </c>
      <c r="L563" s="462" t="s">
        <v>7</v>
      </c>
      <c r="M563" s="509">
        <v>2</v>
      </c>
      <c r="N563" s="454">
        <v>546000.01260000002</v>
      </c>
    </row>
    <row r="564" spans="9:14" x14ac:dyDescent="0.25">
      <c r="I564" s="508">
        <v>45162</v>
      </c>
      <c r="J564" s="451" t="s">
        <v>2159</v>
      </c>
      <c r="K564" s="451" t="s">
        <v>2160</v>
      </c>
      <c r="L564" s="462" t="s">
        <v>7</v>
      </c>
      <c r="M564" s="509">
        <v>1</v>
      </c>
      <c r="N564" s="454">
        <v>2795000.0049999999</v>
      </c>
    </row>
    <row r="565" spans="9:14" x14ac:dyDescent="0.25">
      <c r="I565" s="508">
        <v>45162</v>
      </c>
      <c r="J565" s="451" t="s">
        <v>1516</v>
      </c>
      <c r="K565" s="451" t="s">
        <v>1517</v>
      </c>
      <c r="L565" s="462" t="s">
        <v>7</v>
      </c>
      <c r="M565" s="509">
        <v>1</v>
      </c>
      <c r="N565" s="454">
        <v>33627.138999999996</v>
      </c>
    </row>
    <row r="566" spans="9:14" x14ac:dyDescent="0.25">
      <c r="I566" s="508">
        <v>45162</v>
      </c>
      <c r="J566" s="451" t="s">
        <v>390</v>
      </c>
      <c r="K566" s="451" t="s">
        <v>3287</v>
      </c>
      <c r="L566" s="462" t="s">
        <v>7</v>
      </c>
      <c r="M566" s="509">
        <v>1</v>
      </c>
      <c r="N566" s="454">
        <v>108110.667</v>
      </c>
    </row>
    <row r="567" spans="9:14" x14ac:dyDescent="0.25">
      <c r="I567" s="508">
        <v>45162</v>
      </c>
      <c r="J567" s="451" t="s">
        <v>626</v>
      </c>
      <c r="K567" s="451" t="s">
        <v>627</v>
      </c>
      <c r="L567" s="462" t="s">
        <v>7</v>
      </c>
      <c r="M567" s="509">
        <v>1</v>
      </c>
      <c r="N567" s="454">
        <v>21808.713500000002</v>
      </c>
    </row>
    <row r="568" spans="9:14" x14ac:dyDescent="0.25">
      <c r="I568" s="508">
        <v>45164</v>
      </c>
      <c r="J568" s="451" t="s">
        <v>3288</v>
      </c>
      <c r="K568" s="451" t="s">
        <v>3289</v>
      </c>
      <c r="L568" s="462" t="s">
        <v>7</v>
      </c>
      <c r="M568" s="509">
        <v>1</v>
      </c>
      <c r="N568" s="454">
        <v>530621</v>
      </c>
    </row>
    <row r="569" spans="9:14" x14ac:dyDescent="0.25">
      <c r="I569" s="508">
        <v>45164</v>
      </c>
      <c r="J569" s="451" t="s">
        <v>1786</v>
      </c>
      <c r="K569" s="451" t="s">
        <v>1787</v>
      </c>
      <c r="L569" s="462" t="s">
        <v>7</v>
      </c>
      <c r="M569" s="509">
        <v>1</v>
      </c>
      <c r="N569" s="454">
        <v>533560.30000000005</v>
      </c>
    </row>
    <row r="570" spans="9:14" x14ac:dyDescent="0.25">
      <c r="I570" s="508">
        <v>45165</v>
      </c>
      <c r="J570" s="451" t="s">
        <v>3166</v>
      </c>
      <c r="K570" s="451" t="s">
        <v>3167</v>
      </c>
      <c r="L570" s="462" t="s">
        <v>7</v>
      </c>
      <c r="M570" s="509">
        <v>2</v>
      </c>
      <c r="N570" s="454">
        <v>5529.5253999999995</v>
      </c>
    </row>
    <row r="571" spans="9:14" x14ac:dyDescent="0.25">
      <c r="I571" s="508">
        <v>45165</v>
      </c>
      <c r="J571" s="451" t="s">
        <v>279</v>
      </c>
      <c r="K571" s="451" t="s">
        <v>280</v>
      </c>
      <c r="L571" s="462" t="s">
        <v>7</v>
      </c>
      <c r="M571" s="509">
        <v>1</v>
      </c>
      <c r="N571" s="454">
        <v>23933.636999999999</v>
      </c>
    </row>
    <row r="572" spans="9:14" x14ac:dyDescent="0.25">
      <c r="I572" s="508">
        <v>45165</v>
      </c>
      <c r="J572" s="451" t="s">
        <v>1740</v>
      </c>
      <c r="K572" s="451" t="s">
        <v>1741</v>
      </c>
      <c r="L572" s="462" t="s">
        <v>7</v>
      </c>
      <c r="M572" s="509">
        <v>1</v>
      </c>
      <c r="N572" s="454">
        <v>292767.21529999998</v>
      </c>
    </row>
    <row r="573" spans="9:14" x14ac:dyDescent="0.25">
      <c r="I573" s="508">
        <v>45165</v>
      </c>
      <c r="J573" s="451" t="s">
        <v>289</v>
      </c>
      <c r="K573" s="451" t="s">
        <v>290</v>
      </c>
      <c r="L573" s="462" t="s">
        <v>7</v>
      </c>
      <c r="M573" s="509">
        <v>1</v>
      </c>
      <c r="N573" s="454">
        <v>467.36060000000009</v>
      </c>
    </row>
    <row r="574" spans="9:14" x14ac:dyDescent="0.25">
      <c r="I574" s="508">
        <v>45165</v>
      </c>
      <c r="J574" s="451" t="s">
        <v>1430</v>
      </c>
      <c r="K574" s="451" t="s">
        <v>1431</v>
      </c>
      <c r="L574" s="462" t="s">
        <v>7</v>
      </c>
      <c r="M574" s="509">
        <v>1</v>
      </c>
      <c r="N574" s="454">
        <v>6836.2286999999997</v>
      </c>
    </row>
    <row r="575" spans="9:14" x14ac:dyDescent="0.25">
      <c r="I575" s="435">
        <v>45167</v>
      </c>
      <c r="J575" s="415" t="s">
        <v>3290</v>
      </c>
      <c r="K575" s="415" t="s">
        <v>3291</v>
      </c>
      <c r="L575" s="521" t="s">
        <v>7</v>
      </c>
      <c r="M575" s="521">
        <v>2</v>
      </c>
      <c r="N575" s="454">
        <v>154700</v>
      </c>
    </row>
    <row r="576" spans="9:14" x14ac:dyDescent="0.25">
      <c r="I576" s="435">
        <v>45167</v>
      </c>
      <c r="J576" s="415" t="s">
        <v>817</v>
      </c>
      <c r="K576" s="415" t="s">
        <v>818</v>
      </c>
      <c r="L576" s="521" t="s">
        <v>7</v>
      </c>
      <c r="M576" s="521">
        <v>6</v>
      </c>
      <c r="N576" s="454">
        <v>27846</v>
      </c>
    </row>
    <row r="577" spans="9:14" x14ac:dyDescent="0.25">
      <c r="I577" s="435">
        <v>45167</v>
      </c>
      <c r="J577" s="415" t="s">
        <v>503</v>
      </c>
      <c r="K577" s="415" t="s">
        <v>504</v>
      </c>
      <c r="L577" s="521" t="s">
        <v>7</v>
      </c>
      <c r="M577" s="521">
        <v>4</v>
      </c>
      <c r="N577" s="454">
        <v>21658</v>
      </c>
    </row>
    <row r="578" spans="9:14" x14ac:dyDescent="0.25">
      <c r="I578" s="435">
        <v>45167</v>
      </c>
      <c r="J578" s="415" t="s">
        <v>3292</v>
      </c>
      <c r="K578" s="415" t="s">
        <v>3293</v>
      </c>
      <c r="L578" s="521" t="s">
        <v>7</v>
      </c>
      <c r="M578" s="521">
        <v>6</v>
      </c>
      <c r="N578" s="454">
        <v>4641</v>
      </c>
    </row>
    <row r="579" spans="9:14" x14ac:dyDescent="0.25">
      <c r="I579" s="435">
        <v>45167</v>
      </c>
      <c r="J579" s="415" t="s">
        <v>551</v>
      </c>
      <c r="K579" s="415" t="s">
        <v>552</v>
      </c>
      <c r="L579" s="521" t="s">
        <v>7</v>
      </c>
      <c r="M579" s="521">
        <v>8</v>
      </c>
      <c r="N579" s="454">
        <v>12376</v>
      </c>
    </row>
    <row r="580" spans="9:14" x14ac:dyDescent="0.25">
      <c r="I580" s="435">
        <v>45167</v>
      </c>
      <c r="J580" s="415" t="s">
        <v>694</v>
      </c>
      <c r="K580" s="415" t="s">
        <v>819</v>
      </c>
      <c r="L580" s="521" t="s">
        <v>7</v>
      </c>
      <c r="M580" s="521">
        <v>6</v>
      </c>
      <c r="N580" s="454">
        <v>9282</v>
      </c>
    </row>
    <row r="581" spans="9:14" x14ac:dyDescent="0.25">
      <c r="I581" s="435">
        <v>45167</v>
      </c>
      <c r="J581" s="415" t="s">
        <v>3294</v>
      </c>
      <c r="K581" s="415" t="s">
        <v>3295</v>
      </c>
      <c r="L581" s="521" t="s">
        <v>7</v>
      </c>
      <c r="M581" s="521">
        <v>1</v>
      </c>
      <c r="N581" s="454">
        <v>371280</v>
      </c>
    </row>
    <row r="582" spans="9:14" x14ac:dyDescent="0.25">
      <c r="I582" s="435">
        <v>45167</v>
      </c>
      <c r="J582" s="415" t="s">
        <v>74</v>
      </c>
      <c r="K582" s="415" t="s">
        <v>75</v>
      </c>
      <c r="L582" s="521" t="s">
        <v>7</v>
      </c>
      <c r="M582" s="521">
        <v>4</v>
      </c>
      <c r="N582" s="454">
        <v>1650700.0510000002</v>
      </c>
    </row>
    <row r="583" spans="9:14" x14ac:dyDescent="0.25">
      <c r="I583" s="435">
        <v>45167</v>
      </c>
      <c r="J583" s="415" t="s">
        <v>706</v>
      </c>
      <c r="K583" s="415" t="s">
        <v>707</v>
      </c>
      <c r="L583" s="521" t="s">
        <v>7</v>
      </c>
      <c r="M583" s="521">
        <v>1</v>
      </c>
      <c r="N583" s="454">
        <v>657127.43550999998</v>
      </c>
    </row>
    <row r="584" spans="9:14" x14ac:dyDescent="0.25">
      <c r="I584" s="435">
        <v>45168</v>
      </c>
      <c r="J584" s="415" t="s">
        <v>2393</v>
      </c>
      <c r="K584" s="415" t="s">
        <v>3296</v>
      </c>
      <c r="L584" s="521" t="s">
        <v>7</v>
      </c>
      <c r="M584" s="521">
        <v>1</v>
      </c>
      <c r="N584" s="454">
        <v>960746.63685000013</v>
      </c>
    </row>
    <row r="585" spans="9:14" ht="15.75" thickBot="1" x14ac:dyDescent="0.3">
      <c r="I585" s="562">
        <v>45152</v>
      </c>
      <c r="J585" s="563" t="s">
        <v>804</v>
      </c>
      <c r="K585" s="563" t="s">
        <v>805</v>
      </c>
      <c r="L585" s="564" t="s">
        <v>7</v>
      </c>
      <c r="M585" s="565">
        <v>1</v>
      </c>
      <c r="N585" s="566">
        <v>199912.62199999997</v>
      </c>
    </row>
    <row r="586" spans="9:14" x14ac:dyDescent="0.25">
      <c r="I586" s="548">
        <v>45173</v>
      </c>
      <c r="J586" s="417" t="s">
        <v>3742</v>
      </c>
      <c r="K586" s="417" t="s">
        <v>3743</v>
      </c>
      <c r="L586" s="417" t="s">
        <v>7</v>
      </c>
      <c r="M586" s="558">
        <v>1</v>
      </c>
      <c r="N586" s="468">
        <v>541450</v>
      </c>
    </row>
    <row r="587" spans="9:14" x14ac:dyDescent="0.25">
      <c r="I587" s="536">
        <v>45174</v>
      </c>
      <c r="J587" s="415" t="s">
        <v>181</v>
      </c>
      <c r="K587" s="415" t="s">
        <v>182</v>
      </c>
      <c r="L587" s="415" t="s">
        <v>7</v>
      </c>
      <c r="M587" s="557">
        <v>1</v>
      </c>
      <c r="N587" s="482">
        <v>114742.0729</v>
      </c>
    </row>
    <row r="588" spans="9:14" x14ac:dyDescent="0.25">
      <c r="I588" s="536">
        <v>45174</v>
      </c>
      <c r="J588" s="415" t="s">
        <v>740</v>
      </c>
      <c r="K588" s="415" t="s">
        <v>741</v>
      </c>
      <c r="L588" s="415" t="s">
        <v>7</v>
      </c>
      <c r="M588" s="557">
        <v>4</v>
      </c>
      <c r="N588" s="482">
        <v>121771.73371999999</v>
      </c>
    </row>
    <row r="589" spans="9:14" x14ac:dyDescent="0.25">
      <c r="I589" s="536">
        <v>45174</v>
      </c>
      <c r="J589" s="415" t="s">
        <v>2195</v>
      </c>
      <c r="K589" s="415" t="s">
        <v>3744</v>
      </c>
      <c r="L589" s="415" t="s">
        <v>7</v>
      </c>
      <c r="M589" s="557">
        <v>1</v>
      </c>
      <c r="N589" s="482">
        <v>641505.50464000006</v>
      </c>
    </row>
    <row r="590" spans="9:14" x14ac:dyDescent="0.25">
      <c r="I590" s="536">
        <v>45174</v>
      </c>
      <c r="J590" s="415" t="s">
        <v>3745</v>
      </c>
      <c r="K590" s="415" t="s">
        <v>3746</v>
      </c>
      <c r="L590" s="415" t="s">
        <v>7</v>
      </c>
      <c r="M590" s="557">
        <v>1</v>
      </c>
      <c r="N590" s="482">
        <v>2636.10347</v>
      </c>
    </row>
    <row r="591" spans="9:14" x14ac:dyDescent="0.25">
      <c r="I591" s="536">
        <v>45174</v>
      </c>
      <c r="J591" s="415" t="s">
        <v>3747</v>
      </c>
      <c r="K591" s="415" t="s">
        <v>3748</v>
      </c>
      <c r="L591" s="415" t="s">
        <v>7</v>
      </c>
      <c r="M591" s="557">
        <v>1</v>
      </c>
      <c r="N591" s="482">
        <v>134.589</v>
      </c>
    </row>
    <row r="592" spans="9:14" x14ac:dyDescent="0.25">
      <c r="I592" s="536">
        <v>45174</v>
      </c>
      <c r="J592" s="415" t="s">
        <v>243</v>
      </c>
      <c r="K592" s="415" t="s">
        <v>244</v>
      </c>
      <c r="L592" s="415" t="s">
        <v>7</v>
      </c>
      <c r="M592" s="557">
        <v>2</v>
      </c>
      <c r="N592" s="482">
        <v>2059.11888</v>
      </c>
    </row>
    <row r="593" spans="9:14" x14ac:dyDescent="0.25">
      <c r="I593" s="536">
        <v>45174</v>
      </c>
      <c r="J593" s="415" t="s">
        <v>271</v>
      </c>
      <c r="K593" s="415" t="s">
        <v>272</v>
      </c>
      <c r="L593" s="415" t="s">
        <v>7</v>
      </c>
      <c r="M593" s="557">
        <v>2</v>
      </c>
      <c r="N593" s="482">
        <v>22086.457119999999</v>
      </c>
    </row>
    <row r="594" spans="9:14" x14ac:dyDescent="0.25">
      <c r="I594" s="536">
        <v>45175</v>
      </c>
      <c r="J594" s="415" t="s">
        <v>3749</v>
      </c>
      <c r="K594" s="415" t="s">
        <v>3750</v>
      </c>
      <c r="L594" s="415" t="s">
        <v>7</v>
      </c>
      <c r="M594" s="557">
        <v>2</v>
      </c>
      <c r="N594" s="482">
        <v>611.71474000000012</v>
      </c>
    </row>
    <row r="595" spans="9:14" x14ac:dyDescent="0.25">
      <c r="I595" s="536">
        <v>45175</v>
      </c>
      <c r="J595" s="415" t="s">
        <v>3751</v>
      </c>
      <c r="K595" s="415" t="s">
        <v>3752</v>
      </c>
      <c r="L595" s="415" t="s">
        <v>7</v>
      </c>
      <c r="M595" s="557">
        <v>1</v>
      </c>
      <c r="N595" s="482">
        <v>37402.716260000001</v>
      </c>
    </row>
    <row r="596" spans="9:14" x14ac:dyDescent="0.25">
      <c r="I596" s="536">
        <v>45175</v>
      </c>
      <c r="J596" s="415" t="s">
        <v>181</v>
      </c>
      <c r="K596" s="415" t="s">
        <v>182</v>
      </c>
      <c r="L596" s="415" t="s">
        <v>7</v>
      </c>
      <c r="M596" s="557">
        <v>1</v>
      </c>
      <c r="N596" s="482">
        <v>114742.0729</v>
      </c>
    </row>
    <row r="597" spans="9:14" x14ac:dyDescent="0.25">
      <c r="I597" s="536">
        <v>45177</v>
      </c>
      <c r="J597" s="415" t="s">
        <v>74</v>
      </c>
      <c r="K597" s="415" t="s">
        <v>75</v>
      </c>
      <c r="L597" s="415" t="s">
        <v>7</v>
      </c>
      <c r="M597" s="557">
        <v>1</v>
      </c>
      <c r="N597" s="482">
        <v>412675.01275000005</v>
      </c>
    </row>
    <row r="598" spans="9:14" x14ac:dyDescent="0.25">
      <c r="I598" s="536">
        <v>45182</v>
      </c>
      <c r="J598" s="415" t="s">
        <v>2191</v>
      </c>
      <c r="K598" s="415" t="s">
        <v>2192</v>
      </c>
      <c r="L598" s="415" t="s">
        <v>7</v>
      </c>
      <c r="M598" s="557">
        <v>4</v>
      </c>
      <c r="N598" s="482">
        <v>1208872.21</v>
      </c>
    </row>
    <row r="599" spans="9:14" x14ac:dyDescent="0.25">
      <c r="I599" s="536">
        <v>45182</v>
      </c>
      <c r="J599" s="415" t="s">
        <v>746</v>
      </c>
      <c r="K599" s="415" t="s">
        <v>747</v>
      </c>
      <c r="L599" s="415" t="s">
        <v>7</v>
      </c>
      <c r="M599" s="557">
        <v>2</v>
      </c>
      <c r="N599" s="482">
        <v>2061.1918600000004</v>
      </c>
    </row>
    <row r="600" spans="9:14" x14ac:dyDescent="0.25">
      <c r="I600" s="536">
        <v>45182</v>
      </c>
      <c r="J600" s="415" t="s">
        <v>790</v>
      </c>
      <c r="K600" s="415" t="s">
        <v>791</v>
      </c>
      <c r="L600" s="415" t="s">
        <v>7</v>
      </c>
      <c r="M600" s="557">
        <v>2</v>
      </c>
      <c r="N600" s="482">
        <v>1894.4562000000001</v>
      </c>
    </row>
    <row r="601" spans="9:14" x14ac:dyDescent="0.25">
      <c r="I601" s="536">
        <v>45182</v>
      </c>
      <c r="J601" s="415" t="s">
        <v>788</v>
      </c>
      <c r="K601" s="415" t="s">
        <v>789</v>
      </c>
      <c r="L601" s="415" t="s">
        <v>7</v>
      </c>
      <c r="M601" s="557">
        <v>2</v>
      </c>
      <c r="N601" s="482">
        <v>8499.4964600000003</v>
      </c>
    </row>
    <row r="602" spans="9:14" x14ac:dyDescent="0.25">
      <c r="I602" s="536">
        <v>45182</v>
      </c>
      <c r="J602" s="415" t="s">
        <v>1227</v>
      </c>
      <c r="K602" s="415" t="s">
        <v>3263</v>
      </c>
      <c r="L602" s="415" t="s">
        <v>7</v>
      </c>
      <c r="M602" s="557">
        <v>1</v>
      </c>
      <c r="N602" s="482">
        <v>450164.62400000007</v>
      </c>
    </row>
    <row r="603" spans="9:14" x14ac:dyDescent="0.25">
      <c r="I603" s="536">
        <v>45182</v>
      </c>
      <c r="J603" s="415" t="s">
        <v>3753</v>
      </c>
      <c r="K603" s="415" t="s">
        <v>3754</v>
      </c>
      <c r="L603" s="415" t="s">
        <v>7</v>
      </c>
      <c r="M603" s="557">
        <v>4</v>
      </c>
      <c r="N603" s="482">
        <v>29474.929119999997</v>
      </c>
    </row>
    <row r="604" spans="9:14" x14ac:dyDescent="0.25">
      <c r="I604" s="536">
        <v>45182</v>
      </c>
      <c r="J604" s="415" t="s">
        <v>3755</v>
      </c>
      <c r="K604" s="415" t="s">
        <v>3756</v>
      </c>
      <c r="L604" s="415" t="s">
        <v>7</v>
      </c>
      <c r="M604" s="557">
        <v>3</v>
      </c>
      <c r="N604" s="482">
        <v>66830.399999999994</v>
      </c>
    </row>
    <row r="605" spans="9:14" x14ac:dyDescent="0.25">
      <c r="I605" s="536">
        <v>45182</v>
      </c>
      <c r="J605" s="415" t="s">
        <v>3757</v>
      </c>
      <c r="K605" s="415" t="s">
        <v>3758</v>
      </c>
      <c r="L605" s="415" t="s">
        <v>7</v>
      </c>
      <c r="M605" s="557">
        <v>1</v>
      </c>
      <c r="N605" s="482">
        <v>1672962.9279999998</v>
      </c>
    </row>
    <row r="606" spans="9:14" x14ac:dyDescent="0.25">
      <c r="I606" s="536">
        <v>45182</v>
      </c>
      <c r="J606" s="415" t="s">
        <v>390</v>
      </c>
      <c r="K606" s="415" t="s">
        <v>3287</v>
      </c>
      <c r="L606" s="415" t="s">
        <v>7</v>
      </c>
      <c r="M606" s="557">
        <v>1</v>
      </c>
      <c r="N606" s="482">
        <v>108110.67176</v>
      </c>
    </row>
    <row r="607" spans="9:14" x14ac:dyDescent="0.25">
      <c r="I607" s="536">
        <v>45182</v>
      </c>
      <c r="J607" s="415" t="s">
        <v>1744</v>
      </c>
      <c r="K607" s="415" t="s">
        <v>1745</v>
      </c>
      <c r="L607" s="415" t="s">
        <v>7</v>
      </c>
      <c r="M607" s="557">
        <v>1</v>
      </c>
      <c r="N607" s="482">
        <v>35558.181750000003</v>
      </c>
    </row>
    <row r="608" spans="9:14" x14ac:dyDescent="0.25">
      <c r="I608" s="536">
        <v>45182</v>
      </c>
      <c r="J608" s="415" t="s">
        <v>1163</v>
      </c>
      <c r="K608" s="415" t="s">
        <v>1164</v>
      </c>
      <c r="L608" s="415" t="s">
        <v>7</v>
      </c>
      <c r="M608" s="557">
        <v>1</v>
      </c>
      <c r="N608" s="482">
        <v>998.26362999999992</v>
      </c>
    </row>
    <row r="609" spans="9:14" x14ac:dyDescent="0.25">
      <c r="I609" s="536">
        <v>45182</v>
      </c>
      <c r="J609" s="415" t="s">
        <v>794</v>
      </c>
      <c r="K609" s="415" t="s">
        <v>795</v>
      </c>
      <c r="L609" s="415" t="s">
        <v>7</v>
      </c>
      <c r="M609" s="557">
        <v>2</v>
      </c>
      <c r="N609" s="482">
        <v>2884.9693600000001</v>
      </c>
    </row>
    <row r="610" spans="9:14" x14ac:dyDescent="0.25">
      <c r="I610" s="536">
        <v>45182</v>
      </c>
      <c r="J610" s="415" t="s">
        <v>2389</v>
      </c>
      <c r="K610" s="415" t="s">
        <v>2390</v>
      </c>
      <c r="L610" s="415" t="s">
        <v>7</v>
      </c>
      <c r="M610" s="557">
        <v>2</v>
      </c>
      <c r="N610" s="482">
        <v>51051</v>
      </c>
    </row>
    <row r="611" spans="9:14" x14ac:dyDescent="0.25">
      <c r="I611" s="536">
        <v>45182</v>
      </c>
      <c r="J611" s="415" t="s">
        <v>794</v>
      </c>
      <c r="K611" s="415" t="s">
        <v>795</v>
      </c>
      <c r="L611" s="415" t="s">
        <v>7</v>
      </c>
      <c r="M611" s="557">
        <v>8</v>
      </c>
      <c r="N611" s="482">
        <v>11539.87744</v>
      </c>
    </row>
    <row r="612" spans="9:14" x14ac:dyDescent="0.25">
      <c r="I612" s="536">
        <v>45182</v>
      </c>
      <c r="J612" s="415" t="s">
        <v>3277</v>
      </c>
      <c r="K612" s="415" t="s">
        <v>3278</v>
      </c>
      <c r="L612" s="415" t="s">
        <v>7</v>
      </c>
      <c r="M612" s="557">
        <v>2</v>
      </c>
      <c r="N612" s="482">
        <v>8103.1860000000006</v>
      </c>
    </row>
    <row r="613" spans="9:14" x14ac:dyDescent="0.25">
      <c r="I613" s="536">
        <v>45182</v>
      </c>
      <c r="J613" s="415" t="s">
        <v>790</v>
      </c>
      <c r="K613" s="415" t="s">
        <v>791</v>
      </c>
      <c r="L613" s="415" t="s">
        <v>7</v>
      </c>
      <c r="M613" s="557">
        <v>2</v>
      </c>
      <c r="N613" s="482">
        <v>1894.4562000000001</v>
      </c>
    </row>
    <row r="614" spans="9:14" x14ac:dyDescent="0.25">
      <c r="I614" s="536">
        <v>45182</v>
      </c>
      <c r="J614" s="415" t="s">
        <v>2147</v>
      </c>
      <c r="K614" s="415" t="s">
        <v>2148</v>
      </c>
      <c r="L614" s="415" t="s">
        <v>7</v>
      </c>
      <c r="M614" s="557">
        <v>2</v>
      </c>
      <c r="N614" s="482">
        <v>751.65635999999995</v>
      </c>
    </row>
    <row r="615" spans="9:14" x14ac:dyDescent="0.25">
      <c r="I615" s="536">
        <v>45183</v>
      </c>
      <c r="J615" s="415" t="s">
        <v>181</v>
      </c>
      <c r="K615" s="415" t="s">
        <v>182</v>
      </c>
      <c r="L615" s="415" t="s">
        <v>7</v>
      </c>
      <c r="M615" s="557">
        <v>1</v>
      </c>
      <c r="N615" s="482">
        <v>114742.0729</v>
      </c>
    </row>
    <row r="616" spans="9:14" x14ac:dyDescent="0.25">
      <c r="I616" s="536">
        <v>45184</v>
      </c>
      <c r="J616" s="415" t="s">
        <v>3759</v>
      </c>
      <c r="K616" s="415" t="s">
        <v>3760</v>
      </c>
      <c r="L616" s="415" t="s">
        <v>7</v>
      </c>
      <c r="M616" s="557">
        <v>1</v>
      </c>
      <c r="N616" s="482">
        <v>123760</v>
      </c>
    </row>
    <row r="617" spans="9:14" x14ac:dyDescent="0.25">
      <c r="I617" s="536">
        <v>45184</v>
      </c>
      <c r="J617" s="415" t="s">
        <v>3761</v>
      </c>
      <c r="K617" s="415" t="s">
        <v>3762</v>
      </c>
      <c r="L617" s="415" t="s">
        <v>7</v>
      </c>
      <c r="M617" s="557">
        <v>1</v>
      </c>
      <c r="N617" s="482">
        <v>49504</v>
      </c>
    </row>
    <row r="618" spans="9:14" x14ac:dyDescent="0.25">
      <c r="I618" s="536">
        <v>45184</v>
      </c>
      <c r="J618" s="415" t="s">
        <v>3388</v>
      </c>
      <c r="K618" s="415" t="s">
        <v>3389</v>
      </c>
      <c r="L618" s="415" t="s">
        <v>7</v>
      </c>
      <c r="M618" s="557">
        <v>3</v>
      </c>
      <c r="N618" s="482">
        <v>23205</v>
      </c>
    </row>
    <row r="619" spans="9:14" x14ac:dyDescent="0.25">
      <c r="I619" s="536">
        <v>45184</v>
      </c>
      <c r="J619" s="415" t="s">
        <v>3763</v>
      </c>
      <c r="K619" s="415" t="s">
        <v>3764</v>
      </c>
      <c r="L619" s="415" t="s">
        <v>7</v>
      </c>
      <c r="M619" s="557">
        <v>1</v>
      </c>
      <c r="N619" s="482">
        <v>97461</v>
      </c>
    </row>
    <row r="620" spans="9:14" x14ac:dyDescent="0.25">
      <c r="I620" s="536">
        <v>45184</v>
      </c>
      <c r="J620" s="415" t="s">
        <v>3765</v>
      </c>
      <c r="K620" s="415" t="s">
        <v>3766</v>
      </c>
      <c r="L620" s="415" t="s">
        <v>7</v>
      </c>
      <c r="M620" s="557">
        <v>1</v>
      </c>
      <c r="N620" s="482">
        <v>20111</v>
      </c>
    </row>
    <row r="621" spans="9:14" x14ac:dyDescent="0.25">
      <c r="I621" s="536">
        <v>45184</v>
      </c>
      <c r="J621" s="415" t="s">
        <v>181</v>
      </c>
      <c r="K621" s="415" t="s">
        <v>182</v>
      </c>
      <c r="L621" s="415" t="s">
        <v>7</v>
      </c>
      <c r="M621" s="557">
        <v>1</v>
      </c>
      <c r="N621" s="482">
        <v>114742.0729</v>
      </c>
    </row>
    <row r="622" spans="9:14" x14ac:dyDescent="0.25">
      <c r="I622" s="536">
        <v>45185</v>
      </c>
      <c r="J622" s="415" t="s">
        <v>3767</v>
      </c>
      <c r="K622" s="415" t="s">
        <v>3768</v>
      </c>
      <c r="L622" s="415" t="s">
        <v>7</v>
      </c>
      <c r="M622" s="557">
        <v>1</v>
      </c>
      <c r="N622" s="482">
        <v>334152</v>
      </c>
    </row>
    <row r="623" spans="9:14" x14ac:dyDescent="0.25">
      <c r="I623" s="536">
        <v>45185</v>
      </c>
      <c r="J623" s="415" t="s">
        <v>3759</v>
      </c>
      <c r="K623" s="415" t="s">
        <v>3760</v>
      </c>
      <c r="L623" s="415" t="s">
        <v>7</v>
      </c>
      <c r="M623" s="557">
        <v>1</v>
      </c>
      <c r="N623" s="482">
        <v>123760</v>
      </c>
    </row>
    <row r="624" spans="9:14" x14ac:dyDescent="0.25">
      <c r="I624" s="536">
        <v>45185</v>
      </c>
      <c r="J624" s="415" t="s">
        <v>3763</v>
      </c>
      <c r="K624" s="415" t="s">
        <v>3764</v>
      </c>
      <c r="L624" s="415" t="s">
        <v>7</v>
      </c>
      <c r="M624" s="557">
        <v>1</v>
      </c>
      <c r="N624" s="482">
        <v>97461</v>
      </c>
    </row>
    <row r="625" spans="9:14" x14ac:dyDescent="0.25">
      <c r="I625" s="536">
        <v>45185</v>
      </c>
      <c r="J625" s="415" t="s">
        <v>3761</v>
      </c>
      <c r="K625" s="415" t="s">
        <v>3762</v>
      </c>
      <c r="L625" s="415" t="s">
        <v>7</v>
      </c>
      <c r="M625" s="557">
        <v>1</v>
      </c>
      <c r="N625" s="482">
        <v>49504</v>
      </c>
    </row>
    <row r="626" spans="9:14" x14ac:dyDescent="0.25">
      <c r="I626" s="536">
        <v>45187</v>
      </c>
      <c r="J626" s="415" t="s">
        <v>742</v>
      </c>
      <c r="K626" s="415" t="s">
        <v>743</v>
      </c>
      <c r="L626" s="415" t="s">
        <v>7</v>
      </c>
      <c r="M626" s="557">
        <v>1</v>
      </c>
      <c r="N626" s="482">
        <v>67763.024420000002</v>
      </c>
    </row>
    <row r="627" spans="9:14" x14ac:dyDescent="0.25">
      <c r="I627" s="536">
        <v>45187</v>
      </c>
      <c r="J627" s="415" t="s">
        <v>189</v>
      </c>
      <c r="K627" s="415" t="s">
        <v>190</v>
      </c>
      <c r="L627" s="415" t="s">
        <v>7</v>
      </c>
      <c r="M627" s="557">
        <v>1</v>
      </c>
      <c r="N627" s="482">
        <v>76731.199999999997</v>
      </c>
    </row>
    <row r="628" spans="9:14" x14ac:dyDescent="0.25">
      <c r="I628" s="491">
        <v>45187</v>
      </c>
      <c r="J628" s="461" t="s">
        <v>197</v>
      </c>
      <c r="K628" s="461" t="s">
        <v>198</v>
      </c>
      <c r="L628" s="462" t="s">
        <v>7</v>
      </c>
      <c r="M628" s="463">
        <v>1</v>
      </c>
      <c r="N628" s="482">
        <v>132523.05885</v>
      </c>
    </row>
    <row r="629" spans="9:14" x14ac:dyDescent="0.25">
      <c r="I629" s="491">
        <v>45187</v>
      </c>
      <c r="J629" s="461" t="s">
        <v>193</v>
      </c>
      <c r="K629" s="461" t="s">
        <v>3011</v>
      </c>
      <c r="L629" s="462" t="s">
        <v>7</v>
      </c>
      <c r="M629" s="463">
        <v>1</v>
      </c>
      <c r="N629" s="482">
        <v>601801.25459999999</v>
      </c>
    </row>
    <row r="630" spans="9:14" x14ac:dyDescent="0.25">
      <c r="I630" s="491">
        <v>45187</v>
      </c>
      <c r="J630" s="461" t="s">
        <v>187</v>
      </c>
      <c r="K630" s="461" t="s">
        <v>188</v>
      </c>
      <c r="L630" s="462" t="s">
        <v>7</v>
      </c>
      <c r="M630" s="463">
        <v>1</v>
      </c>
      <c r="N630" s="482">
        <v>90808.9</v>
      </c>
    </row>
    <row r="631" spans="9:14" x14ac:dyDescent="0.25">
      <c r="I631" s="491">
        <v>45187</v>
      </c>
      <c r="J631" s="461" t="s">
        <v>191</v>
      </c>
      <c r="K631" s="461" t="s">
        <v>2695</v>
      </c>
      <c r="L631" s="462" t="s">
        <v>7</v>
      </c>
      <c r="M631" s="463">
        <v>4</v>
      </c>
      <c r="N631" s="482">
        <v>512976.5368</v>
      </c>
    </row>
    <row r="632" spans="9:14" x14ac:dyDescent="0.25">
      <c r="I632" s="535">
        <v>45187</v>
      </c>
      <c r="J632" s="540" t="s">
        <v>195</v>
      </c>
      <c r="K632" s="540" t="s">
        <v>196</v>
      </c>
      <c r="L632" s="534" t="s">
        <v>7</v>
      </c>
      <c r="M632" s="560">
        <v>1</v>
      </c>
      <c r="N632" s="482">
        <v>178838.41339</v>
      </c>
    </row>
    <row r="633" spans="9:14" x14ac:dyDescent="0.25">
      <c r="I633" s="535">
        <v>45190</v>
      </c>
      <c r="J633" s="451" t="s">
        <v>3769</v>
      </c>
      <c r="K633" s="451" t="s">
        <v>3770</v>
      </c>
      <c r="L633" s="462" t="s">
        <v>7</v>
      </c>
      <c r="M633" s="560">
        <v>1</v>
      </c>
      <c r="N633" s="482">
        <v>108290</v>
      </c>
    </row>
    <row r="634" spans="9:14" x14ac:dyDescent="0.25">
      <c r="I634" s="535">
        <v>45190</v>
      </c>
      <c r="J634" s="451" t="s">
        <v>3384</v>
      </c>
      <c r="K634" s="451" t="s">
        <v>3385</v>
      </c>
      <c r="L634" s="462" t="s">
        <v>7</v>
      </c>
      <c r="M634" s="560">
        <v>4</v>
      </c>
      <c r="N634" s="482">
        <v>7735</v>
      </c>
    </row>
    <row r="635" spans="9:14" x14ac:dyDescent="0.25">
      <c r="I635" s="535">
        <v>45190</v>
      </c>
      <c r="J635" s="451" t="s">
        <v>817</v>
      </c>
      <c r="K635" s="451" t="s">
        <v>818</v>
      </c>
      <c r="L635" s="462" t="s">
        <v>7</v>
      </c>
      <c r="M635" s="560">
        <v>2</v>
      </c>
      <c r="N635" s="482">
        <v>9282</v>
      </c>
    </row>
    <row r="636" spans="9:14" x14ac:dyDescent="0.25">
      <c r="I636" s="535">
        <v>45190</v>
      </c>
      <c r="J636" s="451" t="s">
        <v>2389</v>
      </c>
      <c r="K636" s="451" t="s">
        <v>2390</v>
      </c>
      <c r="L636" s="462" t="s">
        <v>7</v>
      </c>
      <c r="M636" s="560">
        <v>1</v>
      </c>
      <c r="N636" s="482">
        <v>25525.5</v>
      </c>
    </row>
    <row r="637" spans="9:14" x14ac:dyDescent="0.25">
      <c r="I637" s="510">
        <v>45191</v>
      </c>
      <c r="J637" s="451" t="s">
        <v>800</v>
      </c>
      <c r="K637" s="451" t="s">
        <v>801</v>
      </c>
      <c r="L637" s="462" t="s">
        <v>7</v>
      </c>
      <c r="M637" s="561">
        <v>2</v>
      </c>
      <c r="N637" s="482">
        <v>14365.50388</v>
      </c>
    </row>
    <row r="638" spans="9:14" x14ac:dyDescent="0.25">
      <c r="I638" s="510">
        <v>45191</v>
      </c>
      <c r="J638" s="451" t="s">
        <v>289</v>
      </c>
      <c r="K638" s="451" t="s">
        <v>290</v>
      </c>
      <c r="L638" s="462" t="s">
        <v>7</v>
      </c>
      <c r="M638" s="561">
        <v>2</v>
      </c>
      <c r="N638" s="482">
        <v>888.75150000000008</v>
      </c>
    </row>
    <row r="639" spans="9:14" x14ac:dyDescent="0.25">
      <c r="I639" s="510">
        <v>45191</v>
      </c>
      <c r="J639" s="451" t="s">
        <v>3279</v>
      </c>
      <c r="K639" s="451" t="s">
        <v>3280</v>
      </c>
      <c r="L639" s="462" t="s">
        <v>7</v>
      </c>
      <c r="M639" s="561">
        <v>4</v>
      </c>
      <c r="N639" s="482">
        <v>2976.4280000000003</v>
      </c>
    </row>
    <row r="640" spans="9:14" x14ac:dyDescent="0.25">
      <c r="I640" s="510">
        <v>45191</v>
      </c>
      <c r="J640" s="451" t="s">
        <v>3281</v>
      </c>
      <c r="K640" s="451" t="s">
        <v>3282</v>
      </c>
      <c r="L640" s="462" t="s">
        <v>7</v>
      </c>
      <c r="M640" s="561">
        <v>4</v>
      </c>
      <c r="N640" s="482">
        <v>20198.188920000001</v>
      </c>
    </row>
    <row r="641" spans="9:14" x14ac:dyDescent="0.25">
      <c r="I641" s="510">
        <v>45191</v>
      </c>
      <c r="J641" s="451" t="s">
        <v>594</v>
      </c>
      <c r="K641" s="451" t="s">
        <v>595</v>
      </c>
      <c r="L641" s="462" t="s">
        <v>7</v>
      </c>
      <c r="M641" s="561">
        <v>8</v>
      </c>
      <c r="N641" s="482">
        <v>5494.5727200000001</v>
      </c>
    </row>
    <row r="642" spans="9:14" x14ac:dyDescent="0.25">
      <c r="I642" s="510">
        <v>45191</v>
      </c>
      <c r="J642" s="451" t="s">
        <v>2385</v>
      </c>
      <c r="K642" s="451" t="s">
        <v>2386</v>
      </c>
      <c r="L642" s="462" t="s">
        <v>7</v>
      </c>
      <c r="M642" s="561">
        <v>4</v>
      </c>
      <c r="N642" s="482">
        <v>8254.7919999999995</v>
      </c>
    </row>
    <row r="643" spans="9:14" x14ac:dyDescent="0.25">
      <c r="I643" s="510">
        <v>45191</v>
      </c>
      <c r="J643" s="451" t="s">
        <v>293</v>
      </c>
      <c r="K643" s="451" t="s">
        <v>294</v>
      </c>
      <c r="L643" s="462" t="s">
        <v>7</v>
      </c>
      <c r="M643" s="561">
        <v>8</v>
      </c>
      <c r="N643" s="482">
        <v>2802.4214400000001</v>
      </c>
    </row>
    <row r="644" spans="9:14" x14ac:dyDescent="0.25">
      <c r="I644" s="510">
        <v>45191</v>
      </c>
      <c r="J644" s="451" t="s">
        <v>860</v>
      </c>
      <c r="K644" s="451" t="s">
        <v>861</v>
      </c>
      <c r="L644" s="462" t="s">
        <v>7</v>
      </c>
      <c r="M644" s="561">
        <v>4</v>
      </c>
      <c r="N644" s="482">
        <v>2087.2742800000001</v>
      </c>
    </row>
    <row r="645" spans="9:14" x14ac:dyDescent="0.25">
      <c r="I645" s="510">
        <v>45192</v>
      </c>
      <c r="J645" s="451" t="s">
        <v>499</v>
      </c>
      <c r="K645" s="451" t="s">
        <v>500</v>
      </c>
      <c r="L645" s="462" t="s">
        <v>7</v>
      </c>
      <c r="M645" s="561">
        <v>4</v>
      </c>
      <c r="N645" s="482">
        <v>235144</v>
      </c>
    </row>
    <row r="646" spans="9:14" x14ac:dyDescent="0.25">
      <c r="I646" s="510">
        <v>45192</v>
      </c>
      <c r="J646" s="451" t="s">
        <v>3771</v>
      </c>
      <c r="K646" s="451" t="s">
        <v>3772</v>
      </c>
      <c r="L646" s="462" t="s">
        <v>7</v>
      </c>
      <c r="M646" s="561">
        <v>1</v>
      </c>
      <c r="N646" s="482">
        <v>30940</v>
      </c>
    </row>
    <row r="647" spans="9:14" x14ac:dyDescent="0.25">
      <c r="I647" s="510">
        <v>45192</v>
      </c>
      <c r="J647" s="451" t="s">
        <v>505</v>
      </c>
      <c r="K647" s="451" t="s">
        <v>506</v>
      </c>
      <c r="L647" s="462" t="s">
        <v>7</v>
      </c>
      <c r="M647" s="561">
        <v>5</v>
      </c>
      <c r="N647" s="482">
        <v>7735</v>
      </c>
    </row>
    <row r="648" spans="9:14" x14ac:dyDescent="0.25">
      <c r="I648" s="510">
        <v>45192</v>
      </c>
      <c r="J648" s="451" t="s">
        <v>3292</v>
      </c>
      <c r="K648" s="451" t="s">
        <v>3293</v>
      </c>
      <c r="L648" s="462" t="s">
        <v>7</v>
      </c>
      <c r="M648" s="561">
        <v>5</v>
      </c>
      <c r="N648" s="482">
        <v>3867.5</v>
      </c>
    </row>
    <row r="649" spans="9:14" x14ac:dyDescent="0.25">
      <c r="I649" s="510">
        <v>45192</v>
      </c>
      <c r="J649" s="451" t="s">
        <v>295</v>
      </c>
      <c r="K649" s="451" t="s">
        <v>3165</v>
      </c>
      <c r="L649" s="462" t="s">
        <v>7</v>
      </c>
      <c r="M649" s="561">
        <v>1</v>
      </c>
      <c r="N649" s="482">
        <v>30940</v>
      </c>
    </row>
    <row r="650" spans="9:14" x14ac:dyDescent="0.25">
      <c r="I650" s="510">
        <v>45192</v>
      </c>
      <c r="J650" s="451" t="s">
        <v>297</v>
      </c>
      <c r="K650" s="451" t="s">
        <v>298</v>
      </c>
      <c r="L650" s="462" t="s">
        <v>7</v>
      </c>
      <c r="M650" s="561">
        <v>1</v>
      </c>
      <c r="N650" s="482">
        <v>15470</v>
      </c>
    </row>
    <row r="651" spans="9:14" x14ac:dyDescent="0.25">
      <c r="I651" s="510">
        <v>45192</v>
      </c>
      <c r="J651" s="451" t="s">
        <v>1302</v>
      </c>
      <c r="K651" s="451" t="s">
        <v>1303</v>
      </c>
      <c r="L651" s="462" t="s">
        <v>7</v>
      </c>
      <c r="M651" s="561">
        <v>1</v>
      </c>
      <c r="N651" s="482">
        <v>27846</v>
      </c>
    </row>
    <row r="652" spans="9:14" x14ac:dyDescent="0.25">
      <c r="I652" s="510">
        <v>45192</v>
      </c>
      <c r="J652" s="451" t="s">
        <v>167</v>
      </c>
      <c r="K652" s="451" t="s">
        <v>3773</v>
      </c>
      <c r="L652" s="462" t="s">
        <v>7</v>
      </c>
      <c r="M652" s="561">
        <v>2</v>
      </c>
      <c r="N652" s="482">
        <v>18564</v>
      </c>
    </row>
    <row r="653" spans="9:14" x14ac:dyDescent="0.25">
      <c r="I653" s="510">
        <v>45192</v>
      </c>
      <c r="J653" s="451" t="s">
        <v>3163</v>
      </c>
      <c r="K653" s="451" t="s">
        <v>3164</v>
      </c>
      <c r="L653" s="462" t="s">
        <v>7</v>
      </c>
      <c r="M653" s="561">
        <v>1</v>
      </c>
      <c r="N653" s="482">
        <v>15470</v>
      </c>
    </row>
    <row r="654" spans="9:14" x14ac:dyDescent="0.25">
      <c r="I654" s="510">
        <v>45192</v>
      </c>
      <c r="J654" s="451" t="s">
        <v>3774</v>
      </c>
      <c r="K654" s="451" t="s">
        <v>176</v>
      </c>
      <c r="L654" s="462" t="s">
        <v>7</v>
      </c>
      <c r="M654" s="561">
        <v>1</v>
      </c>
      <c r="N654" s="482">
        <v>20111</v>
      </c>
    </row>
    <row r="655" spans="9:14" x14ac:dyDescent="0.25">
      <c r="I655" s="510">
        <v>45192</v>
      </c>
      <c r="J655" s="451" t="s">
        <v>817</v>
      </c>
      <c r="K655" s="451" t="s">
        <v>818</v>
      </c>
      <c r="L655" s="462" t="s">
        <v>7</v>
      </c>
      <c r="M655" s="561">
        <v>10</v>
      </c>
      <c r="N655" s="482">
        <v>46410</v>
      </c>
    </row>
    <row r="656" spans="9:14" x14ac:dyDescent="0.25">
      <c r="I656" s="510">
        <v>45192</v>
      </c>
      <c r="J656" s="451" t="s">
        <v>3775</v>
      </c>
      <c r="K656" s="451" t="s">
        <v>3776</v>
      </c>
      <c r="L656" s="462" t="s">
        <v>7</v>
      </c>
      <c r="M656" s="561">
        <v>5</v>
      </c>
      <c r="N656" s="482">
        <v>27072.5</v>
      </c>
    </row>
    <row r="657" spans="9:14" x14ac:dyDescent="0.25">
      <c r="I657" s="510">
        <v>45192</v>
      </c>
      <c r="J657" s="451" t="s">
        <v>817</v>
      </c>
      <c r="K657" s="451" t="s">
        <v>818</v>
      </c>
      <c r="L657" s="462" t="s">
        <v>7</v>
      </c>
      <c r="M657" s="561">
        <v>5</v>
      </c>
      <c r="N657" s="482">
        <v>23205</v>
      </c>
    </row>
    <row r="658" spans="9:14" x14ac:dyDescent="0.25">
      <c r="I658" s="510">
        <v>45192</v>
      </c>
      <c r="J658" s="451" t="s">
        <v>3390</v>
      </c>
      <c r="K658" s="451" t="s">
        <v>3391</v>
      </c>
      <c r="L658" s="462" t="s">
        <v>7</v>
      </c>
      <c r="M658" s="561">
        <v>16</v>
      </c>
      <c r="N658" s="482">
        <v>198016</v>
      </c>
    </row>
    <row r="659" spans="9:14" x14ac:dyDescent="0.25">
      <c r="I659" s="510">
        <v>45192</v>
      </c>
      <c r="J659" s="451" t="s">
        <v>694</v>
      </c>
      <c r="K659" s="451" t="s">
        <v>819</v>
      </c>
      <c r="L659" s="462" t="s">
        <v>7</v>
      </c>
      <c r="M659" s="561">
        <v>5</v>
      </c>
      <c r="N659" s="482">
        <v>7735</v>
      </c>
    </row>
    <row r="660" spans="9:14" x14ac:dyDescent="0.25">
      <c r="I660" s="510">
        <v>45192</v>
      </c>
      <c r="J660" s="451" t="s">
        <v>551</v>
      </c>
      <c r="K660" s="451" t="s">
        <v>552</v>
      </c>
      <c r="L660" s="462" t="s">
        <v>7</v>
      </c>
      <c r="M660" s="561">
        <v>6</v>
      </c>
      <c r="N660" s="482">
        <v>9282</v>
      </c>
    </row>
    <row r="661" spans="9:14" x14ac:dyDescent="0.25">
      <c r="I661" s="536">
        <v>45193</v>
      </c>
      <c r="J661" s="415" t="s">
        <v>74</v>
      </c>
      <c r="K661" s="415" t="s">
        <v>75</v>
      </c>
      <c r="L661" s="415" t="s">
        <v>7</v>
      </c>
      <c r="M661" s="557">
        <v>5</v>
      </c>
      <c r="N661" s="482">
        <v>1981617.7381000002</v>
      </c>
    </row>
    <row r="662" spans="9:14" x14ac:dyDescent="0.25">
      <c r="I662" s="536">
        <v>45193</v>
      </c>
      <c r="J662" s="415" t="s">
        <v>197</v>
      </c>
      <c r="K662" s="415" t="s">
        <v>198</v>
      </c>
      <c r="L662" s="415" t="s">
        <v>7</v>
      </c>
      <c r="M662" s="557">
        <v>1</v>
      </c>
      <c r="N662" s="482">
        <v>132523.05885</v>
      </c>
    </row>
    <row r="663" spans="9:14" x14ac:dyDescent="0.25">
      <c r="I663" s="536">
        <v>45193</v>
      </c>
      <c r="J663" s="415" t="s">
        <v>195</v>
      </c>
      <c r="K663" s="415" t="s">
        <v>196</v>
      </c>
      <c r="L663" s="415" t="s">
        <v>7</v>
      </c>
      <c r="M663" s="557">
        <v>1</v>
      </c>
      <c r="N663" s="482">
        <v>178838.39792000002</v>
      </c>
    </row>
    <row r="664" spans="9:14" x14ac:dyDescent="0.25">
      <c r="I664" s="536">
        <v>45193</v>
      </c>
      <c r="J664" s="415" t="s">
        <v>189</v>
      </c>
      <c r="K664" s="415" t="s">
        <v>190</v>
      </c>
      <c r="L664" s="415" t="s">
        <v>7</v>
      </c>
      <c r="M664" s="557">
        <v>1</v>
      </c>
      <c r="N664" s="482">
        <v>76669.320000000007</v>
      </c>
    </row>
    <row r="665" spans="9:14" x14ac:dyDescent="0.25">
      <c r="I665" s="536">
        <v>45193</v>
      </c>
      <c r="J665" s="415" t="s">
        <v>187</v>
      </c>
      <c r="K665" s="415" t="s">
        <v>188</v>
      </c>
      <c r="L665" s="415" t="s">
        <v>7</v>
      </c>
      <c r="M665" s="557">
        <v>1</v>
      </c>
      <c r="N665" s="482">
        <v>90808.9</v>
      </c>
    </row>
    <row r="666" spans="9:14" x14ac:dyDescent="0.25">
      <c r="I666" s="536">
        <v>45193</v>
      </c>
      <c r="J666" s="415" t="s">
        <v>185</v>
      </c>
      <c r="K666" s="415" t="s">
        <v>186</v>
      </c>
      <c r="L666" s="415" t="s">
        <v>7</v>
      </c>
      <c r="M666" s="557">
        <v>1</v>
      </c>
      <c r="N666" s="482">
        <v>68173.629160000011</v>
      </c>
    </row>
    <row r="667" spans="9:14" x14ac:dyDescent="0.25">
      <c r="I667" s="536">
        <v>45193</v>
      </c>
      <c r="J667" s="415" t="s">
        <v>181</v>
      </c>
      <c r="K667" s="415" t="s">
        <v>182</v>
      </c>
      <c r="L667" s="415" t="s">
        <v>7</v>
      </c>
      <c r="M667" s="557">
        <v>4</v>
      </c>
      <c r="N667" s="482">
        <v>458968.2916</v>
      </c>
    </row>
    <row r="668" spans="9:14" x14ac:dyDescent="0.25">
      <c r="I668" s="536">
        <v>45193</v>
      </c>
      <c r="J668" s="415" t="s">
        <v>235</v>
      </c>
      <c r="K668" s="415" t="s">
        <v>236</v>
      </c>
      <c r="L668" s="415" t="s">
        <v>7</v>
      </c>
      <c r="M668" s="557">
        <v>1</v>
      </c>
      <c r="N668" s="482">
        <v>523248.80244000006</v>
      </c>
    </row>
    <row r="669" spans="9:14" x14ac:dyDescent="0.25">
      <c r="I669" s="536">
        <v>45194</v>
      </c>
      <c r="J669" s="415" t="s">
        <v>3777</v>
      </c>
      <c r="K669" s="415" t="s">
        <v>3778</v>
      </c>
      <c r="L669" s="415" t="s">
        <v>7</v>
      </c>
      <c r="M669" s="557">
        <v>8</v>
      </c>
      <c r="N669" s="482">
        <v>1340318.3248000001</v>
      </c>
    </row>
    <row r="670" spans="9:14" x14ac:dyDescent="0.25">
      <c r="I670" s="536">
        <v>45194</v>
      </c>
      <c r="J670" s="415" t="s">
        <v>364</v>
      </c>
      <c r="K670" s="415" t="s">
        <v>365</v>
      </c>
      <c r="L670" s="415" t="s">
        <v>7</v>
      </c>
      <c r="M670" s="557">
        <v>1</v>
      </c>
      <c r="N670" s="482">
        <v>10471.349070000002</v>
      </c>
    </row>
    <row r="671" spans="9:14" x14ac:dyDescent="0.25">
      <c r="I671" s="536">
        <v>45194</v>
      </c>
      <c r="J671" s="415" t="s">
        <v>3779</v>
      </c>
      <c r="K671" s="415" t="s">
        <v>3780</v>
      </c>
      <c r="L671" s="415" t="s">
        <v>7</v>
      </c>
      <c r="M671" s="557">
        <v>1</v>
      </c>
      <c r="N671" s="482">
        <v>14368.566940000001</v>
      </c>
    </row>
    <row r="672" spans="9:14" x14ac:dyDescent="0.25">
      <c r="I672" s="536">
        <v>45194</v>
      </c>
      <c r="J672" s="415" t="s">
        <v>2159</v>
      </c>
      <c r="K672" s="415" t="s">
        <v>2160</v>
      </c>
      <c r="L672" s="415" t="s">
        <v>7</v>
      </c>
      <c r="M672" s="557">
        <v>1</v>
      </c>
      <c r="N672" s="482">
        <v>2777323.0357600003</v>
      </c>
    </row>
    <row r="673" spans="9:14" x14ac:dyDescent="0.25">
      <c r="I673" s="536">
        <v>45194</v>
      </c>
      <c r="J673" s="415" t="s">
        <v>181</v>
      </c>
      <c r="K673" s="415" t="s">
        <v>182</v>
      </c>
      <c r="L673" s="415" t="s">
        <v>7</v>
      </c>
      <c r="M673" s="557">
        <v>1</v>
      </c>
      <c r="N673" s="482">
        <v>114742.0729</v>
      </c>
    </row>
    <row r="674" spans="9:14" x14ac:dyDescent="0.25">
      <c r="I674" s="536">
        <v>45194</v>
      </c>
      <c r="J674" s="415" t="s">
        <v>3781</v>
      </c>
      <c r="K674" s="415" t="s">
        <v>3782</v>
      </c>
      <c r="L674" s="415" t="s">
        <v>7</v>
      </c>
      <c r="M674" s="557">
        <v>1</v>
      </c>
      <c r="N674" s="482">
        <v>14155.637859999999</v>
      </c>
    </row>
    <row r="675" spans="9:14" x14ac:dyDescent="0.25">
      <c r="I675" s="536">
        <v>45194</v>
      </c>
      <c r="J675" s="415" t="s">
        <v>181</v>
      </c>
      <c r="K675" s="415" t="s">
        <v>182</v>
      </c>
      <c r="L675" s="415" t="s">
        <v>7</v>
      </c>
      <c r="M675" s="557">
        <v>1</v>
      </c>
      <c r="N675" s="482">
        <v>114742.0729</v>
      </c>
    </row>
    <row r="676" spans="9:14" x14ac:dyDescent="0.25">
      <c r="I676" s="536">
        <v>45195</v>
      </c>
      <c r="J676" s="415" t="s">
        <v>191</v>
      </c>
      <c r="K676" s="415" t="s">
        <v>2695</v>
      </c>
      <c r="L676" s="415" t="s">
        <v>7</v>
      </c>
      <c r="M676" s="557">
        <v>1</v>
      </c>
      <c r="N676" s="482">
        <v>135362.22154000003</v>
      </c>
    </row>
    <row r="677" spans="9:14" x14ac:dyDescent="0.25">
      <c r="I677" s="536">
        <v>45197</v>
      </c>
      <c r="J677" s="415" t="s">
        <v>817</v>
      </c>
      <c r="K677" s="415" t="s">
        <v>818</v>
      </c>
      <c r="L677" s="415" t="s">
        <v>7</v>
      </c>
      <c r="M677" s="557">
        <v>3</v>
      </c>
      <c r="N677" s="482">
        <v>13923</v>
      </c>
    </row>
    <row r="678" spans="9:14" x14ac:dyDescent="0.25">
      <c r="I678" s="536">
        <v>45197</v>
      </c>
      <c r="J678" s="415" t="s">
        <v>694</v>
      </c>
      <c r="K678" s="415" t="s">
        <v>819</v>
      </c>
      <c r="L678" s="415" t="s">
        <v>7</v>
      </c>
      <c r="M678" s="557">
        <v>7</v>
      </c>
      <c r="N678" s="482">
        <v>10829</v>
      </c>
    </row>
    <row r="679" spans="9:14" x14ac:dyDescent="0.25">
      <c r="I679" s="536">
        <v>45198</v>
      </c>
      <c r="J679" s="415" t="s">
        <v>2159</v>
      </c>
      <c r="K679" s="415" t="s">
        <v>2160</v>
      </c>
      <c r="L679" s="415" t="s">
        <v>7</v>
      </c>
      <c r="M679" s="557">
        <v>1</v>
      </c>
      <c r="N679" s="482">
        <v>2795000.4809999997</v>
      </c>
    </row>
    <row r="680" spans="9:14" x14ac:dyDescent="0.25">
      <c r="I680" s="536">
        <v>45198</v>
      </c>
      <c r="J680" s="415" t="s">
        <v>1752</v>
      </c>
      <c r="K680" s="415" t="s">
        <v>1753</v>
      </c>
      <c r="L680" s="415" t="s">
        <v>7</v>
      </c>
      <c r="M680" s="557">
        <v>170</v>
      </c>
      <c r="N680" s="482">
        <v>31848.089000000004</v>
      </c>
    </row>
    <row r="681" spans="9:14" x14ac:dyDescent="0.25">
      <c r="I681" s="536">
        <v>45198</v>
      </c>
      <c r="J681" s="415" t="s">
        <v>1505</v>
      </c>
      <c r="K681" s="415" t="s">
        <v>3783</v>
      </c>
      <c r="L681" s="415" t="s">
        <v>7</v>
      </c>
      <c r="M681" s="557">
        <v>2</v>
      </c>
      <c r="N681" s="482">
        <v>4209.5726400000003</v>
      </c>
    </row>
    <row r="682" spans="9:14" x14ac:dyDescent="0.25">
      <c r="I682" s="536">
        <v>45198</v>
      </c>
      <c r="J682" s="415" t="s">
        <v>491</v>
      </c>
      <c r="K682" s="415" t="s">
        <v>3784</v>
      </c>
      <c r="L682" s="415" t="s">
        <v>7</v>
      </c>
      <c r="M682" s="557">
        <v>6</v>
      </c>
      <c r="N682" s="482">
        <v>6765.6498000000001</v>
      </c>
    </row>
    <row r="683" spans="9:14" x14ac:dyDescent="0.25">
      <c r="I683" s="536">
        <v>45198</v>
      </c>
      <c r="J683" s="415" t="s">
        <v>1134</v>
      </c>
      <c r="K683" s="415" t="s">
        <v>1135</v>
      </c>
      <c r="L683" s="415" t="s">
        <v>7</v>
      </c>
      <c r="M683" s="557">
        <v>2</v>
      </c>
      <c r="N683" s="482">
        <v>5146.9308799999999</v>
      </c>
    </row>
    <row r="684" spans="9:14" x14ac:dyDescent="0.25">
      <c r="I684" s="536">
        <v>45198</v>
      </c>
      <c r="J684" s="415" t="s">
        <v>3785</v>
      </c>
      <c r="K684" s="415" t="s">
        <v>3786</v>
      </c>
      <c r="L684" s="415" t="s">
        <v>7</v>
      </c>
      <c r="M684" s="557">
        <v>1</v>
      </c>
      <c r="N684" s="482">
        <v>9296.2014600000002</v>
      </c>
    </row>
    <row r="685" spans="9:14" x14ac:dyDescent="0.25">
      <c r="I685" s="536">
        <v>45198</v>
      </c>
      <c r="J685" s="415" t="s">
        <v>354</v>
      </c>
      <c r="K685" s="415" t="s">
        <v>355</v>
      </c>
      <c r="L685" s="415" t="s">
        <v>7</v>
      </c>
      <c r="M685" s="557">
        <v>1</v>
      </c>
      <c r="N685" s="482">
        <v>4132.6558000000005</v>
      </c>
    </row>
    <row r="686" spans="9:14" x14ac:dyDescent="0.25">
      <c r="I686" s="536">
        <v>45198</v>
      </c>
      <c r="J686" s="415" t="s">
        <v>1128</v>
      </c>
      <c r="K686" s="415" t="s">
        <v>1129</v>
      </c>
      <c r="L686" s="415" t="s">
        <v>7</v>
      </c>
      <c r="M686" s="557">
        <v>120</v>
      </c>
      <c r="N686" s="482">
        <v>36695.4588</v>
      </c>
    </row>
    <row r="687" spans="9:14" ht="15.75" thickBot="1" x14ac:dyDescent="0.3">
      <c r="I687" s="537">
        <v>45198</v>
      </c>
      <c r="J687" s="538" t="s">
        <v>191</v>
      </c>
      <c r="K687" s="538" t="s">
        <v>2695</v>
      </c>
      <c r="L687" s="538" t="s">
        <v>7</v>
      </c>
      <c r="M687" s="559">
        <v>2</v>
      </c>
      <c r="N687" s="473">
        <v>270724.44308000006</v>
      </c>
    </row>
    <row r="688" spans="9:14" x14ac:dyDescent="0.25">
      <c r="I688" s="435">
        <v>45200</v>
      </c>
      <c r="J688" s="415" t="s">
        <v>243</v>
      </c>
      <c r="K688" s="415" t="s">
        <v>244</v>
      </c>
      <c r="L688" s="415" t="s">
        <v>7</v>
      </c>
      <c r="M688" s="557">
        <v>1</v>
      </c>
      <c r="N688" s="454">
        <v>888.42662999999993</v>
      </c>
    </row>
    <row r="689" spans="9:14" x14ac:dyDescent="0.25">
      <c r="I689" s="435">
        <v>45200</v>
      </c>
      <c r="J689" s="415" t="s">
        <v>2132</v>
      </c>
      <c r="K689" s="415" t="s">
        <v>2133</v>
      </c>
      <c r="L689" s="415" t="s">
        <v>7</v>
      </c>
      <c r="M689" s="557">
        <v>1</v>
      </c>
      <c r="N689" s="454">
        <v>15918.630000000001</v>
      </c>
    </row>
    <row r="690" spans="9:14" x14ac:dyDescent="0.25">
      <c r="I690" s="435">
        <v>45202</v>
      </c>
      <c r="J690" s="415" t="s">
        <v>2354</v>
      </c>
      <c r="K690" s="415" t="s">
        <v>4194</v>
      </c>
      <c r="L690" s="415" t="s">
        <v>7</v>
      </c>
      <c r="M690" s="557">
        <v>1</v>
      </c>
      <c r="N690" s="454">
        <v>270642.29738</v>
      </c>
    </row>
    <row r="691" spans="9:14" x14ac:dyDescent="0.25">
      <c r="I691" s="435">
        <v>45202</v>
      </c>
      <c r="J691" s="415" t="s">
        <v>1430</v>
      </c>
      <c r="K691" s="415" t="s">
        <v>1431</v>
      </c>
      <c r="L691" s="415" t="s">
        <v>7</v>
      </c>
      <c r="M691" s="557">
        <v>1</v>
      </c>
      <c r="N691" s="454">
        <v>6836.2084700000005</v>
      </c>
    </row>
    <row r="692" spans="9:14" x14ac:dyDescent="0.25">
      <c r="I692" s="435">
        <v>45202</v>
      </c>
      <c r="J692" s="415" t="s">
        <v>181</v>
      </c>
      <c r="K692" s="415" t="s">
        <v>182</v>
      </c>
      <c r="L692" s="415" t="s">
        <v>7</v>
      </c>
      <c r="M692" s="557">
        <v>1</v>
      </c>
      <c r="N692" s="454">
        <v>114742.0729</v>
      </c>
    </row>
    <row r="693" spans="9:14" x14ac:dyDescent="0.25">
      <c r="I693" s="435">
        <v>45202</v>
      </c>
      <c r="J693" s="415" t="s">
        <v>477</v>
      </c>
      <c r="K693" s="415" t="s">
        <v>478</v>
      </c>
      <c r="L693" s="415" t="s">
        <v>7</v>
      </c>
      <c r="M693" s="557">
        <v>10</v>
      </c>
      <c r="N693" s="454">
        <v>116023.60769999999</v>
      </c>
    </row>
    <row r="694" spans="9:14" x14ac:dyDescent="0.25">
      <c r="I694" s="435">
        <v>45202</v>
      </c>
      <c r="J694" s="415" t="s">
        <v>289</v>
      </c>
      <c r="K694" s="415" t="s">
        <v>290</v>
      </c>
      <c r="L694" s="415" t="s">
        <v>7</v>
      </c>
      <c r="M694" s="557">
        <v>1</v>
      </c>
      <c r="N694" s="454">
        <v>454.18372999999997</v>
      </c>
    </row>
    <row r="695" spans="9:14" x14ac:dyDescent="0.25">
      <c r="I695" s="435">
        <v>45202</v>
      </c>
      <c r="J695" s="415" t="s">
        <v>4195</v>
      </c>
      <c r="K695" s="415" t="s">
        <v>4196</v>
      </c>
      <c r="L695" s="415" t="s">
        <v>7</v>
      </c>
      <c r="M695" s="557">
        <v>1</v>
      </c>
      <c r="N695" s="454">
        <v>59868.9</v>
      </c>
    </row>
    <row r="696" spans="9:14" x14ac:dyDescent="0.25">
      <c r="I696" s="435">
        <v>45202</v>
      </c>
      <c r="J696" s="415" t="s">
        <v>4197</v>
      </c>
      <c r="K696" s="415" t="s">
        <v>4198</v>
      </c>
      <c r="L696" s="415" t="s">
        <v>7</v>
      </c>
      <c r="M696" s="557">
        <v>1</v>
      </c>
      <c r="N696" s="454">
        <v>232050</v>
      </c>
    </row>
    <row r="697" spans="9:14" x14ac:dyDescent="0.25">
      <c r="I697" s="435">
        <v>45202</v>
      </c>
      <c r="J697" s="415" t="s">
        <v>4199</v>
      </c>
      <c r="K697" s="415" t="s">
        <v>4200</v>
      </c>
      <c r="L697" s="415" t="s">
        <v>7</v>
      </c>
      <c r="M697" s="557">
        <v>1</v>
      </c>
      <c r="N697" s="454">
        <v>386750</v>
      </c>
    </row>
    <row r="698" spans="9:14" x14ac:dyDescent="0.25">
      <c r="I698" s="435">
        <v>45203</v>
      </c>
      <c r="J698" s="415" t="s">
        <v>4201</v>
      </c>
      <c r="K698" s="415" t="s">
        <v>4202</v>
      </c>
      <c r="L698" s="415" t="s">
        <v>7</v>
      </c>
      <c r="M698" s="557">
        <v>1</v>
      </c>
      <c r="N698" s="454">
        <v>2397850</v>
      </c>
    </row>
    <row r="699" spans="9:14" x14ac:dyDescent="0.25">
      <c r="I699" s="435">
        <v>45203</v>
      </c>
      <c r="J699" s="415" t="s">
        <v>2830</v>
      </c>
      <c r="K699" s="415" t="s">
        <v>2831</v>
      </c>
      <c r="L699" s="415" t="s">
        <v>7</v>
      </c>
      <c r="M699" s="557">
        <v>2</v>
      </c>
      <c r="N699" s="454">
        <v>52306.607080000002</v>
      </c>
    </row>
    <row r="700" spans="9:14" x14ac:dyDescent="0.25">
      <c r="I700" s="435">
        <v>45203</v>
      </c>
      <c r="J700" s="415" t="s">
        <v>2700</v>
      </c>
      <c r="K700" s="415" t="s">
        <v>2701</v>
      </c>
      <c r="L700" s="415" t="s">
        <v>7</v>
      </c>
      <c r="M700" s="557">
        <v>1</v>
      </c>
      <c r="N700" s="454">
        <v>1350.5310000000002</v>
      </c>
    </row>
    <row r="701" spans="9:14" x14ac:dyDescent="0.25">
      <c r="I701" s="435">
        <v>45203</v>
      </c>
      <c r="J701" s="415" t="s">
        <v>1163</v>
      </c>
      <c r="K701" s="415" t="s">
        <v>1164</v>
      </c>
      <c r="L701" s="415" t="s">
        <v>7</v>
      </c>
      <c r="M701" s="557">
        <v>3</v>
      </c>
      <c r="N701" s="454">
        <v>2994.7908899999998</v>
      </c>
    </row>
    <row r="702" spans="9:14" x14ac:dyDescent="0.25">
      <c r="I702" s="435">
        <v>45203</v>
      </c>
      <c r="J702" s="415" t="s">
        <v>231</v>
      </c>
      <c r="K702" s="415" t="s">
        <v>232</v>
      </c>
      <c r="L702" s="415" t="s">
        <v>7</v>
      </c>
      <c r="M702" s="557">
        <v>4</v>
      </c>
      <c r="N702" s="454">
        <v>101728.80171999999</v>
      </c>
    </row>
    <row r="703" spans="9:14" x14ac:dyDescent="0.25">
      <c r="I703" s="435">
        <v>45203</v>
      </c>
      <c r="J703" s="415" t="s">
        <v>229</v>
      </c>
      <c r="K703" s="415" t="s">
        <v>3250</v>
      </c>
      <c r="L703" s="415" t="s">
        <v>7</v>
      </c>
      <c r="M703" s="557">
        <v>16</v>
      </c>
      <c r="N703" s="454">
        <v>437405.71055999998</v>
      </c>
    </row>
    <row r="704" spans="9:14" x14ac:dyDescent="0.25">
      <c r="I704" s="435">
        <v>45203</v>
      </c>
      <c r="J704" s="415" t="s">
        <v>386</v>
      </c>
      <c r="K704" s="415" t="s">
        <v>4203</v>
      </c>
      <c r="L704" s="415" t="s">
        <v>7</v>
      </c>
      <c r="M704" s="557">
        <v>8</v>
      </c>
      <c r="N704" s="454">
        <v>210361.55504000004</v>
      </c>
    </row>
    <row r="705" spans="9:14" x14ac:dyDescent="0.25">
      <c r="I705" s="435">
        <v>45203</v>
      </c>
      <c r="J705" s="415" t="s">
        <v>233</v>
      </c>
      <c r="K705" s="415" t="s">
        <v>234</v>
      </c>
      <c r="L705" s="415" t="s">
        <v>7</v>
      </c>
      <c r="M705" s="557">
        <v>3.49</v>
      </c>
      <c r="N705" s="454">
        <v>19435.968097000001</v>
      </c>
    </row>
    <row r="706" spans="9:14" x14ac:dyDescent="0.25">
      <c r="I706" s="435">
        <v>45203</v>
      </c>
      <c r="J706" s="415" t="s">
        <v>269</v>
      </c>
      <c r="K706" s="415" t="s">
        <v>270</v>
      </c>
      <c r="L706" s="415" t="s">
        <v>7</v>
      </c>
      <c r="M706" s="557">
        <v>4</v>
      </c>
      <c r="N706" s="454">
        <v>6352.2914000000001</v>
      </c>
    </row>
    <row r="707" spans="9:14" x14ac:dyDescent="0.25">
      <c r="I707" s="435">
        <v>45203</v>
      </c>
      <c r="J707" s="415" t="s">
        <v>594</v>
      </c>
      <c r="K707" s="415" t="s">
        <v>595</v>
      </c>
      <c r="L707" s="415" t="s">
        <v>7</v>
      </c>
      <c r="M707" s="557">
        <v>2</v>
      </c>
      <c r="N707" s="454">
        <v>1373.64318</v>
      </c>
    </row>
    <row r="708" spans="9:14" x14ac:dyDescent="0.25">
      <c r="I708" s="435">
        <v>45203</v>
      </c>
      <c r="J708" s="415" t="s">
        <v>788</v>
      </c>
      <c r="K708" s="415" t="s">
        <v>789</v>
      </c>
      <c r="L708" s="415" t="s">
        <v>7</v>
      </c>
      <c r="M708" s="557">
        <v>1</v>
      </c>
      <c r="N708" s="454">
        <v>4249.7482300000001</v>
      </c>
    </row>
    <row r="709" spans="9:14" x14ac:dyDescent="0.25">
      <c r="I709" s="435">
        <v>45205</v>
      </c>
      <c r="J709" s="415" t="s">
        <v>3771</v>
      </c>
      <c r="K709" s="415" t="s">
        <v>3772</v>
      </c>
      <c r="L709" s="415" t="s">
        <v>7</v>
      </c>
      <c r="M709" s="557">
        <v>1</v>
      </c>
      <c r="N709" s="454">
        <v>30940</v>
      </c>
    </row>
    <row r="710" spans="9:14" x14ac:dyDescent="0.25">
      <c r="I710" s="435">
        <v>45205</v>
      </c>
      <c r="J710" s="415" t="s">
        <v>505</v>
      </c>
      <c r="K710" s="415" t="s">
        <v>506</v>
      </c>
      <c r="L710" s="415" t="s">
        <v>7</v>
      </c>
      <c r="M710" s="557">
        <v>5</v>
      </c>
      <c r="N710" s="454">
        <v>7735</v>
      </c>
    </row>
    <row r="711" spans="9:14" x14ac:dyDescent="0.25">
      <c r="I711" s="435">
        <v>45205</v>
      </c>
      <c r="J711" s="415" t="s">
        <v>3390</v>
      </c>
      <c r="K711" s="415" t="s">
        <v>3391</v>
      </c>
      <c r="L711" s="415" t="s">
        <v>7</v>
      </c>
      <c r="M711" s="557">
        <v>16</v>
      </c>
      <c r="N711" s="454">
        <v>198016</v>
      </c>
    </row>
    <row r="712" spans="9:14" x14ac:dyDescent="0.25">
      <c r="I712" s="435">
        <v>45205</v>
      </c>
      <c r="J712" s="415" t="s">
        <v>3292</v>
      </c>
      <c r="K712" s="415" t="s">
        <v>3293</v>
      </c>
      <c r="L712" s="415" t="s">
        <v>7</v>
      </c>
      <c r="M712" s="557">
        <v>5</v>
      </c>
      <c r="N712" s="454">
        <v>3867.5</v>
      </c>
    </row>
    <row r="713" spans="9:14" x14ac:dyDescent="0.25">
      <c r="I713" s="435">
        <v>45205</v>
      </c>
      <c r="J713" s="415" t="s">
        <v>817</v>
      </c>
      <c r="K713" s="415" t="s">
        <v>818</v>
      </c>
      <c r="L713" s="415" t="s">
        <v>7</v>
      </c>
      <c r="M713" s="557">
        <v>5</v>
      </c>
      <c r="N713" s="454">
        <v>23205</v>
      </c>
    </row>
    <row r="714" spans="9:14" x14ac:dyDescent="0.25">
      <c r="I714" s="435">
        <v>45205</v>
      </c>
      <c r="J714" s="415" t="s">
        <v>2358</v>
      </c>
      <c r="K714" s="415" t="s">
        <v>2359</v>
      </c>
      <c r="L714" s="415" t="s">
        <v>7</v>
      </c>
      <c r="M714" s="557">
        <v>1</v>
      </c>
      <c r="N714" s="454">
        <v>54145</v>
      </c>
    </row>
    <row r="715" spans="9:14" x14ac:dyDescent="0.25">
      <c r="I715" s="435">
        <v>45205</v>
      </c>
      <c r="J715" s="415" t="s">
        <v>694</v>
      </c>
      <c r="K715" s="415" t="s">
        <v>819</v>
      </c>
      <c r="L715" s="415" t="s">
        <v>7</v>
      </c>
      <c r="M715" s="557">
        <v>4</v>
      </c>
      <c r="N715" s="454">
        <v>6188</v>
      </c>
    </row>
    <row r="716" spans="9:14" x14ac:dyDescent="0.25">
      <c r="I716" s="435">
        <v>45205</v>
      </c>
      <c r="J716" s="415" t="s">
        <v>817</v>
      </c>
      <c r="K716" s="415" t="s">
        <v>818</v>
      </c>
      <c r="L716" s="415" t="s">
        <v>7</v>
      </c>
      <c r="M716" s="557">
        <v>4</v>
      </c>
      <c r="N716" s="454">
        <v>18564</v>
      </c>
    </row>
    <row r="717" spans="9:14" x14ac:dyDescent="0.25">
      <c r="I717" s="435">
        <v>45206</v>
      </c>
      <c r="J717" s="415" t="s">
        <v>602</v>
      </c>
      <c r="K717" s="415" t="s">
        <v>2945</v>
      </c>
      <c r="L717" s="415" t="s">
        <v>7</v>
      </c>
      <c r="M717" s="557">
        <v>4</v>
      </c>
      <c r="N717" s="454">
        <v>452925.89523999998</v>
      </c>
    </row>
    <row r="718" spans="9:14" x14ac:dyDescent="0.25">
      <c r="I718" s="435">
        <v>45206</v>
      </c>
      <c r="J718" s="415" t="s">
        <v>626</v>
      </c>
      <c r="K718" s="415" t="s">
        <v>627</v>
      </c>
      <c r="L718" s="415" t="s">
        <v>7</v>
      </c>
      <c r="M718" s="557">
        <v>1</v>
      </c>
      <c r="N718" s="454">
        <v>20876.517480000002</v>
      </c>
    </row>
    <row r="719" spans="9:14" x14ac:dyDescent="0.25">
      <c r="I719" s="435">
        <v>45208</v>
      </c>
      <c r="J719" s="415" t="s">
        <v>4204</v>
      </c>
      <c r="K719" s="415" t="s">
        <v>4205</v>
      </c>
      <c r="L719" s="415" t="s">
        <v>7</v>
      </c>
      <c r="M719" s="557">
        <v>1</v>
      </c>
      <c r="N719" s="454">
        <v>95914</v>
      </c>
    </row>
    <row r="720" spans="9:14" x14ac:dyDescent="0.25">
      <c r="I720" s="435">
        <v>45209</v>
      </c>
      <c r="J720" s="415" t="s">
        <v>181</v>
      </c>
      <c r="K720" s="415" t="s">
        <v>182</v>
      </c>
      <c r="L720" s="415" t="s">
        <v>7</v>
      </c>
      <c r="M720" s="557">
        <v>2</v>
      </c>
      <c r="N720" s="454">
        <v>229484.1458</v>
      </c>
    </row>
    <row r="721" spans="9:14" x14ac:dyDescent="0.25">
      <c r="I721" s="435">
        <v>45210</v>
      </c>
      <c r="J721" s="415" t="s">
        <v>2046</v>
      </c>
      <c r="K721" s="415" t="s">
        <v>2047</v>
      </c>
      <c r="L721" s="415" t="s">
        <v>7</v>
      </c>
      <c r="M721" s="557">
        <v>2</v>
      </c>
      <c r="N721" s="454">
        <v>57812.875119999997</v>
      </c>
    </row>
    <row r="722" spans="9:14" x14ac:dyDescent="0.25">
      <c r="I722" s="435">
        <v>45210</v>
      </c>
      <c r="J722" s="415" t="s">
        <v>187</v>
      </c>
      <c r="K722" s="415" t="s">
        <v>188</v>
      </c>
      <c r="L722" s="415" t="s">
        <v>7</v>
      </c>
      <c r="M722" s="557">
        <v>1</v>
      </c>
      <c r="N722" s="454">
        <v>98930.65</v>
      </c>
    </row>
    <row r="723" spans="9:14" x14ac:dyDescent="0.25">
      <c r="I723" s="435">
        <v>45210</v>
      </c>
      <c r="J723" s="415" t="s">
        <v>189</v>
      </c>
      <c r="K723" s="415" t="s">
        <v>190</v>
      </c>
      <c r="L723" s="415" t="s">
        <v>7</v>
      </c>
      <c r="M723" s="557">
        <v>1</v>
      </c>
      <c r="N723" s="454">
        <v>76632.19200000001</v>
      </c>
    </row>
    <row r="724" spans="9:14" x14ac:dyDescent="0.25">
      <c r="I724" s="435">
        <v>45211</v>
      </c>
      <c r="J724" s="415" t="s">
        <v>4195</v>
      </c>
      <c r="K724" s="415" t="s">
        <v>4196</v>
      </c>
      <c r="L724" s="415" t="s">
        <v>7</v>
      </c>
      <c r="M724" s="557">
        <v>2</v>
      </c>
      <c r="N724" s="454">
        <v>119737.8</v>
      </c>
    </row>
    <row r="725" spans="9:14" x14ac:dyDescent="0.25">
      <c r="I725" s="435">
        <v>45211</v>
      </c>
      <c r="J725" s="415" t="s">
        <v>74</v>
      </c>
      <c r="K725" s="415" t="s">
        <v>75</v>
      </c>
      <c r="L725" s="415" t="s">
        <v>7</v>
      </c>
      <c r="M725" s="557">
        <v>4</v>
      </c>
      <c r="N725" s="454">
        <v>1557513.1026000001</v>
      </c>
    </row>
    <row r="726" spans="9:14" x14ac:dyDescent="0.25">
      <c r="I726" s="435">
        <v>45212</v>
      </c>
      <c r="J726" s="415" t="s">
        <v>1505</v>
      </c>
      <c r="K726" s="415" t="s">
        <v>3783</v>
      </c>
      <c r="L726" s="415" t="s">
        <v>7</v>
      </c>
      <c r="M726" s="557">
        <v>2</v>
      </c>
      <c r="N726" s="454">
        <v>4209.5726400000003</v>
      </c>
    </row>
    <row r="727" spans="9:14" x14ac:dyDescent="0.25">
      <c r="I727" s="435">
        <v>45213</v>
      </c>
      <c r="J727" s="415" t="s">
        <v>74</v>
      </c>
      <c r="K727" s="415" t="s">
        <v>75</v>
      </c>
      <c r="L727" s="415" t="s">
        <v>7</v>
      </c>
      <c r="M727" s="557">
        <v>3</v>
      </c>
      <c r="N727" s="454">
        <v>1168134.8269500001</v>
      </c>
    </row>
    <row r="728" spans="9:14" x14ac:dyDescent="0.25">
      <c r="I728" s="435">
        <v>45217</v>
      </c>
      <c r="J728" s="415" t="s">
        <v>181</v>
      </c>
      <c r="K728" s="415" t="s">
        <v>182</v>
      </c>
      <c r="L728" s="415" t="s">
        <v>7</v>
      </c>
      <c r="M728" s="557">
        <v>2</v>
      </c>
      <c r="N728" s="454">
        <v>229484.1458</v>
      </c>
    </row>
    <row r="729" spans="9:14" x14ac:dyDescent="0.25">
      <c r="I729" s="435">
        <v>45217</v>
      </c>
      <c r="J729" s="415" t="s">
        <v>161</v>
      </c>
      <c r="K729" s="415" t="s">
        <v>162</v>
      </c>
      <c r="L729" s="415" t="s">
        <v>7</v>
      </c>
      <c r="M729" s="557">
        <v>1</v>
      </c>
      <c r="N729" s="454">
        <v>108290</v>
      </c>
    </row>
    <row r="730" spans="9:14" x14ac:dyDescent="0.25">
      <c r="I730" s="435">
        <v>45217</v>
      </c>
      <c r="J730" s="415" t="s">
        <v>3163</v>
      </c>
      <c r="K730" s="415" t="s">
        <v>3164</v>
      </c>
      <c r="L730" s="415" t="s">
        <v>7</v>
      </c>
      <c r="M730" s="557">
        <v>1</v>
      </c>
      <c r="N730" s="454">
        <v>15470</v>
      </c>
    </row>
    <row r="731" spans="9:14" x14ac:dyDescent="0.25">
      <c r="I731" s="435">
        <v>45217</v>
      </c>
      <c r="J731" s="415" t="s">
        <v>4206</v>
      </c>
      <c r="K731" s="415" t="s">
        <v>4207</v>
      </c>
      <c r="L731" s="415" t="s">
        <v>7</v>
      </c>
      <c r="M731" s="557">
        <v>1</v>
      </c>
      <c r="N731" s="454">
        <v>38675</v>
      </c>
    </row>
    <row r="732" spans="9:14" x14ac:dyDescent="0.25">
      <c r="I732" s="435">
        <v>45217</v>
      </c>
      <c r="J732" s="415" t="s">
        <v>4208</v>
      </c>
      <c r="K732" s="415" t="s">
        <v>4209</v>
      </c>
      <c r="L732" s="415" t="s">
        <v>7</v>
      </c>
      <c r="M732" s="557">
        <v>1.5</v>
      </c>
      <c r="N732" s="454">
        <v>9282</v>
      </c>
    </row>
    <row r="733" spans="9:14" x14ac:dyDescent="0.25">
      <c r="I733" s="435">
        <v>45217</v>
      </c>
      <c r="J733" s="415" t="s">
        <v>694</v>
      </c>
      <c r="K733" s="415" t="s">
        <v>819</v>
      </c>
      <c r="L733" s="415" t="s">
        <v>7</v>
      </c>
      <c r="M733" s="557">
        <v>1</v>
      </c>
      <c r="N733" s="454">
        <v>1547</v>
      </c>
    </row>
    <row r="734" spans="9:14" x14ac:dyDescent="0.25">
      <c r="I734" s="435">
        <v>45217</v>
      </c>
      <c r="J734" s="415" t="s">
        <v>3392</v>
      </c>
      <c r="K734" s="415" t="s">
        <v>3393</v>
      </c>
      <c r="L734" s="415" t="s">
        <v>7</v>
      </c>
      <c r="M734" s="557">
        <v>1</v>
      </c>
      <c r="N734" s="454">
        <v>185640</v>
      </c>
    </row>
    <row r="735" spans="9:14" x14ac:dyDescent="0.25">
      <c r="I735" s="435">
        <v>45217</v>
      </c>
      <c r="J735" s="415" t="s">
        <v>295</v>
      </c>
      <c r="K735" s="415" t="s">
        <v>3165</v>
      </c>
      <c r="L735" s="415" t="s">
        <v>7</v>
      </c>
      <c r="M735" s="557">
        <v>1</v>
      </c>
      <c r="N735" s="454">
        <v>26299</v>
      </c>
    </row>
    <row r="736" spans="9:14" x14ac:dyDescent="0.25">
      <c r="I736" s="435">
        <v>45217</v>
      </c>
      <c r="J736" s="415" t="s">
        <v>297</v>
      </c>
      <c r="K736" s="415" t="s">
        <v>298</v>
      </c>
      <c r="L736" s="415" t="s">
        <v>7</v>
      </c>
      <c r="M736" s="557">
        <v>1</v>
      </c>
      <c r="N736" s="454">
        <v>15470</v>
      </c>
    </row>
    <row r="737" spans="9:14" x14ac:dyDescent="0.25">
      <c r="I737" s="435">
        <v>45217</v>
      </c>
      <c r="J737" s="415" t="s">
        <v>1758</v>
      </c>
      <c r="K737" s="415" t="s">
        <v>1759</v>
      </c>
      <c r="L737" s="415" t="s">
        <v>7</v>
      </c>
      <c r="M737" s="557">
        <v>2</v>
      </c>
      <c r="N737" s="454">
        <v>335843.92296</v>
      </c>
    </row>
    <row r="738" spans="9:14" x14ac:dyDescent="0.25">
      <c r="I738" s="435">
        <v>45219</v>
      </c>
      <c r="J738" s="415" t="s">
        <v>74</v>
      </c>
      <c r="K738" s="415" t="s">
        <v>75</v>
      </c>
      <c r="L738" s="415" t="s">
        <v>7</v>
      </c>
      <c r="M738" s="557">
        <v>2</v>
      </c>
      <c r="N738" s="454">
        <v>778756.55130000005</v>
      </c>
    </row>
    <row r="739" spans="9:14" x14ac:dyDescent="0.25">
      <c r="I739" s="533">
        <v>45222</v>
      </c>
      <c r="J739" s="540" t="s">
        <v>187</v>
      </c>
      <c r="K739" s="540" t="s">
        <v>188</v>
      </c>
      <c r="L739" s="534" t="s">
        <v>7</v>
      </c>
      <c r="M739" s="560">
        <v>1</v>
      </c>
      <c r="N739" s="454">
        <v>102991.52499999999</v>
      </c>
    </row>
    <row r="740" spans="9:14" x14ac:dyDescent="0.25">
      <c r="I740" s="533">
        <v>45222</v>
      </c>
      <c r="J740" s="540" t="s">
        <v>742</v>
      </c>
      <c r="K740" s="540" t="s">
        <v>743</v>
      </c>
      <c r="L740" s="534" t="s">
        <v>7</v>
      </c>
      <c r="M740" s="560">
        <v>1</v>
      </c>
      <c r="N740" s="454">
        <v>63445.022550000009</v>
      </c>
    </row>
    <row r="741" spans="9:14" x14ac:dyDescent="0.25">
      <c r="I741" s="533">
        <v>45222</v>
      </c>
      <c r="J741" s="540" t="s">
        <v>189</v>
      </c>
      <c r="K741" s="540" t="s">
        <v>190</v>
      </c>
      <c r="L741" s="534" t="s">
        <v>7</v>
      </c>
      <c r="M741" s="560">
        <v>1</v>
      </c>
      <c r="N741" s="454">
        <v>73439.183999999994</v>
      </c>
    </row>
    <row r="742" spans="9:14" x14ac:dyDescent="0.25">
      <c r="I742" s="533">
        <v>45222</v>
      </c>
      <c r="J742" s="540" t="s">
        <v>235</v>
      </c>
      <c r="K742" s="540" t="s">
        <v>236</v>
      </c>
      <c r="L742" s="462" t="s">
        <v>7</v>
      </c>
      <c r="M742" s="560">
        <v>2</v>
      </c>
      <c r="N742" s="454">
        <v>1046497.6048800001</v>
      </c>
    </row>
    <row r="743" spans="9:14" x14ac:dyDescent="0.25">
      <c r="I743" s="533">
        <v>45222</v>
      </c>
      <c r="J743" s="540" t="s">
        <v>195</v>
      </c>
      <c r="K743" s="540" t="s">
        <v>196</v>
      </c>
      <c r="L743" s="462" t="s">
        <v>7</v>
      </c>
      <c r="M743" s="560">
        <v>1</v>
      </c>
      <c r="N743" s="454">
        <v>179698.96308000002</v>
      </c>
    </row>
    <row r="744" spans="9:14" x14ac:dyDescent="0.25">
      <c r="I744" s="533">
        <v>45223</v>
      </c>
      <c r="J744" s="451" t="s">
        <v>4210</v>
      </c>
      <c r="K744" s="451" t="s">
        <v>4211</v>
      </c>
      <c r="L744" s="462" t="s">
        <v>7</v>
      </c>
      <c r="M744" s="560">
        <v>1</v>
      </c>
      <c r="N744" s="454">
        <v>95914</v>
      </c>
    </row>
    <row r="745" spans="9:14" x14ac:dyDescent="0.25">
      <c r="I745" s="533">
        <v>45223</v>
      </c>
      <c r="J745" s="451" t="s">
        <v>4212</v>
      </c>
      <c r="K745" s="451" t="s">
        <v>4213</v>
      </c>
      <c r="L745" s="462" t="s">
        <v>7</v>
      </c>
      <c r="M745" s="560">
        <v>1</v>
      </c>
      <c r="N745" s="454">
        <v>69615</v>
      </c>
    </row>
    <row r="746" spans="9:14" x14ac:dyDescent="0.25">
      <c r="I746" s="533">
        <v>45223</v>
      </c>
      <c r="J746" s="451" t="s">
        <v>4214</v>
      </c>
      <c r="K746" s="451" t="s">
        <v>4215</v>
      </c>
      <c r="L746" s="462" t="s">
        <v>7</v>
      </c>
      <c r="M746" s="560">
        <v>3</v>
      </c>
      <c r="N746" s="454">
        <v>54145.015469999998</v>
      </c>
    </row>
    <row r="747" spans="9:14" x14ac:dyDescent="0.25">
      <c r="I747" s="508">
        <v>45224</v>
      </c>
      <c r="J747" s="451" t="s">
        <v>364</v>
      </c>
      <c r="K747" s="451" t="s">
        <v>365</v>
      </c>
      <c r="L747" s="462" t="s">
        <v>7</v>
      </c>
      <c r="M747" s="561">
        <v>1</v>
      </c>
      <c r="N747" s="454">
        <v>10471.349070000002</v>
      </c>
    </row>
    <row r="748" spans="9:14" x14ac:dyDescent="0.25">
      <c r="I748" s="508">
        <v>45224</v>
      </c>
      <c r="J748" s="451" t="s">
        <v>4063</v>
      </c>
      <c r="K748" s="451" t="s">
        <v>4064</v>
      </c>
      <c r="L748" s="462" t="s">
        <v>7</v>
      </c>
      <c r="M748" s="561">
        <v>1</v>
      </c>
      <c r="N748" s="454">
        <v>319365.51101000002</v>
      </c>
    </row>
    <row r="749" spans="9:14" x14ac:dyDescent="0.25">
      <c r="I749" s="508">
        <v>45224</v>
      </c>
      <c r="J749" s="451" t="s">
        <v>181</v>
      </c>
      <c r="K749" s="451" t="s">
        <v>182</v>
      </c>
      <c r="L749" s="462" t="s">
        <v>7</v>
      </c>
      <c r="M749" s="561">
        <v>2</v>
      </c>
      <c r="N749" s="454">
        <v>229484.1458</v>
      </c>
    </row>
    <row r="750" spans="9:14" x14ac:dyDescent="0.25">
      <c r="I750" s="508">
        <v>45225</v>
      </c>
      <c r="J750" s="451" t="s">
        <v>1802</v>
      </c>
      <c r="K750" s="451" t="s">
        <v>1803</v>
      </c>
      <c r="L750" s="462" t="s">
        <v>7</v>
      </c>
      <c r="M750" s="561">
        <v>40</v>
      </c>
      <c r="N750" s="454">
        <v>5428.7323999999999</v>
      </c>
    </row>
    <row r="751" spans="9:14" x14ac:dyDescent="0.25">
      <c r="I751" s="508">
        <v>45225</v>
      </c>
      <c r="J751" s="451" t="s">
        <v>4216</v>
      </c>
      <c r="K751" s="451" t="s">
        <v>4217</v>
      </c>
      <c r="L751" s="462" t="s">
        <v>7</v>
      </c>
      <c r="M751" s="561">
        <v>3</v>
      </c>
      <c r="N751" s="454">
        <v>2190.5520000000001</v>
      </c>
    </row>
    <row r="752" spans="9:14" x14ac:dyDescent="0.25">
      <c r="I752" s="508">
        <v>45225</v>
      </c>
      <c r="J752" s="451" t="s">
        <v>4218</v>
      </c>
      <c r="K752" s="451" t="s">
        <v>4219</v>
      </c>
      <c r="L752" s="462" t="s">
        <v>7</v>
      </c>
      <c r="M752" s="561">
        <v>4</v>
      </c>
      <c r="N752" s="454">
        <v>3707.1689200000005</v>
      </c>
    </row>
    <row r="753" spans="9:14" x14ac:dyDescent="0.25">
      <c r="I753" s="508">
        <v>45225</v>
      </c>
      <c r="J753" s="451" t="s">
        <v>4220</v>
      </c>
      <c r="K753" s="451" t="s">
        <v>4221</v>
      </c>
      <c r="L753" s="462" t="s">
        <v>7</v>
      </c>
      <c r="M753" s="561">
        <v>11.62</v>
      </c>
      <c r="N753" s="454">
        <v>1860.1709672</v>
      </c>
    </row>
    <row r="754" spans="9:14" x14ac:dyDescent="0.25">
      <c r="I754" s="508">
        <v>45225</v>
      </c>
      <c r="J754" s="451" t="s">
        <v>4222</v>
      </c>
      <c r="K754" s="451" t="s">
        <v>4223</v>
      </c>
      <c r="L754" s="462" t="s">
        <v>7</v>
      </c>
      <c r="M754" s="561">
        <v>2</v>
      </c>
      <c r="N754" s="454">
        <v>16946.116460000001</v>
      </c>
    </row>
    <row r="755" spans="9:14" x14ac:dyDescent="0.25">
      <c r="I755" s="508">
        <v>45225</v>
      </c>
      <c r="J755" s="451" t="s">
        <v>4224</v>
      </c>
      <c r="K755" s="451" t="s">
        <v>4225</v>
      </c>
      <c r="L755" s="462" t="s">
        <v>7</v>
      </c>
      <c r="M755" s="561">
        <v>2</v>
      </c>
      <c r="N755" s="454">
        <v>2657.7150600000004</v>
      </c>
    </row>
    <row r="756" spans="9:14" x14ac:dyDescent="0.25">
      <c r="I756" s="508">
        <v>45225</v>
      </c>
      <c r="J756" s="451" t="s">
        <v>4226</v>
      </c>
      <c r="K756" s="451" t="s">
        <v>4227</v>
      </c>
      <c r="L756" s="462" t="s">
        <v>7</v>
      </c>
      <c r="M756" s="561">
        <v>2</v>
      </c>
      <c r="N756" s="454">
        <v>6534.063900000001</v>
      </c>
    </row>
    <row r="757" spans="9:14" x14ac:dyDescent="0.25">
      <c r="I757" s="508">
        <v>45225</v>
      </c>
      <c r="J757" s="451" t="s">
        <v>4228</v>
      </c>
      <c r="K757" s="451" t="s">
        <v>4229</v>
      </c>
      <c r="L757" s="462" t="s">
        <v>7</v>
      </c>
      <c r="M757" s="561">
        <v>2</v>
      </c>
      <c r="N757" s="454">
        <v>21658</v>
      </c>
    </row>
    <row r="758" spans="9:14" x14ac:dyDescent="0.25">
      <c r="I758" s="508">
        <v>45225</v>
      </c>
      <c r="J758" s="451" t="s">
        <v>243</v>
      </c>
      <c r="K758" s="451" t="s">
        <v>244</v>
      </c>
      <c r="L758" s="462" t="s">
        <v>7</v>
      </c>
      <c r="M758" s="561">
        <v>1</v>
      </c>
      <c r="N758" s="454">
        <v>864.07685000000004</v>
      </c>
    </row>
    <row r="759" spans="9:14" x14ac:dyDescent="0.25">
      <c r="I759" s="508">
        <v>45225</v>
      </c>
      <c r="J759" s="451" t="s">
        <v>521</v>
      </c>
      <c r="K759" s="451" t="s">
        <v>522</v>
      </c>
      <c r="L759" s="462" t="s">
        <v>7</v>
      </c>
      <c r="M759" s="561">
        <v>1</v>
      </c>
      <c r="N759" s="454">
        <v>22113.235690000001</v>
      </c>
    </row>
    <row r="760" spans="9:14" x14ac:dyDescent="0.25">
      <c r="I760" s="508">
        <v>45225</v>
      </c>
      <c r="J760" s="451" t="s">
        <v>1730</v>
      </c>
      <c r="K760" s="451" t="s">
        <v>1731</v>
      </c>
      <c r="L760" s="462" t="s">
        <v>7</v>
      </c>
      <c r="M760" s="561">
        <v>2</v>
      </c>
      <c r="N760" s="454">
        <v>122110.898</v>
      </c>
    </row>
    <row r="761" spans="9:14" x14ac:dyDescent="0.25">
      <c r="I761" s="435">
        <v>45227</v>
      </c>
      <c r="J761" s="415" t="s">
        <v>74</v>
      </c>
      <c r="K761" s="415" t="s">
        <v>75</v>
      </c>
      <c r="L761" s="415" t="s">
        <v>7</v>
      </c>
      <c r="M761" s="557">
        <v>5</v>
      </c>
      <c r="N761" s="454">
        <v>1943418.75</v>
      </c>
    </row>
    <row r="762" spans="9:14" x14ac:dyDescent="0.25">
      <c r="I762" s="435">
        <v>45227</v>
      </c>
      <c r="J762" s="415" t="s">
        <v>706</v>
      </c>
      <c r="K762" s="415" t="s">
        <v>707</v>
      </c>
      <c r="L762" s="415" t="s">
        <v>7</v>
      </c>
      <c r="M762" s="557">
        <v>1</v>
      </c>
      <c r="N762" s="454">
        <v>658424.57954000006</v>
      </c>
    </row>
    <row r="763" spans="9:14" x14ac:dyDescent="0.25">
      <c r="I763" s="435">
        <v>45227</v>
      </c>
      <c r="J763" s="415" t="s">
        <v>3829</v>
      </c>
      <c r="K763" s="415" t="s">
        <v>3830</v>
      </c>
      <c r="L763" s="415" t="s">
        <v>7</v>
      </c>
      <c r="M763" s="557">
        <v>2</v>
      </c>
      <c r="N763" s="454">
        <v>8988.07</v>
      </c>
    </row>
    <row r="764" spans="9:14" x14ac:dyDescent="0.25">
      <c r="I764" s="435">
        <v>45227</v>
      </c>
      <c r="J764" s="415" t="s">
        <v>1114</v>
      </c>
      <c r="K764" s="415" t="s">
        <v>1115</v>
      </c>
      <c r="L764" s="415" t="s">
        <v>7</v>
      </c>
      <c r="M764" s="557">
        <v>2</v>
      </c>
      <c r="N764" s="454">
        <v>247.98410000000001</v>
      </c>
    </row>
    <row r="765" spans="9:14" x14ac:dyDescent="0.25">
      <c r="I765" s="435">
        <v>45230</v>
      </c>
      <c r="J765" s="415" t="s">
        <v>189</v>
      </c>
      <c r="K765" s="415" t="s">
        <v>190</v>
      </c>
      <c r="L765" s="415" t="s">
        <v>7</v>
      </c>
      <c r="M765" s="557">
        <v>1</v>
      </c>
      <c r="N765" s="454">
        <v>73439.183999999994</v>
      </c>
    </row>
    <row r="766" spans="9:14" x14ac:dyDescent="0.25">
      <c r="I766" s="435">
        <v>45230</v>
      </c>
      <c r="J766" s="415" t="s">
        <v>229</v>
      </c>
      <c r="K766" s="415" t="s">
        <v>3250</v>
      </c>
      <c r="L766" s="415" t="s">
        <v>7</v>
      </c>
      <c r="M766" s="557">
        <v>12</v>
      </c>
      <c r="N766" s="454">
        <v>327936.21588000003</v>
      </c>
    </row>
    <row r="767" spans="9:14" x14ac:dyDescent="0.25">
      <c r="I767" s="435">
        <v>45230</v>
      </c>
      <c r="J767" s="415" t="s">
        <v>197</v>
      </c>
      <c r="K767" s="415" t="s">
        <v>198</v>
      </c>
      <c r="L767" s="415" t="s">
        <v>7</v>
      </c>
      <c r="M767" s="557">
        <v>1</v>
      </c>
      <c r="N767" s="454">
        <v>118016.62327000001</v>
      </c>
    </row>
    <row r="768" spans="9:14" x14ac:dyDescent="0.25">
      <c r="I768" s="435">
        <v>45230</v>
      </c>
      <c r="J768" s="415" t="s">
        <v>195</v>
      </c>
      <c r="K768" s="415" t="s">
        <v>196</v>
      </c>
      <c r="L768" s="415" t="s">
        <v>7</v>
      </c>
      <c r="M768" s="557">
        <v>1</v>
      </c>
      <c r="N768" s="454">
        <v>167446.98606999998</v>
      </c>
    </row>
    <row r="769" spans="9:14" x14ac:dyDescent="0.25">
      <c r="I769" s="435">
        <v>45230</v>
      </c>
      <c r="J769" s="415" t="s">
        <v>183</v>
      </c>
      <c r="K769" s="415" t="s">
        <v>184</v>
      </c>
      <c r="L769" s="415" t="s">
        <v>7</v>
      </c>
      <c r="M769" s="557">
        <v>1</v>
      </c>
      <c r="N769" s="454">
        <v>146705.59904000003</v>
      </c>
    </row>
    <row r="770" spans="9:14" x14ac:dyDescent="0.25">
      <c r="I770" s="435">
        <v>45230</v>
      </c>
      <c r="J770" s="415" t="s">
        <v>187</v>
      </c>
      <c r="K770" s="415" t="s">
        <v>188</v>
      </c>
      <c r="L770" s="415" t="s">
        <v>7</v>
      </c>
      <c r="M770" s="557">
        <v>1</v>
      </c>
      <c r="N770" s="454">
        <v>97538.35</v>
      </c>
    </row>
    <row r="771" spans="9:14" x14ac:dyDescent="0.25">
      <c r="I771" s="435">
        <v>45230</v>
      </c>
      <c r="J771" s="415" t="s">
        <v>185</v>
      </c>
      <c r="K771" s="415" t="s">
        <v>186</v>
      </c>
      <c r="L771" s="415" t="s">
        <v>7</v>
      </c>
      <c r="M771" s="557">
        <v>1</v>
      </c>
      <c r="N771" s="454">
        <v>66320.601620000001</v>
      </c>
    </row>
    <row r="772" spans="9:14" x14ac:dyDescent="0.25">
      <c r="I772" s="435">
        <v>45230</v>
      </c>
      <c r="J772" s="415" t="s">
        <v>636</v>
      </c>
      <c r="K772" s="415" t="s">
        <v>3513</v>
      </c>
      <c r="L772" s="415" t="s">
        <v>7</v>
      </c>
      <c r="M772" s="557">
        <v>36</v>
      </c>
      <c r="N772" s="454">
        <v>1020380.4702</v>
      </c>
    </row>
    <row r="773" spans="9:14" x14ac:dyDescent="0.25">
      <c r="I773" s="435">
        <v>45230</v>
      </c>
      <c r="J773" s="415" t="s">
        <v>233</v>
      </c>
      <c r="K773" s="415" t="s">
        <v>4230</v>
      </c>
      <c r="L773" s="415" t="s">
        <v>7</v>
      </c>
      <c r="M773" s="557">
        <v>3.49</v>
      </c>
      <c r="N773" s="454">
        <v>19435.968097000001</v>
      </c>
    </row>
    <row r="774" spans="9:14" ht="15.75" thickBot="1" x14ac:dyDescent="0.3">
      <c r="I774" s="579">
        <v>45230</v>
      </c>
      <c r="J774" s="580" t="s">
        <v>229</v>
      </c>
      <c r="K774" s="580" t="s">
        <v>3250</v>
      </c>
      <c r="L774" s="580" t="s">
        <v>7</v>
      </c>
      <c r="M774" s="581">
        <v>2</v>
      </c>
      <c r="N774" s="566">
        <v>54656.035979999993</v>
      </c>
    </row>
    <row r="775" spans="9:14" x14ac:dyDescent="0.25">
      <c r="I775" s="548">
        <v>45233</v>
      </c>
      <c r="J775" s="417" t="s">
        <v>4552</v>
      </c>
      <c r="K775" s="417" t="s">
        <v>4553</v>
      </c>
      <c r="L775" s="417" t="s">
        <v>7</v>
      </c>
      <c r="M775" s="558">
        <v>1</v>
      </c>
      <c r="N775" s="468">
        <v>30373.798000000003</v>
      </c>
    </row>
    <row r="776" spans="9:14" x14ac:dyDescent="0.25">
      <c r="I776" s="536">
        <v>45233</v>
      </c>
      <c r="J776" s="415" t="s">
        <v>4554</v>
      </c>
      <c r="K776" s="415" t="s">
        <v>4555</v>
      </c>
      <c r="L776" s="415" t="s">
        <v>7</v>
      </c>
      <c r="M776" s="557">
        <v>1</v>
      </c>
      <c r="N776" s="482">
        <v>2482.5018399999999</v>
      </c>
    </row>
    <row r="777" spans="9:14" x14ac:dyDescent="0.25">
      <c r="I777" s="536">
        <v>45233</v>
      </c>
      <c r="J777" s="415" t="s">
        <v>738</v>
      </c>
      <c r="K777" s="415" t="s">
        <v>739</v>
      </c>
      <c r="L777" s="415" t="s">
        <v>7</v>
      </c>
      <c r="M777" s="557">
        <v>3</v>
      </c>
      <c r="N777" s="482">
        <v>7601.4938999999995</v>
      </c>
    </row>
    <row r="778" spans="9:14" x14ac:dyDescent="0.25">
      <c r="I778" s="536">
        <v>45244</v>
      </c>
      <c r="J778" s="415" t="s">
        <v>1266</v>
      </c>
      <c r="K778" s="415" t="s">
        <v>1267</v>
      </c>
      <c r="L778" s="415" t="s">
        <v>7</v>
      </c>
      <c r="M778" s="557">
        <v>2</v>
      </c>
      <c r="N778" s="482">
        <v>1524.4447400000001</v>
      </c>
    </row>
    <row r="779" spans="9:14" x14ac:dyDescent="0.25">
      <c r="I779" s="536">
        <v>45244</v>
      </c>
      <c r="J779" s="415" t="s">
        <v>1264</v>
      </c>
      <c r="K779" s="415" t="s">
        <v>1265</v>
      </c>
      <c r="L779" s="415" t="s">
        <v>7</v>
      </c>
      <c r="M779" s="557">
        <v>2</v>
      </c>
      <c r="N779" s="482">
        <v>4405.8559999999998</v>
      </c>
    </row>
    <row r="780" spans="9:14" x14ac:dyDescent="0.25">
      <c r="I780" s="536">
        <v>45244</v>
      </c>
      <c r="J780" s="415" t="s">
        <v>594</v>
      </c>
      <c r="K780" s="415" t="s">
        <v>595</v>
      </c>
      <c r="L780" s="415" t="s">
        <v>7</v>
      </c>
      <c r="M780" s="557">
        <v>8</v>
      </c>
      <c r="N780" s="482">
        <v>5434.7966399999996</v>
      </c>
    </row>
    <row r="781" spans="9:14" x14ac:dyDescent="0.25">
      <c r="I781" s="536">
        <v>45244</v>
      </c>
      <c r="J781" s="415" t="s">
        <v>3279</v>
      </c>
      <c r="K781" s="415" t="s">
        <v>3280</v>
      </c>
      <c r="L781" s="415" t="s">
        <v>7</v>
      </c>
      <c r="M781" s="557">
        <v>4</v>
      </c>
      <c r="N781" s="482">
        <v>2976.4280000000003</v>
      </c>
    </row>
    <row r="782" spans="9:14" x14ac:dyDescent="0.25">
      <c r="I782" s="536">
        <v>45244</v>
      </c>
      <c r="J782" s="415" t="s">
        <v>3281</v>
      </c>
      <c r="K782" s="415" t="s">
        <v>3282</v>
      </c>
      <c r="L782" s="415" t="s">
        <v>7</v>
      </c>
      <c r="M782" s="557">
        <v>4</v>
      </c>
      <c r="N782" s="482">
        <v>20198.188920000001</v>
      </c>
    </row>
    <row r="783" spans="9:14" x14ac:dyDescent="0.25">
      <c r="I783" s="536">
        <v>45244</v>
      </c>
      <c r="J783" s="415" t="s">
        <v>594</v>
      </c>
      <c r="K783" s="415" t="s">
        <v>595</v>
      </c>
      <c r="L783" s="415" t="s">
        <v>7</v>
      </c>
      <c r="M783" s="557">
        <v>2</v>
      </c>
      <c r="N783" s="482">
        <v>1358.6991599999999</v>
      </c>
    </row>
    <row r="784" spans="9:14" x14ac:dyDescent="0.25">
      <c r="I784" s="536">
        <v>45244</v>
      </c>
      <c r="J784" s="415" t="s">
        <v>249</v>
      </c>
      <c r="K784" s="415" t="s">
        <v>250</v>
      </c>
      <c r="L784" s="415" t="s">
        <v>7</v>
      </c>
      <c r="M784" s="557">
        <v>2</v>
      </c>
      <c r="N784" s="482">
        <v>383.68694000000005</v>
      </c>
    </row>
    <row r="785" spans="9:14" x14ac:dyDescent="0.25">
      <c r="I785" s="536">
        <v>45244</v>
      </c>
      <c r="J785" s="415" t="s">
        <v>860</v>
      </c>
      <c r="K785" s="415" t="s">
        <v>861</v>
      </c>
      <c r="L785" s="415" t="s">
        <v>7</v>
      </c>
      <c r="M785" s="557">
        <v>2</v>
      </c>
      <c r="N785" s="482">
        <v>835.9369200000001</v>
      </c>
    </row>
    <row r="786" spans="9:14" x14ac:dyDescent="0.25">
      <c r="I786" s="536">
        <v>45244</v>
      </c>
      <c r="J786" s="415" t="s">
        <v>247</v>
      </c>
      <c r="K786" s="415" t="s">
        <v>248</v>
      </c>
      <c r="L786" s="415" t="s">
        <v>7</v>
      </c>
      <c r="M786" s="557">
        <v>2</v>
      </c>
      <c r="N786" s="482">
        <v>2296.6761999999999</v>
      </c>
    </row>
    <row r="787" spans="9:14" x14ac:dyDescent="0.25">
      <c r="I787" s="536">
        <v>45244</v>
      </c>
      <c r="J787" s="415" t="s">
        <v>181</v>
      </c>
      <c r="K787" s="415" t="s">
        <v>182</v>
      </c>
      <c r="L787" s="415" t="s">
        <v>7</v>
      </c>
      <c r="M787" s="557">
        <v>2</v>
      </c>
      <c r="N787" s="482">
        <v>229484.1458</v>
      </c>
    </row>
    <row r="788" spans="9:14" x14ac:dyDescent="0.25">
      <c r="I788" s="536">
        <v>45244</v>
      </c>
      <c r="J788" s="415" t="s">
        <v>4556</v>
      </c>
      <c r="K788" s="415" t="s">
        <v>4557</v>
      </c>
      <c r="L788" s="415" t="s">
        <v>7</v>
      </c>
      <c r="M788" s="557">
        <v>1</v>
      </c>
      <c r="N788" s="482">
        <v>618800</v>
      </c>
    </row>
    <row r="789" spans="9:14" x14ac:dyDescent="0.25">
      <c r="I789" s="536">
        <v>45253</v>
      </c>
      <c r="J789" s="415" t="s">
        <v>788</v>
      </c>
      <c r="K789" s="415" t="s">
        <v>789</v>
      </c>
      <c r="L789" s="415" t="s">
        <v>7</v>
      </c>
      <c r="M789" s="557">
        <v>4</v>
      </c>
      <c r="N789" s="482">
        <v>16998.992920000001</v>
      </c>
    </row>
    <row r="790" spans="9:14" x14ac:dyDescent="0.25">
      <c r="I790" s="536">
        <v>45253</v>
      </c>
      <c r="J790" s="415" t="s">
        <v>594</v>
      </c>
      <c r="K790" s="415" t="s">
        <v>595</v>
      </c>
      <c r="L790" s="415" t="s">
        <v>7</v>
      </c>
      <c r="M790" s="557">
        <v>8</v>
      </c>
      <c r="N790" s="482">
        <v>5434.7966399999996</v>
      </c>
    </row>
    <row r="791" spans="9:14" x14ac:dyDescent="0.25">
      <c r="I791" s="536">
        <v>45253</v>
      </c>
      <c r="J791" s="415" t="s">
        <v>790</v>
      </c>
      <c r="K791" s="415" t="s">
        <v>791</v>
      </c>
      <c r="L791" s="415" t="s">
        <v>7</v>
      </c>
      <c r="M791" s="557">
        <v>4</v>
      </c>
      <c r="N791" s="482">
        <v>3788.9124000000002</v>
      </c>
    </row>
    <row r="792" spans="9:14" x14ac:dyDescent="0.25">
      <c r="I792" s="536">
        <v>45253</v>
      </c>
      <c r="J792" s="415" t="s">
        <v>3281</v>
      </c>
      <c r="K792" s="415" t="s">
        <v>3282</v>
      </c>
      <c r="L792" s="415" t="s">
        <v>7</v>
      </c>
      <c r="M792" s="557">
        <v>2</v>
      </c>
      <c r="N792" s="482">
        <v>10099.09446</v>
      </c>
    </row>
    <row r="793" spans="9:14" x14ac:dyDescent="0.25">
      <c r="I793" s="536">
        <v>45253</v>
      </c>
      <c r="J793" s="415" t="s">
        <v>3279</v>
      </c>
      <c r="K793" s="415" t="s">
        <v>3280</v>
      </c>
      <c r="L793" s="415" t="s">
        <v>7</v>
      </c>
      <c r="M793" s="557">
        <v>2</v>
      </c>
      <c r="N793" s="482">
        <v>1435.3375400000002</v>
      </c>
    </row>
    <row r="794" spans="9:14" x14ac:dyDescent="0.25">
      <c r="I794" s="536">
        <v>45253</v>
      </c>
      <c r="J794" s="415" t="s">
        <v>2611</v>
      </c>
      <c r="K794" s="415" t="s">
        <v>2612</v>
      </c>
      <c r="L794" s="415" t="s">
        <v>7</v>
      </c>
      <c r="M794" s="557">
        <v>4</v>
      </c>
      <c r="N794" s="482">
        <v>1884.4316399999998</v>
      </c>
    </row>
    <row r="795" spans="9:14" x14ac:dyDescent="0.25">
      <c r="I795" s="536">
        <v>45253</v>
      </c>
      <c r="J795" s="415" t="s">
        <v>4558</v>
      </c>
      <c r="K795" s="415" t="s">
        <v>4559</v>
      </c>
      <c r="L795" s="415" t="s">
        <v>7</v>
      </c>
      <c r="M795" s="557">
        <v>5</v>
      </c>
      <c r="N795" s="482">
        <v>5567.1889000000001</v>
      </c>
    </row>
    <row r="796" spans="9:14" x14ac:dyDescent="0.25">
      <c r="I796" s="536">
        <v>45253</v>
      </c>
      <c r="J796" s="415" t="s">
        <v>2532</v>
      </c>
      <c r="K796" s="415" t="s">
        <v>2533</v>
      </c>
      <c r="L796" s="415" t="s">
        <v>7</v>
      </c>
      <c r="M796" s="557">
        <v>5</v>
      </c>
      <c r="N796" s="482">
        <v>1395.3166499999998</v>
      </c>
    </row>
    <row r="797" spans="9:14" x14ac:dyDescent="0.25">
      <c r="I797" s="536">
        <v>45253</v>
      </c>
      <c r="J797" s="415" t="s">
        <v>1235</v>
      </c>
      <c r="K797" s="415" t="s">
        <v>1236</v>
      </c>
      <c r="L797" s="415" t="s">
        <v>7</v>
      </c>
      <c r="M797" s="557">
        <v>10</v>
      </c>
      <c r="N797" s="482">
        <v>1790.3431000000003</v>
      </c>
    </row>
    <row r="798" spans="9:14" x14ac:dyDescent="0.25">
      <c r="I798" s="536">
        <v>45253</v>
      </c>
      <c r="J798" s="415" t="s">
        <v>74</v>
      </c>
      <c r="K798" s="415" t="s">
        <v>75</v>
      </c>
      <c r="L798" s="415" t="s">
        <v>7</v>
      </c>
      <c r="M798" s="557">
        <v>5</v>
      </c>
      <c r="N798" s="482">
        <v>1943418.75</v>
      </c>
    </row>
    <row r="799" spans="9:14" x14ac:dyDescent="0.25">
      <c r="I799" s="536">
        <v>45253</v>
      </c>
      <c r="J799" s="415" t="s">
        <v>4560</v>
      </c>
      <c r="K799" s="415" t="s">
        <v>4561</v>
      </c>
      <c r="L799" s="415" t="s">
        <v>7</v>
      </c>
      <c r="M799" s="557">
        <v>2</v>
      </c>
      <c r="N799" s="482">
        <v>26673.374000000003</v>
      </c>
    </row>
    <row r="800" spans="9:14" x14ac:dyDescent="0.25">
      <c r="I800" s="536">
        <v>45253</v>
      </c>
      <c r="J800" s="415" t="s">
        <v>1730</v>
      </c>
      <c r="K800" s="415" t="s">
        <v>1731</v>
      </c>
      <c r="L800" s="415" t="s">
        <v>7</v>
      </c>
      <c r="M800" s="557">
        <v>1</v>
      </c>
      <c r="N800" s="482">
        <v>61055.449000000001</v>
      </c>
    </row>
    <row r="801" spans="9:14" x14ac:dyDescent="0.25">
      <c r="I801" s="536">
        <v>45253</v>
      </c>
      <c r="J801" s="415" t="s">
        <v>74</v>
      </c>
      <c r="K801" s="415" t="s">
        <v>75</v>
      </c>
      <c r="L801" s="415" t="s">
        <v>7</v>
      </c>
      <c r="M801" s="557">
        <v>1</v>
      </c>
      <c r="N801" s="482">
        <v>388683.75</v>
      </c>
    </row>
    <row r="802" spans="9:14" x14ac:dyDescent="0.25">
      <c r="I802" s="536">
        <v>45254</v>
      </c>
      <c r="J802" s="415" t="s">
        <v>4562</v>
      </c>
      <c r="K802" s="415" t="s">
        <v>4563</v>
      </c>
      <c r="L802" s="415" t="s">
        <v>7</v>
      </c>
      <c r="M802" s="557">
        <v>1</v>
      </c>
      <c r="N802" s="482">
        <v>23205</v>
      </c>
    </row>
    <row r="803" spans="9:14" x14ac:dyDescent="0.25">
      <c r="I803" s="536">
        <v>45254</v>
      </c>
      <c r="J803" s="415" t="s">
        <v>3390</v>
      </c>
      <c r="K803" s="415" t="s">
        <v>3391</v>
      </c>
      <c r="L803" s="415" t="s">
        <v>7</v>
      </c>
      <c r="M803" s="557">
        <v>6</v>
      </c>
      <c r="N803" s="482">
        <v>74256</v>
      </c>
    </row>
    <row r="804" spans="9:14" x14ac:dyDescent="0.25">
      <c r="I804" s="536">
        <v>45254</v>
      </c>
      <c r="J804" s="415" t="s">
        <v>3163</v>
      </c>
      <c r="K804" s="415" t="s">
        <v>3164</v>
      </c>
      <c r="L804" s="415" t="s">
        <v>7</v>
      </c>
      <c r="M804" s="557">
        <v>3</v>
      </c>
      <c r="N804" s="482">
        <v>46410</v>
      </c>
    </row>
    <row r="805" spans="9:14" x14ac:dyDescent="0.25">
      <c r="I805" s="536">
        <v>45254</v>
      </c>
      <c r="J805" s="415" t="s">
        <v>817</v>
      </c>
      <c r="K805" s="415" t="s">
        <v>818</v>
      </c>
      <c r="L805" s="415" t="s">
        <v>7</v>
      </c>
      <c r="M805" s="557">
        <v>6</v>
      </c>
      <c r="N805" s="482">
        <v>28748.39604</v>
      </c>
    </row>
    <row r="806" spans="9:14" x14ac:dyDescent="0.25">
      <c r="I806" s="536">
        <v>45254</v>
      </c>
      <c r="J806" s="415" t="s">
        <v>503</v>
      </c>
      <c r="K806" s="415" t="s">
        <v>504</v>
      </c>
      <c r="L806" s="415" t="s">
        <v>7</v>
      </c>
      <c r="M806" s="557">
        <v>2</v>
      </c>
      <c r="N806" s="482">
        <v>9282</v>
      </c>
    </row>
    <row r="807" spans="9:14" x14ac:dyDescent="0.25">
      <c r="I807" s="536">
        <v>45254</v>
      </c>
      <c r="J807" s="415" t="s">
        <v>177</v>
      </c>
      <c r="K807" s="415" t="s">
        <v>178</v>
      </c>
      <c r="L807" s="415" t="s">
        <v>7</v>
      </c>
      <c r="M807" s="557">
        <v>5</v>
      </c>
      <c r="N807" s="482">
        <v>7735</v>
      </c>
    </row>
    <row r="808" spans="9:14" x14ac:dyDescent="0.25">
      <c r="I808" s="536">
        <v>45254</v>
      </c>
      <c r="J808" s="415" t="s">
        <v>4564</v>
      </c>
      <c r="K808" s="415" t="s">
        <v>3165</v>
      </c>
      <c r="L808" s="415" t="s">
        <v>7</v>
      </c>
      <c r="M808" s="557">
        <v>2</v>
      </c>
      <c r="N808" s="482">
        <v>52598</v>
      </c>
    </row>
    <row r="809" spans="9:14" x14ac:dyDescent="0.25">
      <c r="I809" s="536">
        <v>45254</v>
      </c>
      <c r="J809" s="415" t="s">
        <v>817</v>
      </c>
      <c r="K809" s="415" t="s">
        <v>818</v>
      </c>
      <c r="L809" s="415" t="s">
        <v>7</v>
      </c>
      <c r="M809" s="557">
        <v>4</v>
      </c>
      <c r="N809" s="482">
        <v>19165.59736</v>
      </c>
    </row>
    <row r="810" spans="9:14" x14ac:dyDescent="0.25">
      <c r="I810" s="536">
        <v>45254</v>
      </c>
      <c r="J810" s="415" t="s">
        <v>177</v>
      </c>
      <c r="K810" s="415" t="s">
        <v>178</v>
      </c>
      <c r="L810" s="415" t="s">
        <v>7</v>
      </c>
      <c r="M810" s="557">
        <v>4</v>
      </c>
      <c r="N810" s="482">
        <v>6188</v>
      </c>
    </row>
    <row r="811" spans="9:14" x14ac:dyDescent="0.25">
      <c r="I811" s="536">
        <v>45254</v>
      </c>
      <c r="J811" s="415" t="s">
        <v>2878</v>
      </c>
      <c r="K811" s="415" t="s">
        <v>1240</v>
      </c>
      <c r="L811" s="415" t="s">
        <v>7</v>
      </c>
      <c r="M811" s="557">
        <v>1</v>
      </c>
      <c r="N811" s="482">
        <v>154700</v>
      </c>
    </row>
    <row r="812" spans="9:14" x14ac:dyDescent="0.25">
      <c r="I812" s="536">
        <v>45254</v>
      </c>
      <c r="J812" s="415" t="s">
        <v>4562</v>
      </c>
      <c r="K812" s="415" t="s">
        <v>4563</v>
      </c>
      <c r="L812" s="415" t="s">
        <v>7</v>
      </c>
      <c r="M812" s="557">
        <v>1</v>
      </c>
      <c r="N812" s="482">
        <v>23205</v>
      </c>
    </row>
    <row r="813" spans="9:14" x14ac:dyDescent="0.25">
      <c r="I813" s="536">
        <v>45254</v>
      </c>
      <c r="J813" s="415" t="s">
        <v>167</v>
      </c>
      <c r="K813" s="415" t="s">
        <v>3773</v>
      </c>
      <c r="L813" s="415" t="s">
        <v>7</v>
      </c>
      <c r="M813" s="557">
        <v>3</v>
      </c>
      <c r="N813" s="482">
        <v>37128</v>
      </c>
    </row>
    <row r="814" spans="9:14" x14ac:dyDescent="0.25">
      <c r="I814" s="536">
        <v>45254</v>
      </c>
      <c r="J814" s="415" t="s">
        <v>1396</v>
      </c>
      <c r="K814" s="415" t="s">
        <v>1397</v>
      </c>
      <c r="L814" s="415" t="s">
        <v>7</v>
      </c>
      <c r="M814" s="557">
        <v>1</v>
      </c>
      <c r="N814" s="482">
        <v>100555</v>
      </c>
    </row>
    <row r="815" spans="9:14" x14ac:dyDescent="0.25">
      <c r="I815" s="536">
        <v>45254</v>
      </c>
      <c r="J815" s="415" t="s">
        <v>2473</v>
      </c>
      <c r="K815" s="415" t="s">
        <v>2474</v>
      </c>
      <c r="L815" s="415" t="s">
        <v>7</v>
      </c>
      <c r="M815" s="557">
        <v>4</v>
      </c>
      <c r="N815" s="482">
        <v>67294.5</v>
      </c>
    </row>
    <row r="816" spans="9:14" x14ac:dyDescent="0.25">
      <c r="I816" s="536">
        <v>45254</v>
      </c>
      <c r="J816" s="415" t="s">
        <v>3290</v>
      </c>
      <c r="K816" s="415" t="s">
        <v>3291</v>
      </c>
      <c r="L816" s="415" t="s">
        <v>7</v>
      </c>
      <c r="M816" s="557">
        <v>1</v>
      </c>
      <c r="N816" s="482">
        <v>92820</v>
      </c>
    </row>
    <row r="817" spans="9:14" x14ac:dyDescent="0.25">
      <c r="I817" s="536">
        <v>45254</v>
      </c>
      <c r="J817" s="415" t="s">
        <v>4565</v>
      </c>
      <c r="K817" s="415" t="s">
        <v>4566</v>
      </c>
      <c r="L817" s="415" t="s">
        <v>7</v>
      </c>
      <c r="M817" s="557">
        <v>1</v>
      </c>
      <c r="N817" s="482">
        <v>61880</v>
      </c>
    </row>
    <row r="818" spans="9:14" x14ac:dyDescent="0.25">
      <c r="I818" s="536">
        <v>45254</v>
      </c>
      <c r="J818" s="415" t="s">
        <v>4567</v>
      </c>
      <c r="K818" s="415" t="s">
        <v>4568</v>
      </c>
      <c r="L818" s="415" t="s">
        <v>7</v>
      </c>
      <c r="M818" s="557">
        <v>1</v>
      </c>
      <c r="N818" s="482">
        <v>538199.75300000003</v>
      </c>
    </row>
    <row r="819" spans="9:14" x14ac:dyDescent="0.25">
      <c r="I819" s="536">
        <v>45254</v>
      </c>
      <c r="J819" s="415" t="s">
        <v>4569</v>
      </c>
      <c r="K819" s="415" t="s">
        <v>4570</v>
      </c>
      <c r="L819" s="415" t="s">
        <v>7</v>
      </c>
      <c r="M819" s="557">
        <v>1</v>
      </c>
      <c r="N819" s="482">
        <v>111150.40299999999</v>
      </c>
    </row>
    <row r="820" spans="9:14" x14ac:dyDescent="0.25">
      <c r="I820" s="536">
        <v>45255</v>
      </c>
      <c r="J820" s="415" t="s">
        <v>243</v>
      </c>
      <c r="K820" s="415" t="s">
        <v>244</v>
      </c>
      <c r="L820" s="415" t="s">
        <v>7</v>
      </c>
      <c r="M820" s="557">
        <v>1</v>
      </c>
      <c r="N820" s="482">
        <v>850.57154000000014</v>
      </c>
    </row>
    <row r="821" spans="9:14" x14ac:dyDescent="0.25">
      <c r="I821" s="536">
        <v>45255</v>
      </c>
      <c r="J821" s="415" t="s">
        <v>271</v>
      </c>
      <c r="K821" s="415" t="s">
        <v>272</v>
      </c>
      <c r="L821" s="415" t="s">
        <v>7</v>
      </c>
      <c r="M821" s="557">
        <v>1</v>
      </c>
      <c r="N821" s="482">
        <v>10660.67093</v>
      </c>
    </row>
    <row r="822" spans="9:14" x14ac:dyDescent="0.25">
      <c r="I822" s="536">
        <v>45255</v>
      </c>
      <c r="J822" s="415" t="s">
        <v>74</v>
      </c>
      <c r="K822" s="415" t="s">
        <v>75</v>
      </c>
      <c r="L822" s="415" t="s">
        <v>7</v>
      </c>
      <c r="M822" s="557">
        <v>2</v>
      </c>
      <c r="N822" s="482">
        <v>777367.5</v>
      </c>
    </row>
    <row r="823" spans="9:14" x14ac:dyDescent="0.25">
      <c r="I823" s="536">
        <v>45257</v>
      </c>
      <c r="J823" s="415" t="s">
        <v>800</v>
      </c>
      <c r="K823" s="415" t="s">
        <v>801</v>
      </c>
      <c r="L823" s="415" t="s">
        <v>7</v>
      </c>
      <c r="M823" s="557">
        <v>1</v>
      </c>
      <c r="N823" s="482">
        <v>7182.7519400000001</v>
      </c>
    </row>
    <row r="824" spans="9:14" x14ac:dyDescent="0.25">
      <c r="I824" s="536">
        <v>45257</v>
      </c>
      <c r="J824" s="415" t="s">
        <v>4571</v>
      </c>
      <c r="K824" s="415" t="s">
        <v>4572</v>
      </c>
      <c r="L824" s="415" t="s">
        <v>7</v>
      </c>
      <c r="M824" s="557">
        <v>1</v>
      </c>
      <c r="N824" s="482">
        <v>61106.5</v>
      </c>
    </row>
    <row r="825" spans="9:14" x14ac:dyDescent="0.25">
      <c r="I825" s="536">
        <v>45257</v>
      </c>
      <c r="J825" s="415" t="s">
        <v>187</v>
      </c>
      <c r="K825" s="415" t="s">
        <v>188</v>
      </c>
      <c r="L825" s="415" t="s">
        <v>7</v>
      </c>
      <c r="M825" s="557">
        <v>1</v>
      </c>
      <c r="N825" s="482">
        <v>95556.256250000006</v>
      </c>
    </row>
    <row r="826" spans="9:14" x14ac:dyDescent="0.25">
      <c r="I826" s="536">
        <v>45257</v>
      </c>
      <c r="J826" s="415" t="s">
        <v>231</v>
      </c>
      <c r="K826" s="415" t="s">
        <v>232</v>
      </c>
      <c r="L826" s="415" t="s">
        <v>7</v>
      </c>
      <c r="M826" s="557">
        <v>4</v>
      </c>
      <c r="N826" s="482">
        <v>101732.14323999999</v>
      </c>
    </row>
    <row r="827" spans="9:14" x14ac:dyDescent="0.25">
      <c r="I827" s="536">
        <v>45257</v>
      </c>
      <c r="J827" s="415" t="s">
        <v>2536</v>
      </c>
      <c r="K827" s="415" t="s">
        <v>2537</v>
      </c>
      <c r="L827" s="415" t="s">
        <v>7</v>
      </c>
      <c r="M827" s="557">
        <v>1</v>
      </c>
      <c r="N827" s="482">
        <v>25599.9107</v>
      </c>
    </row>
    <row r="828" spans="9:14" x14ac:dyDescent="0.25">
      <c r="I828" s="536">
        <v>45258</v>
      </c>
      <c r="J828" s="415" t="s">
        <v>4573</v>
      </c>
      <c r="K828" s="415" t="s">
        <v>4574</v>
      </c>
      <c r="L828" s="415" t="s">
        <v>7</v>
      </c>
      <c r="M828" s="557">
        <v>1</v>
      </c>
      <c r="N828" s="482">
        <v>2990000.0011700001</v>
      </c>
    </row>
    <row r="829" spans="9:14" x14ac:dyDescent="0.25">
      <c r="I829" s="536">
        <v>45258</v>
      </c>
      <c r="J829" s="415" t="s">
        <v>4575</v>
      </c>
      <c r="K829" s="415" t="s">
        <v>4576</v>
      </c>
      <c r="L829" s="415" t="s">
        <v>7</v>
      </c>
      <c r="M829" s="557">
        <v>1</v>
      </c>
      <c r="N829" s="482">
        <v>78187.391100000008</v>
      </c>
    </row>
    <row r="830" spans="9:14" x14ac:dyDescent="0.25">
      <c r="I830" s="536">
        <v>45258</v>
      </c>
      <c r="J830" s="415" t="s">
        <v>4577</v>
      </c>
      <c r="K830" s="415" t="s">
        <v>4578</v>
      </c>
      <c r="L830" s="415" t="s">
        <v>7</v>
      </c>
      <c r="M830" s="557">
        <v>1</v>
      </c>
      <c r="N830" s="482">
        <v>48507.732000000004</v>
      </c>
    </row>
    <row r="831" spans="9:14" x14ac:dyDescent="0.25">
      <c r="I831" s="536">
        <v>45260</v>
      </c>
      <c r="J831" s="415" t="s">
        <v>2391</v>
      </c>
      <c r="K831" s="415" t="s">
        <v>2392</v>
      </c>
      <c r="L831" s="415" t="s">
        <v>7</v>
      </c>
      <c r="M831" s="557">
        <v>1</v>
      </c>
      <c r="N831" s="482">
        <v>14696.5</v>
      </c>
    </row>
    <row r="832" spans="9:14" x14ac:dyDescent="0.25">
      <c r="I832" s="536">
        <v>45260</v>
      </c>
      <c r="J832" s="415" t="s">
        <v>181</v>
      </c>
      <c r="K832" s="415" t="s">
        <v>182</v>
      </c>
      <c r="L832" s="415" t="s">
        <v>7</v>
      </c>
      <c r="M832" s="557">
        <v>2</v>
      </c>
      <c r="N832" s="482">
        <v>229484.1458</v>
      </c>
    </row>
    <row r="833" spans="9:14" x14ac:dyDescent="0.25">
      <c r="I833" s="536">
        <v>45260</v>
      </c>
      <c r="J833" s="415" t="s">
        <v>281</v>
      </c>
      <c r="K833" s="415" t="s">
        <v>282</v>
      </c>
      <c r="L833" s="415" t="s">
        <v>7</v>
      </c>
      <c r="M833" s="557">
        <v>2</v>
      </c>
      <c r="N833" s="482">
        <v>7361.8636000000006</v>
      </c>
    </row>
    <row r="834" spans="9:14" ht="15.75" thickBot="1" x14ac:dyDescent="0.3">
      <c r="I834" s="537">
        <v>45260</v>
      </c>
      <c r="J834" s="538" t="s">
        <v>2830</v>
      </c>
      <c r="K834" s="538" t="s">
        <v>2831</v>
      </c>
      <c r="L834" s="538" t="s">
        <v>7</v>
      </c>
      <c r="M834" s="559">
        <v>1</v>
      </c>
      <c r="N834" s="473">
        <v>26153.303540000001</v>
      </c>
    </row>
    <row r="835" spans="9:14" x14ac:dyDescent="0.25">
      <c r="I835" s="548">
        <v>45261</v>
      </c>
      <c r="J835" s="417" t="s">
        <v>786</v>
      </c>
      <c r="K835" s="417" t="s">
        <v>787</v>
      </c>
      <c r="L835" s="417" t="s">
        <v>7</v>
      </c>
      <c r="M835" s="558">
        <v>1</v>
      </c>
      <c r="N835" s="468">
        <v>187748.56099999999</v>
      </c>
    </row>
    <row r="836" spans="9:14" x14ac:dyDescent="0.25">
      <c r="I836" s="536">
        <v>45261</v>
      </c>
      <c r="J836" s="415" t="s">
        <v>790</v>
      </c>
      <c r="K836" s="415" t="s">
        <v>791</v>
      </c>
      <c r="L836" s="415" t="s">
        <v>7</v>
      </c>
      <c r="M836" s="557">
        <v>1</v>
      </c>
      <c r="N836" s="482">
        <v>947.22810000000004</v>
      </c>
    </row>
    <row r="837" spans="9:14" x14ac:dyDescent="0.25">
      <c r="I837" s="536">
        <v>45261</v>
      </c>
      <c r="J837" s="415" t="s">
        <v>4258</v>
      </c>
      <c r="K837" s="415" t="s">
        <v>4259</v>
      </c>
      <c r="L837" s="415" t="s">
        <v>7</v>
      </c>
      <c r="M837" s="557">
        <v>1</v>
      </c>
      <c r="N837" s="482">
        <v>2470.4507100000001</v>
      </c>
    </row>
    <row r="838" spans="9:14" x14ac:dyDescent="0.25">
      <c r="I838" s="536">
        <v>45262</v>
      </c>
      <c r="J838" s="415" t="s">
        <v>74</v>
      </c>
      <c r="K838" s="415" t="s">
        <v>75</v>
      </c>
      <c r="L838" s="415" t="s">
        <v>7</v>
      </c>
      <c r="M838" s="557">
        <v>2</v>
      </c>
      <c r="N838" s="482">
        <v>777367.5</v>
      </c>
    </row>
    <row r="839" spans="9:14" x14ac:dyDescent="0.25">
      <c r="I839" s="536">
        <v>45264</v>
      </c>
      <c r="J839" s="415" t="s">
        <v>354</v>
      </c>
      <c r="K839" s="415" t="s">
        <v>355</v>
      </c>
      <c r="L839" s="415" t="s">
        <v>7</v>
      </c>
      <c r="M839" s="557">
        <v>2</v>
      </c>
      <c r="N839" s="482">
        <v>8288.3309600000011</v>
      </c>
    </row>
    <row r="840" spans="9:14" x14ac:dyDescent="0.25">
      <c r="I840" s="536">
        <v>45264</v>
      </c>
      <c r="J840" s="415" t="s">
        <v>1134</v>
      </c>
      <c r="K840" s="415" t="s">
        <v>1135</v>
      </c>
      <c r="L840" s="415" t="s">
        <v>7</v>
      </c>
      <c r="M840" s="557">
        <v>2</v>
      </c>
      <c r="N840" s="482">
        <v>5081.6784200000002</v>
      </c>
    </row>
    <row r="841" spans="9:14" x14ac:dyDescent="0.25">
      <c r="I841" s="536">
        <v>45264</v>
      </c>
      <c r="J841" s="415" t="s">
        <v>4822</v>
      </c>
      <c r="K841" s="415" t="s">
        <v>4823</v>
      </c>
      <c r="L841" s="415" t="s">
        <v>7</v>
      </c>
      <c r="M841" s="557">
        <v>180</v>
      </c>
      <c r="N841" s="482">
        <v>34111.35</v>
      </c>
    </row>
    <row r="842" spans="9:14" x14ac:dyDescent="0.25">
      <c r="I842" s="536">
        <v>45264</v>
      </c>
      <c r="J842" s="415" t="s">
        <v>1806</v>
      </c>
      <c r="K842" s="415" t="s">
        <v>1807</v>
      </c>
      <c r="L842" s="415" t="s">
        <v>7</v>
      </c>
      <c r="M842" s="557">
        <v>1</v>
      </c>
      <c r="N842" s="482">
        <v>206.77202</v>
      </c>
    </row>
    <row r="843" spans="9:14" x14ac:dyDescent="0.25">
      <c r="I843" s="536">
        <v>45264</v>
      </c>
      <c r="J843" s="415" t="s">
        <v>4824</v>
      </c>
      <c r="K843" s="415" t="s">
        <v>4825</v>
      </c>
      <c r="L843" s="415" t="s">
        <v>7</v>
      </c>
      <c r="M843" s="557">
        <v>1</v>
      </c>
      <c r="N843" s="482">
        <v>3478.6615500000003</v>
      </c>
    </row>
    <row r="844" spans="9:14" x14ac:dyDescent="0.25">
      <c r="I844" s="536">
        <v>45264</v>
      </c>
      <c r="J844" s="415" t="s">
        <v>858</v>
      </c>
      <c r="K844" s="415" t="s">
        <v>859</v>
      </c>
      <c r="L844" s="415" t="s">
        <v>7</v>
      </c>
      <c r="M844" s="557">
        <v>1</v>
      </c>
      <c r="N844" s="482">
        <v>3807.7084500000001</v>
      </c>
    </row>
    <row r="845" spans="9:14" x14ac:dyDescent="0.25">
      <c r="I845" s="536">
        <v>45264</v>
      </c>
      <c r="J845" s="415" t="s">
        <v>860</v>
      </c>
      <c r="K845" s="415" t="s">
        <v>861</v>
      </c>
      <c r="L845" s="415" t="s">
        <v>7</v>
      </c>
      <c r="M845" s="557">
        <v>1</v>
      </c>
      <c r="N845" s="482">
        <v>417.96846000000005</v>
      </c>
    </row>
    <row r="846" spans="9:14" x14ac:dyDescent="0.25">
      <c r="I846" s="536">
        <v>45264</v>
      </c>
      <c r="J846" s="415" t="s">
        <v>3279</v>
      </c>
      <c r="K846" s="415" t="s">
        <v>3280</v>
      </c>
      <c r="L846" s="415" t="s">
        <v>7</v>
      </c>
      <c r="M846" s="557">
        <v>2</v>
      </c>
      <c r="N846" s="482">
        <v>1435.3375400000002</v>
      </c>
    </row>
    <row r="847" spans="9:14" x14ac:dyDescent="0.25">
      <c r="I847" s="536">
        <v>45264</v>
      </c>
      <c r="J847" s="415" t="s">
        <v>4826</v>
      </c>
      <c r="K847" s="415" t="s">
        <v>4827</v>
      </c>
      <c r="L847" s="415" t="s">
        <v>7</v>
      </c>
      <c r="M847" s="557">
        <v>2</v>
      </c>
      <c r="N847" s="482">
        <v>7042.2224600000009</v>
      </c>
    </row>
    <row r="848" spans="9:14" x14ac:dyDescent="0.25">
      <c r="I848" s="536">
        <v>45264</v>
      </c>
      <c r="J848" s="415" t="s">
        <v>1128</v>
      </c>
      <c r="K848" s="415" t="s">
        <v>1129</v>
      </c>
      <c r="L848" s="415" t="s">
        <v>7</v>
      </c>
      <c r="M848" s="557">
        <v>300</v>
      </c>
      <c r="N848" s="482">
        <v>91743.288000000015</v>
      </c>
    </row>
    <row r="849" spans="9:14" x14ac:dyDescent="0.25">
      <c r="I849" s="536">
        <v>45264</v>
      </c>
      <c r="J849" s="415" t="s">
        <v>354</v>
      </c>
      <c r="K849" s="415" t="s">
        <v>355</v>
      </c>
      <c r="L849" s="415" t="s">
        <v>7</v>
      </c>
      <c r="M849" s="557">
        <v>3</v>
      </c>
      <c r="N849" s="482">
        <v>12432.496440000001</v>
      </c>
    </row>
    <row r="850" spans="9:14" x14ac:dyDescent="0.25">
      <c r="I850" s="536">
        <v>45264</v>
      </c>
      <c r="J850" s="415" t="s">
        <v>2579</v>
      </c>
      <c r="K850" s="415" t="s">
        <v>2580</v>
      </c>
      <c r="L850" s="415" t="s">
        <v>7</v>
      </c>
      <c r="M850" s="557">
        <v>3</v>
      </c>
      <c r="N850" s="482">
        <v>25857.053039999999</v>
      </c>
    </row>
    <row r="851" spans="9:14" x14ac:dyDescent="0.25">
      <c r="I851" s="536">
        <v>45264</v>
      </c>
      <c r="J851" s="415" t="s">
        <v>1134</v>
      </c>
      <c r="K851" s="415" t="s">
        <v>1135</v>
      </c>
      <c r="L851" s="415" t="s">
        <v>7</v>
      </c>
      <c r="M851" s="557">
        <v>6</v>
      </c>
      <c r="N851" s="482">
        <v>15245.035260000002</v>
      </c>
    </row>
    <row r="852" spans="9:14" x14ac:dyDescent="0.25">
      <c r="I852" s="536">
        <v>45264</v>
      </c>
      <c r="J852" s="415" t="s">
        <v>4828</v>
      </c>
      <c r="K852" s="415" t="s">
        <v>4829</v>
      </c>
      <c r="L852" s="415" t="s">
        <v>7</v>
      </c>
      <c r="M852" s="557">
        <v>1</v>
      </c>
      <c r="N852" s="482">
        <v>4873.05</v>
      </c>
    </row>
    <row r="853" spans="9:14" x14ac:dyDescent="0.25">
      <c r="I853" s="536">
        <v>45264</v>
      </c>
      <c r="J853" s="415" t="s">
        <v>1114</v>
      </c>
      <c r="K853" s="415" t="s">
        <v>1115</v>
      </c>
      <c r="L853" s="415" t="s">
        <v>7</v>
      </c>
      <c r="M853" s="557">
        <v>1</v>
      </c>
      <c r="N853" s="482">
        <v>123.99205000000001</v>
      </c>
    </row>
    <row r="854" spans="9:14" x14ac:dyDescent="0.25">
      <c r="I854" s="536">
        <v>45264</v>
      </c>
      <c r="J854" s="415" t="s">
        <v>1930</v>
      </c>
      <c r="K854" s="415" t="s">
        <v>1931</v>
      </c>
      <c r="L854" s="415" t="s">
        <v>7</v>
      </c>
      <c r="M854" s="557">
        <v>1</v>
      </c>
      <c r="N854" s="482">
        <v>1467.2676200000001</v>
      </c>
    </row>
    <row r="855" spans="9:14" x14ac:dyDescent="0.25">
      <c r="I855" s="536">
        <v>45264</v>
      </c>
      <c r="J855" s="415" t="s">
        <v>4830</v>
      </c>
      <c r="K855" s="415" t="s">
        <v>4831</v>
      </c>
      <c r="L855" s="415" t="s">
        <v>7</v>
      </c>
      <c r="M855" s="557">
        <v>1</v>
      </c>
      <c r="N855" s="482">
        <v>1794000.0068900003</v>
      </c>
    </row>
    <row r="856" spans="9:14" x14ac:dyDescent="0.25">
      <c r="I856" s="536">
        <v>45275</v>
      </c>
      <c r="J856" s="415" t="s">
        <v>4832</v>
      </c>
      <c r="K856" s="415" t="s">
        <v>4833</v>
      </c>
      <c r="L856" s="415" t="s">
        <v>7</v>
      </c>
      <c r="M856" s="557">
        <v>1</v>
      </c>
      <c r="N856" s="482">
        <v>13520.099319999999</v>
      </c>
    </row>
    <row r="857" spans="9:14" x14ac:dyDescent="0.25">
      <c r="I857" s="536">
        <v>45275</v>
      </c>
      <c r="J857" s="415" t="s">
        <v>74</v>
      </c>
      <c r="K857" s="415" t="s">
        <v>75</v>
      </c>
      <c r="L857" s="415" t="s">
        <v>7</v>
      </c>
      <c r="M857" s="557">
        <v>4</v>
      </c>
      <c r="N857" s="482">
        <v>1554735</v>
      </c>
    </row>
    <row r="858" spans="9:14" x14ac:dyDescent="0.25">
      <c r="I858" s="536">
        <v>45275</v>
      </c>
      <c r="J858" s="415" t="s">
        <v>269</v>
      </c>
      <c r="K858" s="415" t="s">
        <v>270</v>
      </c>
      <c r="L858" s="415" t="s">
        <v>7</v>
      </c>
      <c r="M858" s="557">
        <v>1</v>
      </c>
      <c r="N858" s="482">
        <v>1780.0555500000003</v>
      </c>
    </row>
    <row r="859" spans="9:14" x14ac:dyDescent="0.25">
      <c r="I859" s="536">
        <v>45275</v>
      </c>
      <c r="J859" s="415" t="s">
        <v>3609</v>
      </c>
      <c r="K859" s="415" t="s">
        <v>3610</v>
      </c>
      <c r="L859" s="415" t="s">
        <v>7</v>
      </c>
      <c r="M859" s="557">
        <v>1</v>
      </c>
      <c r="N859" s="482">
        <v>29130.118289999999</v>
      </c>
    </row>
    <row r="860" spans="9:14" x14ac:dyDescent="0.25">
      <c r="I860" s="536">
        <v>45275</v>
      </c>
      <c r="J860" s="415" t="s">
        <v>1227</v>
      </c>
      <c r="K860" s="415" t="s">
        <v>4834</v>
      </c>
      <c r="L860" s="415" t="s">
        <v>7</v>
      </c>
      <c r="M860" s="557">
        <v>1</v>
      </c>
      <c r="N860" s="482">
        <v>438351.73199999996</v>
      </c>
    </row>
    <row r="861" spans="9:14" x14ac:dyDescent="0.25">
      <c r="I861" s="536">
        <v>45275</v>
      </c>
      <c r="J861" s="415" t="s">
        <v>289</v>
      </c>
      <c r="K861" s="415" t="s">
        <v>290</v>
      </c>
      <c r="L861" s="415" t="s">
        <v>7</v>
      </c>
      <c r="M861" s="557">
        <v>1</v>
      </c>
      <c r="N861" s="482">
        <v>421.27904000000001</v>
      </c>
    </row>
    <row r="862" spans="9:14" x14ac:dyDescent="0.25">
      <c r="I862" s="536">
        <v>45275</v>
      </c>
      <c r="J862" s="415" t="s">
        <v>1430</v>
      </c>
      <c r="K862" s="415" t="s">
        <v>1431</v>
      </c>
      <c r="L862" s="415" t="s">
        <v>7</v>
      </c>
      <c r="M862" s="557">
        <v>1</v>
      </c>
      <c r="N862" s="482">
        <v>6836.2239400000008</v>
      </c>
    </row>
    <row r="863" spans="9:14" x14ac:dyDescent="0.25">
      <c r="I863" s="536">
        <v>45282</v>
      </c>
      <c r="J863" s="415" t="s">
        <v>2397</v>
      </c>
      <c r="K863" s="415" t="s">
        <v>2398</v>
      </c>
      <c r="L863" s="415" t="s">
        <v>7</v>
      </c>
      <c r="M863" s="557">
        <v>1</v>
      </c>
      <c r="N863" s="482">
        <v>15470</v>
      </c>
    </row>
    <row r="864" spans="9:14" x14ac:dyDescent="0.25">
      <c r="I864" s="536">
        <v>45282</v>
      </c>
      <c r="J864" s="415" t="s">
        <v>4106</v>
      </c>
      <c r="K864" s="415" t="s">
        <v>4107</v>
      </c>
      <c r="L864" s="415" t="s">
        <v>7</v>
      </c>
      <c r="M864" s="557">
        <v>1</v>
      </c>
      <c r="N864" s="482">
        <v>30940</v>
      </c>
    </row>
    <row r="865" spans="9:14" x14ac:dyDescent="0.25">
      <c r="I865" s="536">
        <v>45282</v>
      </c>
      <c r="J865" s="415" t="s">
        <v>4835</v>
      </c>
      <c r="K865" s="415" t="s">
        <v>4836</v>
      </c>
      <c r="L865" s="415" t="s">
        <v>7</v>
      </c>
      <c r="M865" s="557">
        <v>3</v>
      </c>
      <c r="N865" s="482">
        <v>23205</v>
      </c>
    </row>
    <row r="866" spans="9:14" x14ac:dyDescent="0.25">
      <c r="I866" s="536">
        <v>45282</v>
      </c>
      <c r="J866" s="415" t="s">
        <v>3894</v>
      </c>
      <c r="K866" s="415" t="s">
        <v>3895</v>
      </c>
      <c r="L866" s="415" t="s">
        <v>7</v>
      </c>
      <c r="M866" s="557">
        <v>1</v>
      </c>
      <c r="N866" s="482">
        <v>23205</v>
      </c>
    </row>
    <row r="867" spans="9:14" x14ac:dyDescent="0.25">
      <c r="I867" s="536">
        <v>45282</v>
      </c>
      <c r="J867" s="415" t="s">
        <v>4837</v>
      </c>
      <c r="K867" s="415" t="s">
        <v>4838</v>
      </c>
      <c r="L867" s="415" t="s">
        <v>7</v>
      </c>
      <c r="M867" s="557">
        <v>1</v>
      </c>
      <c r="N867" s="482">
        <v>201110</v>
      </c>
    </row>
    <row r="868" spans="9:14" x14ac:dyDescent="0.25">
      <c r="I868" s="536">
        <v>45282</v>
      </c>
      <c r="J868" s="415" t="s">
        <v>1834</v>
      </c>
      <c r="K868" s="415" t="s">
        <v>516</v>
      </c>
      <c r="L868" s="415" t="s">
        <v>7</v>
      </c>
      <c r="M868" s="557">
        <v>1</v>
      </c>
      <c r="N868" s="482">
        <v>773.5</v>
      </c>
    </row>
    <row r="869" spans="9:14" x14ac:dyDescent="0.25">
      <c r="I869" s="536">
        <v>45283</v>
      </c>
      <c r="J869" s="415" t="s">
        <v>2389</v>
      </c>
      <c r="K869" s="415" t="s">
        <v>2390</v>
      </c>
      <c r="L869" s="415" t="s">
        <v>7</v>
      </c>
      <c r="M869" s="557">
        <v>1</v>
      </c>
      <c r="N869" s="482">
        <v>32333.661360000006</v>
      </c>
    </row>
    <row r="870" spans="9:14" x14ac:dyDescent="0.25">
      <c r="I870" s="536">
        <v>45283</v>
      </c>
      <c r="J870" s="415" t="s">
        <v>1430</v>
      </c>
      <c r="K870" s="415" t="s">
        <v>1431</v>
      </c>
      <c r="L870" s="415" t="s">
        <v>7</v>
      </c>
      <c r="M870" s="557">
        <v>1</v>
      </c>
      <c r="N870" s="482">
        <v>6836.2239400000008</v>
      </c>
    </row>
    <row r="871" spans="9:14" x14ac:dyDescent="0.25">
      <c r="I871" s="536">
        <v>45283</v>
      </c>
      <c r="J871" s="415" t="s">
        <v>2830</v>
      </c>
      <c r="K871" s="415" t="s">
        <v>2831</v>
      </c>
      <c r="L871" s="415" t="s">
        <v>7</v>
      </c>
      <c r="M871" s="557">
        <v>1</v>
      </c>
      <c r="N871" s="482">
        <v>26153.303540000001</v>
      </c>
    </row>
    <row r="872" spans="9:14" x14ac:dyDescent="0.25">
      <c r="I872" s="536">
        <v>45283</v>
      </c>
      <c r="J872" s="415" t="s">
        <v>269</v>
      </c>
      <c r="K872" s="415" t="s">
        <v>270</v>
      </c>
      <c r="L872" s="415" t="s">
        <v>7</v>
      </c>
      <c r="M872" s="557">
        <v>2</v>
      </c>
      <c r="N872" s="482">
        <v>3560.1111000000005</v>
      </c>
    </row>
    <row r="873" spans="9:14" x14ac:dyDescent="0.25">
      <c r="I873" s="536">
        <v>45283</v>
      </c>
      <c r="J873" s="415" t="s">
        <v>249</v>
      </c>
      <c r="K873" s="415" t="s">
        <v>250</v>
      </c>
      <c r="L873" s="415" t="s">
        <v>7</v>
      </c>
      <c r="M873" s="557">
        <v>4</v>
      </c>
      <c r="N873" s="482">
        <v>1121.8844000000001</v>
      </c>
    </row>
    <row r="874" spans="9:14" x14ac:dyDescent="0.25">
      <c r="I874" s="536">
        <v>45283</v>
      </c>
      <c r="J874" s="415" t="s">
        <v>860</v>
      </c>
      <c r="K874" s="415" t="s">
        <v>861</v>
      </c>
      <c r="L874" s="415" t="s">
        <v>7</v>
      </c>
      <c r="M874" s="557">
        <v>2</v>
      </c>
      <c r="N874" s="482">
        <v>1104.61988</v>
      </c>
    </row>
    <row r="875" spans="9:14" x14ac:dyDescent="0.25">
      <c r="I875" s="536">
        <v>45283</v>
      </c>
      <c r="J875" s="415" t="s">
        <v>4473</v>
      </c>
      <c r="K875" s="415" t="s">
        <v>4474</v>
      </c>
      <c r="L875" s="415" t="s">
        <v>7</v>
      </c>
      <c r="M875" s="557">
        <v>2</v>
      </c>
      <c r="N875" s="482">
        <v>4896.5644000000002</v>
      </c>
    </row>
    <row r="876" spans="9:14" x14ac:dyDescent="0.25">
      <c r="I876" s="536">
        <v>45283</v>
      </c>
      <c r="J876" s="415" t="s">
        <v>181</v>
      </c>
      <c r="K876" s="415" t="s">
        <v>182</v>
      </c>
      <c r="L876" s="415" t="s">
        <v>7</v>
      </c>
      <c r="M876" s="557">
        <v>4</v>
      </c>
      <c r="N876" s="482">
        <v>451238.79891999997</v>
      </c>
    </row>
    <row r="877" spans="9:14" x14ac:dyDescent="0.25">
      <c r="I877" s="536">
        <v>45283</v>
      </c>
      <c r="J877" s="415" t="s">
        <v>1163</v>
      </c>
      <c r="K877" s="415" t="s">
        <v>1164</v>
      </c>
      <c r="L877" s="415" t="s">
        <v>7</v>
      </c>
      <c r="M877" s="557">
        <v>1</v>
      </c>
      <c r="N877" s="482">
        <v>770.28224</v>
      </c>
    </row>
    <row r="878" spans="9:14" x14ac:dyDescent="0.25">
      <c r="I878" s="536">
        <v>45283</v>
      </c>
      <c r="J878" s="415" t="s">
        <v>4575</v>
      </c>
      <c r="K878" s="415" t="s">
        <v>4576</v>
      </c>
      <c r="L878" s="415" t="s">
        <v>7</v>
      </c>
      <c r="M878" s="557">
        <v>1</v>
      </c>
      <c r="N878" s="482">
        <v>78187.391100000008</v>
      </c>
    </row>
    <row r="879" spans="9:14" x14ac:dyDescent="0.25">
      <c r="I879" s="536">
        <v>45286</v>
      </c>
      <c r="J879" s="415" t="s">
        <v>191</v>
      </c>
      <c r="K879" s="415" t="s">
        <v>2695</v>
      </c>
      <c r="L879" s="415" t="s">
        <v>7</v>
      </c>
      <c r="M879" s="557">
        <v>2</v>
      </c>
      <c r="N879" s="482">
        <v>256781.17738000001</v>
      </c>
    </row>
    <row r="880" spans="9:14" x14ac:dyDescent="0.25">
      <c r="I880" s="536">
        <v>45286</v>
      </c>
      <c r="J880" s="415" t="s">
        <v>1430</v>
      </c>
      <c r="K880" s="415" t="s">
        <v>1431</v>
      </c>
      <c r="L880" s="415" t="s">
        <v>7</v>
      </c>
      <c r="M880" s="557">
        <v>1</v>
      </c>
      <c r="N880" s="482">
        <v>6836.2239400000008</v>
      </c>
    </row>
    <row r="881" spans="9:14" x14ac:dyDescent="0.25">
      <c r="I881" s="536">
        <v>45286</v>
      </c>
      <c r="J881" s="415" t="s">
        <v>289</v>
      </c>
      <c r="K881" s="415" t="s">
        <v>290</v>
      </c>
      <c r="L881" s="415" t="s">
        <v>7</v>
      </c>
      <c r="M881" s="557">
        <v>1</v>
      </c>
      <c r="N881" s="482">
        <v>421.27904000000001</v>
      </c>
    </row>
    <row r="882" spans="9:14" x14ac:dyDescent="0.25">
      <c r="I882" s="536">
        <v>45286</v>
      </c>
      <c r="J882" s="415" t="s">
        <v>2389</v>
      </c>
      <c r="K882" s="415" t="s">
        <v>2390</v>
      </c>
      <c r="L882" s="415" t="s">
        <v>7</v>
      </c>
      <c r="M882" s="557">
        <v>1</v>
      </c>
      <c r="N882" s="482">
        <v>32333.661360000006</v>
      </c>
    </row>
    <row r="883" spans="9:14" x14ac:dyDescent="0.25">
      <c r="I883" s="536">
        <v>45290</v>
      </c>
      <c r="J883" s="415" t="s">
        <v>231</v>
      </c>
      <c r="K883" s="415" t="s">
        <v>232</v>
      </c>
      <c r="L883" s="415" t="s">
        <v>7</v>
      </c>
      <c r="M883" s="557">
        <v>2</v>
      </c>
      <c r="N883" s="482">
        <v>50867.061699999998</v>
      </c>
    </row>
    <row r="884" spans="9:14" ht="15.75" thickBot="1" x14ac:dyDescent="0.3">
      <c r="I884" s="537">
        <v>45290</v>
      </c>
      <c r="J884" s="538" t="s">
        <v>1467</v>
      </c>
      <c r="K884" s="538" t="s">
        <v>1468</v>
      </c>
      <c r="L884" s="538" t="s">
        <v>7</v>
      </c>
      <c r="M884" s="559">
        <v>1</v>
      </c>
      <c r="N884" s="473">
        <v>49948.793440000009</v>
      </c>
    </row>
  </sheetData>
  <autoFilter ref="C6:G123" xr:uid="{00000000-0001-0000-0B00-000000000000}"/>
  <mergeCells count="2">
    <mergeCell ref="I4:N5"/>
    <mergeCell ref="C4:G5"/>
  </mergeCells>
  <hyperlinks>
    <hyperlink ref="A1" location="GENERAL!A1" display="GENERAL" xr:uid="{00000000-0004-0000-0B00-000000000000}"/>
    <hyperlink ref="A2" location="'PARETO '!A1" display="PARETO" xr:uid="{00000000-0004-0000-0B00-000001000000}"/>
    <hyperlink ref="A3" location="'ANALISIS COMPACTADORES'!A1" display="ANALISIS COMPACTADORES" xr:uid="{00000000-0004-0000-0B00-000002000000}"/>
    <hyperlink ref="A4" location="'COSTO POR MES'!A1" display="COSTO POR MES" xr:uid="{00000000-0004-0000-0B00-000003000000}"/>
  </hyperlinks>
  <pageMargins left="0.7" right="0.7" top="0.75" bottom="0.75" header="0.3" footer="0.3"/>
  <pageSetup paperSize="8" scale="19" orientation="portrait" horizontalDpi="360" verticalDpi="360" r:id="rId1"/>
  <rowBreaks count="1" manualBreakCount="1">
    <brk id="107" min="2" max="13" man="1"/>
  </rowBreaks>
  <colBreaks count="1" manualBreakCount="1">
    <brk id="8" max="88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128"/>
  <sheetViews>
    <sheetView view="pageBreakPreview" zoomScale="85" zoomScaleNormal="55" zoomScaleSheetLayoutView="85"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RowHeight="15" x14ac:dyDescent="0.25"/>
  <cols>
    <col min="1" max="1" width="16.5703125" bestFit="1" customWidth="1"/>
    <col min="2" max="2" width="3.85546875" customWidth="1"/>
    <col min="3" max="3" width="7.85546875" bestFit="1" customWidth="1"/>
    <col min="5" max="5" width="86.7109375" customWidth="1"/>
    <col min="6" max="6" width="7.42578125" bestFit="1" customWidth="1"/>
    <col min="7" max="7" width="16.85546875" customWidth="1"/>
    <col min="8" max="8" width="4.85546875" customWidth="1"/>
    <col min="10" max="10" width="8.85546875" bestFit="1" customWidth="1"/>
    <col min="11" max="11" width="62.5703125" customWidth="1"/>
    <col min="12" max="12" width="7.42578125" bestFit="1" customWidth="1"/>
    <col min="13" max="13" width="7.85546875" bestFit="1" customWidth="1"/>
    <col min="14" max="14" width="15.85546875" customWidth="1"/>
    <col min="17" max="17" width="15.42578125" bestFit="1" customWidth="1"/>
  </cols>
  <sheetData>
    <row r="1" spans="1:17" ht="15.75" thickBot="1" x14ac:dyDescent="0.3">
      <c r="A1" s="75" t="s">
        <v>49</v>
      </c>
      <c r="G1" s="135">
        <f>+G2+N2</f>
        <v>25079817.068446606</v>
      </c>
    </row>
    <row r="2" spans="1:17" ht="15.75" thickBot="1" x14ac:dyDescent="0.3">
      <c r="A2" s="75" t="s">
        <v>51</v>
      </c>
      <c r="F2" s="49" t="s">
        <v>26</v>
      </c>
      <c r="G2" s="50">
        <f>SUM(G7:G64)</f>
        <v>7067000.0003750008</v>
      </c>
      <c r="M2" s="49" t="s">
        <v>26</v>
      </c>
      <c r="N2" s="50">
        <f>SUM(N7:N128)</f>
        <v>18012817.068071608</v>
      </c>
    </row>
    <row r="3" spans="1:17" ht="15.75" thickBot="1" x14ac:dyDescent="0.3">
      <c r="A3" s="75" t="s">
        <v>67</v>
      </c>
    </row>
    <row r="4" spans="1:17" ht="15.75" thickBot="1" x14ac:dyDescent="0.3">
      <c r="C4" s="655" t="s">
        <v>18</v>
      </c>
      <c r="D4" s="656"/>
      <c r="E4" s="656"/>
      <c r="F4" s="656"/>
      <c r="G4" s="657"/>
      <c r="I4" s="661" t="s">
        <v>0</v>
      </c>
      <c r="J4" s="662"/>
      <c r="K4" s="662"/>
      <c r="L4" s="662"/>
      <c r="M4" s="662"/>
      <c r="N4" s="663"/>
      <c r="P4" s="103" t="s">
        <v>54</v>
      </c>
      <c r="Q4" s="104" t="s">
        <v>26</v>
      </c>
    </row>
    <row r="5" spans="1:17" x14ac:dyDescent="0.25">
      <c r="C5" s="658"/>
      <c r="D5" s="659"/>
      <c r="E5" s="659"/>
      <c r="F5" s="659"/>
      <c r="G5" s="660"/>
      <c r="I5" s="664"/>
      <c r="J5" s="665"/>
      <c r="K5" s="665"/>
      <c r="L5" s="665"/>
      <c r="M5" s="665"/>
      <c r="N5" s="666"/>
      <c r="P5" s="102" t="s">
        <v>55</v>
      </c>
      <c r="Q5" s="97">
        <f>SUM(G7:G10,N7:N11)</f>
        <v>1707606.0675799996</v>
      </c>
    </row>
    <row r="6" spans="1:17" ht="15.75" thickBot="1" x14ac:dyDescent="0.3">
      <c r="C6" s="274" t="s">
        <v>73</v>
      </c>
      <c r="D6" s="275" t="s">
        <v>1</v>
      </c>
      <c r="E6" s="275" t="s">
        <v>21</v>
      </c>
      <c r="F6" s="275" t="s">
        <v>2</v>
      </c>
      <c r="G6" s="276" t="s">
        <v>31</v>
      </c>
      <c r="I6" s="84" t="s">
        <v>1</v>
      </c>
      <c r="J6" s="85" t="s">
        <v>22</v>
      </c>
      <c r="K6" s="85" t="s">
        <v>21</v>
      </c>
      <c r="L6" s="85" t="s">
        <v>2</v>
      </c>
      <c r="M6" s="85" t="s">
        <v>23</v>
      </c>
      <c r="N6" s="202" t="s">
        <v>31</v>
      </c>
      <c r="P6" s="101" t="s">
        <v>56</v>
      </c>
      <c r="Q6" s="94">
        <f>SUM(G11,N12:N28)</f>
        <v>1777667.3725799997</v>
      </c>
    </row>
    <row r="7" spans="1:17" x14ac:dyDescent="0.25">
      <c r="C7" s="205">
        <v>4997</v>
      </c>
      <c r="D7" s="183">
        <v>44930</v>
      </c>
      <c r="E7" s="184" t="s">
        <v>303</v>
      </c>
      <c r="F7" s="241" t="s">
        <v>8</v>
      </c>
      <c r="G7" s="233">
        <v>89250</v>
      </c>
      <c r="I7" s="370">
        <v>44946</v>
      </c>
      <c r="J7" s="371" t="s">
        <v>307</v>
      </c>
      <c r="K7" s="371" t="s">
        <v>308</v>
      </c>
      <c r="L7" s="198" t="s">
        <v>8</v>
      </c>
      <c r="M7" s="198">
        <v>2</v>
      </c>
      <c r="N7" s="372">
        <v>1171273.4578999998</v>
      </c>
      <c r="P7" s="101" t="s">
        <v>57</v>
      </c>
      <c r="Q7" s="94">
        <f>SUM(G12:G17,N29:N38)</f>
        <v>3399163.397105</v>
      </c>
    </row>
    <row r="8" spans="1:17" x14ac:dyDescent="0.25">
      <c r="C8" s="185">
        <v>4998</v>
      </c>
      <c r="D8" s="177">
        <v>44930</v>
      </c>
      <c r="E8" s="178" t="s">
        <v>304</v>
      </c>
      <c r="F8" s="179" t="s">
        <v>8</v>
      </c>
      <c r="G8" s="231">
        <v>81812.5</v>
      </c>
      <c r="I8" s="203">
        <v>44946</v>
      </c>
      <c r="J8" s="196" t="s">
        <v>309</v>
      </c>
      <c r="K8" s="196" t="s">
        <v>310</v>
      </c>
      <c r="L8" s="197" t="s">
        <v>8</v>
      </c>
      <c r="M8" s="197">
        <v>2</v>
      </c>
      <c r="N8" s="373">
        <v>21655.617620000001</v>
      </c>
      <c r="P8" s="101" t="s">
        <v>58</v>
      </c>
      <c r="Q8" s="94">
        <f>SUM(G18:G23,N39:N48)</f>
        <v>2319173.0190600003</v>
      </c>
    </row>
    <row r="9" spans="1:17" x14ac:dyDescent="0.25">
      <c r="C9" s="185">
        <v>5268</v>
      </c>
      <c r="D9" s="177">
        <v>44946</v>
      </c>
      <c r="E9" s="178" t="s">
        <v>305</v>
      </c>
      <c r="F9" s="179" t="s">
        <v>8</v>
      </c>
      <c r="G9" s="231">
        <v>44625</v>
      </c>
      <c r="I9" s="203">
        <v>44957</v>
      </c>
      <c r="J9" s="196" t="s">
        <v>311</v>
      </c>
      <c r="K9" s="196" t="s">
        <v>312</v>
      </c>
      <c r="L9" s="197" t="s">
        <v>8</v>
      </c>
      <c r="M9" s="197">
        <v>2</v>
      </c>
      <c r="N9" s="373">
        <v>131638.56160000002</v>
      </c>
      <c r="P9" s="101" t="s">
        <v>59</v>
      </c>
      <c r="Q9" s="94">
        <f>SUM(G24:G31,N49:N60)</f>
        <v>1684232.8182400002</v>
      </c>
    </row>
    <row r="10" spans="1:17" ht="15.75" thickBot="1" x14ac:dyDescent="0.3">
      <c r="C10" s="186">
        <v>5268</v>
      </c>
      <c r="D10" s="187">
        <v>44946</v>
      </c>
      <c r="E10" s="188" t="s">
        <v>306</v>
      </c>
      <c r="F10" s="242" t="s">
        <v>8</v>
      </c>
      <c r="G10" s="232">
        <v>59500</v>
      </c>
      <c r="I10" s="203">
        <v>44957</v>
      </c>
      <c r="J10" s="196" t="s">
        <v>313</v>
      </c>
      <c r="K10" s="196" t="s">
        <v>314</v>
      </c>
      <c r="L10" s="197" t="s">
        <v>8</v>
      </c>
      <c r="M10" s="197">
        <v>2</v>
      </c>
      <c r="N10" s="373">
        <v>27270.794460000001</v>
      </c>
      <c r="P10" s="101" t="s">
        <v>60</v>
      </c>
      <c r="Q10" s="94">
        <f>SUM(N61:N63)</f>
        <v>320106.72511999996</v>
      </c>
    </row>
    <row r="11" spans="1:17" ht="15.75" thickBot="1" x14ac:dyDescent="0.3">
      <c r="C11" s="378">
        <v>1841</v>
      </c>
      <c r="D11" s="379">
        <v>44981</v>
      </c>
      <c r="E11" s="380" t="s">
        <v>866</v>
      </c>
      <c r="F11" s="397" t="s">
        <v>8</v>
      </c>
      <c r="G11" s="398">
        <v>104125</v>
      </c>
      <c r="I11" s="199">
        <v>44957</v>
      </c>
      <c r="J11" s="200" t="s">
        <v>315</v>
      </c>
      <c r="K11" s="200" t="s">
        <v>316</v>
      </c>
      <c r="L11" s="201" t="s">
        <v>8</v>
      </c>
      <c r="M11" s="201">
        <v>1</v>
      </c>
      <c r="N11" s="374">
        <v>80580.136000000013</v>
      </c>
      <c r="P11" s="101" t="s">
        <v>61</v>
      </c>
      <c r="Q11" s="94">
        <f>SUM(G32,N64:N85)</f>
        <v>4254776.5568900006</v>
      </c>
    </row>
    <row r="12" spans="1:17" x14ac:dyDescent="0.25">
      <c r="C12" s="419">
        <v>5461</v>
      </c>
      <c r="D12" s="183">
        <v>44988</v>
      </c>
      <c r="E12" s="420" t="s">
        <v>1279</v>
      </c>
      <c r="F12" s="390" t="s">
        <v>8</v>
      </c>
      <c r="G12" s="391">
        <v>59500</v>
      </c>
      <c r="I12" s="370">
        <v>44958</v>
      </c>
      <c r="J12" s="371" t="s">
        <v>867</v>
      </c>
      <c r="K12" s="371" t="s">
        <v>868</v>
      </c>
      <c r="L12" s="198" t="s">
        <v>8</v>
      </c>
      <c r="M12" s="198">
        <v>40</v>
      </c>
      <c r="N12" s="233">
        <v>27846</v>
      </c>
      <c r="P12" s="101" t="s">
        <v>62</v>
      </c>
      <c r="Q12" s="94">
        <f>SUM(G33:G40,N86:N93)</f>
        <v>1743970.1923</v>
      </c>
    </row>
    <row r="13" spans="1:17" x14ac:dyDescent="0.25">
      <c r="C13" s="396">
        <v>5461</v>
      </c>
      <c r="D13" s="177">
        <v>44988</v>
      </c>
      <c r="E13" s="418" t="s">
        <v>1280</v>
      </c>
      <c r="F13" s="389" t="s">
        <v>8</v>
      </c>
      <c r="G13" s="392">
        <v>44625</v>
      </c>
      <c r="I13" s="203">
        <v>44958</v>
      </c>
      <c r="J13" s="196" t="s">
        <v>869</v>
      </c>
      <c r="K13" s="196" t="s">
        <v>870</v>
      </c>
      <c r="L13" s="197" t="s">
        <v>8</v>
      </c>
      <c r="M13" s="197">
        <v>1</v>
      </c>
      <c r="N13" s="231">
        <v>17017</v>
      </c>
      <c r="P13" s="101" t="s">
        <v>63</v>
      </c>
      <c r="Q13" s="94">
        <f>SUM(G41:G44,N94:N100)</f>
        <v>1317442.22533</v>
      </c>
    </row>
    <row r="14" spans="1:17" x14ac:dyDescent="0.25">
      <c r="C14" s="185">
        <v>1859</v>
      </c>
      <c r="D14" s="177">
        <v>44993</v>
      </c>
      <c r="E14" s="178" t="s">
        <v>1281</v>
      </c>
      <c r="F14" s="389" t="s">
        <v>8</v>
      </c>
      <c r="G14" s="392">
        <v>223125</v>
      </c>
      <c r="I14" s="203">
        <v>44958</v>
      </c>
      <c r="J14" s="196" t="s">
        <v>513</v>
      </c>
      <c r="K14" s="196" t="s">
        <v>514</v>
      </c>
      <c r="L14" s="197" t="s">
        <v>8</v>
      </c>
      <c r="M14" s="197">
        <v>1</v>
      </c>
      <c r="N14" s="231">
        <v>26299</v>
      </c>
      <c r="P14" s="101" t="s">
        <v>64</v>
      </c>
      <c r="Q14" s="94">
        <f>SUM(G45:G59,N101:N111)</f>
        <v>3332158.4182739998</v>
      </c>
    </row>
    <row r="15" spans="1:17" x14ac:dyDescent="0.25">
      <c r="C15" s="185">
        <v>1860</v>
      </c>
      <c r="D15" s="177">
        <v>44993</v>
      </c>
      <c r="E15" s="178" t="s">
        <v>1282</v>
      </c>
      <c r="F15" s="389" t="s">
        <v>8</v>
      </c>
      <c r="G15" s="392">
        <v>104125</v>
      </c>
      <c r="I15" s="203">
        <v>44958</v>
      </c>
      <c r="J15" s="196" t="s">
        <v>694</v>
      </c>
      <c r="K15" s="196" t="s">
        <v>819</v>
      </c>
      <c r="L15" s="197" t="s">
        <v>8</v>
      </c>
      <c r="M15" s="197">
        <v>2</v>
      </c>
      <c r="N15" s="231">
        <v>3094</v>
      </c>
      <c r="P15" s="101" t="s">
        <v>65</v>
      </c>
      <c r="Q15" s="94">
        <f>SUM(G60:G64,N112:N121)</f>
        <v>2608875.0990399998</v>
      </c>
    </row>
    <row r="16" spans="1:17" ht="15.75" thickBot="1" x14ac:dyDescent="0.3">
      <c r="C16" s="185">
        <v>1860</v>
      </c>
      <c r="D16" s="177">
        <v>44993</v>
      </c>
      <c r="E16" s="178" t="s">
        <v>1283</v>
      </c>
      <c r="F16" s="389" t="s">
        <v>8</v>
      </c>
      <c r="G16" s="392">
        <v>29750</v>
      </c>
      <c r="I16" s="203">
        <v>44959</v>
      </c>
      <c r="J16" s="196" t="s">
        <v>732</v>
      </c>
      <c r="K16" s="196" t="s">
        <v>733</v>
      </c>
      <c r="L16" s="197" t="s">
        <v>8</v>
      </c>
      <c r="M16" s="197">
        <v>3</v>
      </c>
      <c r="N16" s="231">
        <v>53654.090489999995</v>
      </c>
      <c r="P16" s="115" t="s">
        <v>66</v>
      </c>
      <c r="Q16" s="116">
        <f>SUM(N122:N128)</f>
        <v>614645.17692760006</v>
      </c>
    </row>
    <row r="17" spans="3:17" ht="15.75" thickBot="1" x14ac:dyDescent="0.3">
      <c r="C17" s="186">
        <v>344</v>
      </c>
      <c r="D17" s="187">
        <v>44996</v>
      </c>
      <c r="E17" s="188" t="s">
        <v>1284</v>
      </c>
      <c r="F17" s="393" t="s">
        <v>8</v>
      </c>
      <c r="G17" s="394">
        <v>112499.996875</v>
      </c>
      <c r="I17" s="203">
        <v>44966</v>
      </c>
      <c r="J17" s="196" t="s">
        <v>871</v>
      </c>
      <c r="K17" s="196" t="s">
        <v>872</v>
      </c>
      <c r="L17" s="197" t="s">
        <v>8</v>
      </c>
      <c r="M17" s="197">
        <v>1</v>
      </c>
      <c r="N17" s="231">
        <v>86632</v>
      </c>
      <c r="P17" s="42" t="s">
        <v>26</v>
      </c>
      <c r="Q17" s="44">
        <f>SUM(Q5:Q16)</f>
        <v>25079817.068446603</v>
      </c>
    </row>
    <row r="18" spans="3:17" x14ac:dyDescent="0.25">
      <c r="C18" s="205">
        <v>5498</v>
      </c>
      <c r="D18" s="183">
        <v>44652</v>
      </c>
      <c r="E18" s="184" t="s">
        <v>1518</v>
      </c>
      <c r="F18" s="390" t="s">
        <v>8</v>
      </c>
      <c r="G18" s="391">
        <v>37187.5</v>
      </c>
      <c r="I18" s="203">
        <v>44966</v>
      </c>
      <c r="J18" s="196" t="s">
        <v>873</v>
      </c>
      <c r="K18" s="196" t="s">
        <v>874</v>
      </c>
      <c r="L18" s="197" t="s">
        <v>8</v>
      </c>
      <c r="M18" s="197">
        <v>1</v>
      </c>
      <c r="N18" s="231">
        <v>314845.44</v>
      </c>
    </row>
    <row r="19" spans="3:17" x14ac:dyDescent="0.25">
      <c r="C19" s="440">
        <v>5498</v>
      </c>
      <c r="D19" s="386">
        <v>44652</v>
      </c>
      <c r="E19" s="387" t="s">
        <v>1519</v>
      </c>
      <c r="F19" s="388" t="s">
        <v>8</v>
      </c>
      <c r="G19" s="392">
        <v>89250</v>
      </c>
      <c r="I19" s="203">
        <v>44966</v>
      </c>
      <c r="J19" s="196" t="s">
        <v>875</v>
      </c>
      <c r="K19" s="196" t="s">
        <v>876</v>
      </c>
      <c r="L19" s="197" t="s">
        <v>8</v>
      </c>
      <c r="M19" s="197">
        <v>1</v>
      </c>
      <c r="N19" s="231">
        <v>36391.179369999998</v>
      </c>
    </row>
    <row r="20" spans="3:17" x14ac:dyDescent="0.25">
      <c r="C20" s="440">
        <v>11</v>
      </c>
      <c r="D20" s="386">
        <v>45036</v>
      </c>
      <c r="E20" s="387" t="s">
        <v>1520</v>
      </c>
      <c r="F20" s="388" t="s">
        <v>8</v>
      </c>
      <c r="G20" s="392">
        <v>1085875</v>
      </c>
      <c r="I20" s="203">
        <v>44966</v>
      </c>
      <c r="J20" s="196" t="s">
        <v>191</v>
      </c>
      <c r="K20" s="196" t="s">
        <v>192</v>
      </c>
      <c r="L20" s="197" t="s">
        <v>8</v>
      </c>
      <c r="M20" s="197">
        <v>1</v>
      </c>
      <c r="N20" s="231">
        <v>128244.1342</v>
      </c>
    </row>
    <row r="21" spans="3:17" x14ac:dyDescent="0.25">
      <c r="C21" s="440">
        <v>5622</v>
      </c>
      <c r="D21" s="386">
        <v>45037</v>
      </c>
      <c r="E21" s="387" t="s">
        <v>1521</v>
      </c>
      <c r="F21" s="388" t="s">
        <v>8</v>
      </c>
      <c r="G21" s="392">
        <v>66937.5</v>
      </c>
      <c r="I21" s="203">
        <v>44972</v>
      </c>
      <c r="J21" s="196" t="s">
        <v>626</v>
      </c>
      <c r="K21" s="196" t="s">
        <v>627</v>
      </c>
      <c r="L21" s="197" t="s">
        <v>8</v>
      </c>
      <c r="M21" s="197">
        <v>1</v>
      </c>
      <c r="N21" s="231">
        <v>20397.535339999999</v>
      </c>
    </row>
    <row r="22" spans="3:17" x14ac:dyDescent="0.25">
      <c r="C22" s="440">
        <v>5622</v>
      </c>
      <c r="D22" s="386">
        <v>45037</v>
      </c>
      <c r="E22" s="387" t="s">
        <v>1522</v>
      </c>
      <c r="F22" s="388" t="s">
        <v>8</v>
      </c>
      <c r="G22" s="392">
        <v>74375</v>
      </c>
      <c r="I22" s="203">
        <v>44972</v>
      </c>
      <c r="J22" s="196" t="s">
        <v>877</v>
      </c>
      <c r="K22" s="196" t="s">
        <v>878</v>
      </c>
      <c r="L22" s="197" t="s">
        <v>8</v>
      </c>
      <c r="M22" s="197">
        <v>2</v>
      </c>
      <c r="N22" s="231">
        <v>56286.04800000001</v>
      </c>
    </row>
    <row r="23" spans="3:17" ht="15.75" thickBot="1" x14ac:dyDescent="0.3">
      <c r="C23" s="441">
        <v>5622</v>
      </c>
      <c r="D23" s="442">
        <v>45037</v>
      </c>
      <c r="E23" s="443" t="s">
        <v>1523</v>
      </c>
      <c r="F23" s="444" t="s">
        <v>8</v>
      </c>
      <c r="G23" s="394">
        <v>37187.5</v>
      </c>
      <c r="I23" s="203">
        <v>44972</v>
      </c>
      <c r="J23" s="196" t="s">
        <v>675</v>
      </c>
      <c r="K23" s="196" t="s">
        <v>676</v>
      </c>
      <c r="L23" s="197" t="s">
        <v>8</v>
      </c>
      <c r="M23" s="197">
        <v>1</v>
      </c>
      <c r="N23" s="231">
        <v>126355.4019</v>
      </c>
    </row>
    <row r="24" spans="3:17" x14ac:dyDescent="0.25">
      <c r="C24" s="205">
        <v>5641</v>
      </c>
      <c r="D24" s="183">
        <v>45054</v>
      </c>
      <c r="E24" s="184" t="s">
        <v>1947</v>
      </c>
      <c r="F24" s="241" t="s">
        <v>8</v>
      </c>
      <c r="G24" s="233">
        <v>14875</v>
      </c>
      <c r="I24" s="203">
        <v>44972</v>
      </c>
      <c r="J24" s="196" t="s">
        <v>879</v>
      </c>
      <c r="K24" s="196" t="s">
        <v>880</v>
      </c>
      <c r="L24" s="197" t="s">
        <v>8</v>
      </c>
      <c r="M24" s="197">
        <v>1</v>
      </c>
      <c r="N24" s="231">
        <v>166797.54</v>
      </c>
    </row>
    <row r="25" spans="3:17" x14ac:dyDescent="0.25">
      <c r="C25" s="185">
        <v>5641</v>
      </c>
      <c r="D25" s="177">
        <v>45054</v>
      </c>
      <c r="E25" s="178" t="s">
        <v>1948</v>
      </c>
      <c r="F25" s="179" t="s">
        <v>8</v>
      </c>
      <c r="G25" s="231">
        <v>44625</v>
      </c>
      <c r="I25" s="203">
        <v>44984</v>
      </c>
      <c r="J25" s="196" t="s">
        <v>881</v>
      </c>
      <c r="K25" s="196" t="s">
        <v>882</v>
      </c>
      <c r="L25" s="197" t="s">
        <v>8</v>
      </c>
      <c r="M25" s="197">
        <v>1</v>
      </c>
      <c r="N25" s="231">
        <v>2848.1198200000003</v>
      </c>
    </row>
    <row r="26" spans="3:17" x14ac:dyDescent="0.25">
      <c r="C26" s="185">
        <v>5641</v>
      </c>
      <c r="D26" s="177">
        <v>45054</v>
      </c>
      <c r="E26" s="178" t="s">
        <v>1949</v>
      </c>
      <c r="F26" s="179" t="s">
        <v>8</v>
      </c>
      <c r="G26" s="231">
        <v>22312.5</v>
      </c>
      <c r="I26" s="203">
        <v>44984</v>
      </c>
      <c r="J26" s="196" t="s">
        <v>802</v>
      </c>
      <c r="K26" s="196" t="s">
        <v>803</v>
      </c>
      <c r="L26" s="197" t="s">
        <v>8</v>
      </c>
      <c r="M26" s="197">
        <v>2</v>
      </c>
      <c r="N26" s="231">
        <v>646.61506000000008</v>
      </c>
    </row>
    <row r="27" spans="3:17" x14ac:dyDescent="0.25">
      <c r="C27" s="185">
        <v>88</v>
      </c>
      <c r="D27" s="177">
        <v>45062</v>
      </c>
      <c r="E27" s="178" t="s">
        <v>1950</v>
      </c>
      <c r="F27" s="179" t="s">
        <v>8</v>
      </c>
      <c r="G27" s="231">
        <v>119000</v>
      </c>
      <c r="I27" s="203">
        <v>44984</v>
      </c>
      <c r="J27" s="196" t="s">
        <v>74</v>
      </c>
      <c r="K27" s="196" t="s">
        <v>75</v>
      </c>
      <c r="L27" s="197" t="s">
        <v>8</v>
      </c>
      <c r="M27" s="197">
        <v>1</v>
      </c>
      <c r="N27" s="231">
        <v>349700</v>
      </c>
    </row>
    <row r="28" spans="3:17" ht="15.75" thickBot="1" x14ac:dyDescent="0.3">
      <c r="C28" s="185">
        <v>1934</v>
      </c>
      <c r="D28" s="177">
        <v>45063</v>
      </c>
      <c r="E28" s="178" t="s">
        <v>1951</v>
      </c>
      <c r="F28" s="179" t="s">
        <v>8</v>
      </c>
      <c r="G28" s="231">
        <v>371875</v>
      </c>
      <c r="I28" s="199">
        <v>44984</v>
      </c>
      <c r="J28" s="200" t="s">
        <v>191</v>
      </c>
      <c r="K28" s="200" t="s">
        <v>192</v>
      </c>
      <c r="L28" s="201" t="s">
        <v>8</v>
      </c>
      <c r="M28" s="201">
        <v>2</v>
      </c>
      <c r="N28" s="232">
        <v>256488.2684</v>
      </c>
    </row>
    <row r="29" spans="3:17" x14ac:dyDescent="0.25">
      <c r="C29" s="185">
        <v>136</v>
      </c>
      <c r="D29" s="177">
        <v>45064</v>
      </c>
      <c r="E29" s="178" t="s">
        <v>1952</v>
      </c>
      <c r="F29" s="179" t="s">
        <v>8</v>
      </c>
      <c r="G29" s="231">
        <v>267750</v>
      </c>
      <c r="I29" s="370">
        <v>44994</v>
      </c>
      <c r="J29" s="371" t="s">
        <v>694</v>
      </c>
      <c r="K29" s="371" t="s">
        <v>819</v>
      </c>
      <c r="L29" s="198" t="s">
        <v>8</v>
      </c>
      <c r="M29" s="198">
        <v>3</v>
      </c>
      <c r="N29" s="233">
        <v>4641</v>
      </c>
    </row>
    <row r="30" spans="3:17" x14ac:dyDescent="0.25">
      <c r="C30" s="185">
        <v>104</v>
      </c>
      <c r="D30" s="177">
        <v>45072</v>
      </c>
      <c r="E30" s="178" t="s">
        <v>1953</v>
      </c>
      <c r="F30" s="179" t="s">
        <v>8</v>
      </c>
      <c r="G30" s="231">
        <v>89250</v>
      </c>
      <c r="I30" s="203">
        <v>44994</v>
      </c>
      <c r="J30" s="196" t="s">
        <v>817</v>
      </c>
      <c r="K30" s="196" t="s">
        <v>818</v>
      </c>
      <c r="L30" s="197" t="s">
        <v>8</v>
      </c>
      <c r="M30" s="197">
        <v>2</v>
      </c>
      <c r="N30" s="231">
        <v>9282</v>
      </c>
    </row>
    <row r="31" spans="3:17" ht="15.75" thickBot="1" x14ac:dyDescent="0.3">
      <c r="C31" s="186">
        <v>1794</v>
      </c>
      <c r="D31" s="187">
        <v>45072</v>
      </c>
      <c r="E31" s="188" t="s">
        <v>1954</v>
      </c>
      <c r="F31" s="242" t="s">
        <v>8</v>
      </c>
      <c r="G31" s="232">
        <v>59500</v>
      </c>
      <c r="I31" s="203">
        <v>44994</v>
      </c>
      <c r="J31" s="196" t="s">
        <v>551</v>
      </c>
      <c r="K31" s="196" t="s">
        <v>552</v>
      </c>
      <c r="L31" s="197" t="s">
        <v>8</v>
      </c>
      <c r="M31" s="197">
        <v>4</v>
      </c>
      <c r="N31" s="231">
        <v>6188</v>
      </c>
    </row>
    <row r="32" spans="3:17" ht="15.75" thickBot="1" x14ac:dyDescent="0.3">
      <c r="C32" s="455">
        <v>947</v>
      </c>
      <c r="D32" s="456">
        <v>45119</v>
      </c>
      <c r="E32" s="457" t="s">
        <v>2843</v>
      </c>
      <c r="F32" s="458" t="s">
        <v>8</v>
      </c>
      <c r="G32" s="459">
        <v>350000.00350000005</v>
      </c>
      <c r="I32" s="203">
        <v>44995</v>
      </c>
      <c r="J32" s="196" t="s">
        <v>1285</v>
      </c>
      <c r="K32" s="196" t="s">
        <v>1286</v>
      </c>
      <c r="L32" s="197" t="s">
        <v>8</v>
      </c>
      <c r="M32" s="197">
        <v>1</v>
      </c>
      <c r="N32" s="231">
        <v>1534162.25144</v>
      </c>
    </row>
    <row r="33" spans="3:14" x14ac:dyDescent="0.25">
      <c r="C33" s="522">
        <v>3376</v>
      </c>
      <c r="D33" s="523">
        <v>45149</v>
      </c>
      <c r="E33" s="524" t="s">
        <v>3297</v>
      </c>
      <c r="F33" s="525" t="s">
        <v>8</v>
      </c>
      <c r="G33" s="468">
        <v>59500</v>
      </c>
      <c r="I33" s="203">
        <v>44995</v>
      </c>
      <c r="J33" s="196" t="s">
        <v>1023</v>
      </c>
      <c r="K33" s="196" t="s">
        <v>1024</v>
      </c>
      <c r="L33" s="197" t="s">
        <v>8</v>
      </c>
      <c r="M33" s="197">
        <v>1</v>
      </c>
      <c r="N33" s="231">
        <v>27921.663770000003</v>
      </c>
    </row>
    <row r="34" spans="3:14" x14ac:dyDescent="0.25">
      <c r="C34" s="526">
        <v>3376</v>
      </c>
      <c r="D34" s="520">
        <v>45149</v>
      </c>
      <c r="E34" s="519" t="s">
        <v>3298</v>
      </c>
      <c r="F34" s="521" t="s">
        <v>8</v>
      </c>
      <c r="G34" s="482">
        <v>297500</v>
      </c>
      <c r="I34" s="203">
        <v>44995</v>
      </c>
      <c r="J34" s="196" t="s">
        <v>881</v>
      </c>
      <c r="K34" s="196" t="s">
        <v>882</v>
      </c>
      <c r="L34" s="197" t="s">
        <v>8</v>
      </c>
      <c r="M34" s="197">
        <v>1</v>
      </c>
      <c r="N34" s="231">
        <v>2848.1198200000003</v>
      </c>
    </row>
    <row r="35" spans="3:14" x14ac:dyDescent="0.25">
      <c r="C35" s="526">
        <v>6272</v>
      </c>
      <c r="D35" s="520">
        <v>45163</v>
      </c>
      <c r="E35" s="519" t="s">
        <v>3299</v>
      </c>
      <c r="F35" s="521" t="s">
        <v>8</v>
      </c>
      <c r="G35" s="482">
        <v>29750</v>
      </c>
      <c r="I35" s="203">
        <v>44995</v>
      </c>
      <c r="J35" s="196" t="s">
        <v>802</v>
      </c>
      <c r="K35" s="196" t="s">
        <v>803</v>
      </c>
      <c r="L35" s="197" t="s">
        <v>8</v>
      </c>
      <c r="M35" s="197">
        <v>2</v>
      </c>
      <c r="N35" s="231">
        <v>646.61506000000008</v>
      </c>
    </row>
    <row r="36" spans="3:14" x14ac:dyDescent="0.25">
      <c r="C36" s="526">
        <v>6272</v>
      </c>
      <c r="D36" s="520">
        <v>45163</v>
      </c>
      <c r="E36" s="519" t="s">
        <v>3300</v>
      </c>
      <c r="F36" s="521" t="s">
        <v>8</v>
      </c>
      <c r="G36" s="482">
        <v>22312.5</v>
      </c>
      <c r="I36" s="203">
        <v>44995</v>
      </c>
      <c r="J36" s="196" t="s">
        <v>1287</v>
      </c>
      <c r="K36" s="196" t="s">
        <v>1288</v>
      </c>
      <c r="L36" s="197" t="s">
        <v>8</v>
      </c>
      <c r="M36" s="197">
        <v>1</v>
      </c>
      <c r="N36" s="231">
        <v>1184.87824</v>
      </c>
    </row>
    <row r="37" spans="3:14" x14ac:dyDescent="0.25">
      <c r="C37" s="526">
        <v>6272</v>
      </c>
      <c r="D37" s="520">
        <v>45163</v>
      </c>
      <c r="E37" s="519" t="s">
        <v>3301</v>
      </c>
      <c r="F37" s="521" t="s">
        <v>8</v>
      </c>
      <c r="G37" s="482">
        <v>119000</v>
      </c>
      <c r="I37" s="203">
        <v>44995</v>
      </c>
      <c r="J37" s="196" t="s">
        <v>675</v>
      </c>
      <c r="K37" s="196" t="s">
        <v>676</v>
      </c>
      <c r="L37" s="197" t="s">
        <v>8</v>
      </c>
      <c r="M37" s="197">
        <v>1</v>
      </c>
      <c r="N37" s="231">
        <v>126355.4019</v>
      </c>
    </row>
    <row r="38" spans="3:14" ht="15.75" thickBot="1" x14ac:dyDescent="0.3">
      <c r="C38" s="526">
        <v>6272</v>
      </c>
      <c r="D38" s="520">
        <v>45163</v>
      </c>
      <c r="E38" s="519" t="s">
        <v>3302</v>
      </c>
      <c r="F38" s="521" t="s">
        <v>8</v>
      </c>
      <c r="G38" s="482">
        <v>44625</v>
      </c>
      <c r="I38" s="199">
        <v>45013</v>
      </c>
      <c r="J38" s="200" t="s">
        <v>1289</v>
      </c>
      <c r="K38" s="200" t="s">
        <v>1290</v>
      </c>
      <c r="L38" s="201" t="s">
        <v>8</v>
      </c>
      <c r="M38" s="201">
        <v>1</v>
      </c>
      <c r="N38" s="232">
        <v>1112308.47</v>
      </c>
    </row>
    <row r="39" spans="3:14" x14ac:dyDescent="0.25">
      <c r="C39" s="526">
        <v>6272</v>
      </c>
      <c r="D39" s="520">
        <v>45163</v>
      </c>
      <c r="E39" s="519" t="s">
        <v>3303</v>
      </c>
      <c r="F39" s="521" t="s">
        <v>8</v>
      </c>
      <c r="G39" s="482">
        <v>14875</v>
      </c>
      <c r="I39" s="370">
        <v>45020</v>
      </c>
      <c r="J39" s="371" t="s">
        <v>1239</v>
      </c>
      <c r="K39" s="371" t="s">
        <v>1240</v>
      </c>
      <c r="L39" s="198" t="s">
        <v>8</v>
      </c>
      <c r="M39" s="198">
        <v>1</v>
      </c>
      <c r="N39" s="233">
        <v>216580</v>
      </c>
    </row>
    <row r="40" spans="3:14" ht="15.75" thickBot="1" x14ac:dyDescent="0.3">
      <c r="C40" s="527">
        <v>6272</v>
      </c>
      <c r="D40" s="528">
        <v>45163</v>
      </c>
      <c r="E40" s="529" t="s">
        <v>3304</v>
      </c>
      <c r="F40" s="530" t="s">
        <v>8</v>
      </c>
      <c r="G40" s="473">
        <v>44625</v>
      </c>
      <c r="I40" s="203">
        <v>45020</v>
      </c>
      <c r="J40" s="196" t="s">
        <v>513</v>
      </c>
      <c r="K40" s="196" t="s">
        <v>514</v>
      </c>
      <c r="L40" s="197" t="s">
        <v>8</v>
      </c>
      <c r="M40" s="197">
        <v>1</v>
      </c>
      <c r="N40" s="231">
        <v>26299</v>
      </c>
    </row>
    <row r="41" spans="3:14" x14ac:dyDescent="0.25">
      <c r="C41" s="549">
        <v>45170</v>
      </c>
      <c r="D41" s="550">
        <v>45170</v>
      </c>
      <c r="E41" s="417" t="s">
        <v>3787</v>
      </c>
      <c r="F41" s="417" t="s">
        <v>8</v>
      </c>
      <c r="G41" s="551">
        <v>37187.5</v>
      </c>
      <c r="I41" s="203">
        <v>45027</v>
      </c>
      <c r="J41" s="196" t="s">
        <v>1524</v>
      </c>
      <c r="K41" s="196" t="s">
        <v>1525</v>
      </c>
      <c r="L41" s="197" t="s">
        <v>8</v>
      </c>
      <c r="M41" s="197">
        <v>1</v>
      </c>
      <c r="N41" s="231">
        <v>50432.2</v>
      </c>
    </row>
    <row r="42" spans="3:14" x14ac:dyDescent="0.25">
      <c r="C42" s="552">
        <v>45191</v>
      </c>
      <c r="D42" s="435">
        <v>45191</v>
      </c>
      <c r="E42" s="415" t="s">
        <v>3788</v>
      </c>
      <c r="F42" s="415" t="s">
        <v>8</v>
      </c>
      <c r="G42" s="553">
        <v>119000</v>
      </c>
      <c r="I42" s="203">
        <v>45030</v>
      </c>
      <c r="J42" s="196" t="s">
        <v>191</v>
      </c>
      <c r="K42" s="196" t="s">
        <v>192</v>
      </c>
      <c r="L42" s="197" t="s">
        <v>8</v>
      </c>
      <c r="M42" s="197">
        <v>1</v>
      </c>
      <c r="N42" s="231">
        <v>128244.11873</v>
      </c>
    </row>
    <row r="43" spans="3:14" x14ac:dyDescent="0.25">
      <c r="C43" s="552">
        <v>45191</v>
      </c>
      <c r="D43" s="435">
        <v>45191</v>
      </c>
      <c r="E43" s="415" t="s">
        <v>3789</v>
      </c>
      <c r="F43" s="415" t="s">
        <v>8</v>
      </c>
      <c r="G43" s="553">
        <v>89250</v>
      </c>
      <c r="I43" s="203">
        <v>45040</v>
      </c>
      <c r="J43" s="196" t="s">
        <v>301</v>
      </c>
      <c r="K43" s="196" t="s">
        <v>302</v>
      </c>
      <c r="L43" s="197" t="s">
        <v>8</v>
      </c>
      <c r="M43" s="197">
        <v>12</v>
      </c>
      <c r="N43" s="231">
        <v>324883.92300000001</v>
      </c>
    </row>
    <row r="44" spans="3:14" ht="15.75" thickBot="1" x14ac:dyDescent="0.3">
      <c r="C44" s="554">
        <v>45191</v>
      </c>
      <c r="D44" s="555">
        <v>45191</v>
      </c>
      <c r="E44" s="538" t="s">
        <v>3790</v>
      </c>
      <c r="F44" s="538" t="s">
        <v>8</v>
      </c>
      <c r="G44" s="556">
        <v>29750</v>
      </c>
      <c r="I44" s="203">
        <v>45040</v>
      </c>
      <c r="J44" s="196" t="s">
        <v>1526</v>
      </c>
      <c r="K44" s="196" t="s">
        <v>1527</v>
      </c>
      <c r="L44" s="197" t="s">
        <v>8</v>
      </c>
      <c r="M44" s="197">
        <v>1</v>
      </c>
      <c r="N44" s="231">
        <v>41436.534229999997</v>
      </c>
    </row>
    <row r="45" spans="3:14" x14ac:dyDescent="0.25">
      <c r="C45" s="549">
        <v>103</v>
      </c>
      <c r="D45" s="550">
        <v>45203</v>
      </c>
      <c r="E45" s="417" t="s">
        <v>4231</v>
      </c>
      <c r="F45" s="417" t="s">
        <v>8</v>
      </c>
      <c r="G45" s="551">
        <v>520625</v>
      </c>
      <c r="I45" s="203">
        <v>45040</v>
      </c>
      <c r="J45" s="196" t="s">
        <v>1528</v>
      </c>
      <c r="K45" s="196" t="s">
        <v>1529</v>
      </c>
      <c r="L45" s="197" t="s">
        <v>8</v>
      </c>
      <c r="M45" s="197">
        <v>1</v>
      </c>
      <c r="N45" s="231">
        <v>51885.173340000008</v>
      </c>
    </row>
    <row r="46" spans="3:14" x14ac:dyDescent="0.25">
      <c r="C46" s="552">
        <v>103</v>
      </c>
      <c r="D46" s="435">
        <v>45203</v>
      </c>
      <c r="E46" s="415" t="s">
        <v>4232</v>
      </c>
      <c r="F46" s="415" t="s">
        <v>8</v>
      </c>
      <c r="G46" s="553">
        <v>416500</v>
      </c>
      <c r="I46" s="203">
        <v>45040</v>
      </c>
      <c r="J46" s="196" t="s">
        <v>1407</v>
      </c>
      <c r="K46" s="196" t="s">
        <v>1408</v>
      </c>
      <c r="L46" s="197" t="s">
        <v>8</v>
      </c>
      <c r="M46" s="197">
        <v>1</v>
      </c>
      <c r="N46" s="231">
        <v>34007.082199999997</v>
      </c>
    </row>
    <row r="47" spans="3:14" x14ac:dyDescent="0.25">
      <c r="C47" s="552">
        <v>103</v>
      </c>
      <c r="D47" s="435">
        <v>45203</v>
      </c>
      <c r="E47" s="415" t="s">
        <v>4233</v>
      </c>
      <c r="F47" s="415" t="s">
        <v>8</v>
      </c>
      <c r="G47" s="553">
        <v>59500</v>
      </c>
      <c r="I47" s="203">
        <v>45040</v>
      </c>
      <c r="J47" s="196" t="s">
        <v>1530</v>
      </c>
      <c r="K47" s="196" t="s">
        <v>1531</v>
      </c>
      <c r="L47" s="197" t="s">
        <v>8</v>
      </c>
      <c r="M47" s="197">
        <v>1</v>
      </c>
      <c r="N47" s="231">
        <v>46282.774719999994</v>
      </c>
    </row>
    <row r="48" spans="3:14" ht="15.75" thickBot="1" x14ac:dyDescent="0.3">
      <c r="C48" s="552">
        <v>103</v>
      </c>
      <c r="D48" s="435">
        <v>45203</v>
      </c>
      <c r="E48" s="415" t="s">
        <v>4234</v>
      </c>
      <c r="F48" s="415" t="s">
        <v>8</v>
      </c>
      <c r="G48" s="553">
        <v>208250</v>
      </c>
      <c r="I48" s="199">
        <v>45040</v>
      </c>
      <c r="J48" s="200" t="s">
        <v>233</v>
      </c>
      <c r="K48" s="200" t="s">
        <v>234</v>
      </c>
      <c r="L48" s="201" t="s">
        <v>8</v>
      </c>
      <c r="M48" s="201">
        <v>1.78</v>
      </c>
      <c r="N48" s="232">
        <v>8309.7128400000001</v>
      </c>
    </row>
    <row r="49" spans="3:14" x14ac:dyDescent="0.25">
      <c r="C49" s="552">
        <v>199</v>
      </c>
      <c r="D49" s="435">
        <v>45204</v>
      </c>
      <c r="E49" s="415" t="s">
        <v>4235</v>
      </c>
      <c r="F49" s="415" t="s">
        <v>8</v>
      </c>
      <c r="G49" s="553">
        <v>223125</v>
      </c>
      <c r="I49" s="370">
        <v>45048</v>
      </c>
      <c r="J49" s="371" t="s">
        <v>501</v>
      </c>
      <c r="K49" s="371" t="s">
        <v>502</v>
      </c>
      <c r="L49" s="198" t="s">
        <v>8</v>
      </c>
      <c r="M49" s="198">
        <v>1</v>
      </c>
      <c r="N49" s="233">
        <v>100555</v>
      </c>
    </row>
    <row r="50" spans="3:14" x14ac:dyDescent="0.25">
      <c r="C50" s="552">
        <v>6434</v>
      </c>
      <c r="D50" s="435">
        <v>45216</v>
      </c>
      <c r="E50" s="415" t="s">
        <v>4236</v>
      </c>
      <c r="F50" s="415" t="s">
        <v>8</v>
      </c>
      <c r="G50" s="553">
        <v>44625</v>
      </c>
      <c r="I50" s="203">
        <v>45048</v>
      </c>
      <c r="J50" s="196" t="s">
        <v>513</v>
      </c>
      <c r="K50" s="196" t="s">
        <v>514</v>
      </c>
      <c r="L50" s="197" t="s">
        <v>8</v>
      </c>
      <c r="M50" s="197">
        <v>2</v>
      </c>
      <c r="N50" s="231">
        <v>38159.323019999996</v>
      </c>
    </row>
    <row r="51" spans="3:14" x14ac:dyDescent="0.25">
      <c r="C51" s="552">
        <v>6434</v>
      </c>
      <c r="D51" s="435">
        <v>45216</v>
      </c>
      <c r="E51" s="415" t="s">
        <v>4237</v>
      </c>
      <c r="F51" s="415" t="s">
        <v>8</v>
      </c>
      <c r="G51" s="553">
        <v>59500</v>
      </c>
      <c r="I51" s="203">
        <v>45048</v>
      </c>
      <c r="J51" s="196" t="s">
        <v>551</v>
      </c>
      <c r="K51" s="196" t="s">
        <v>552</v>
      </c>
      <c r="L51" s="197" t="s">
        <v>8</v>
      </c>
      <c r="M51" s="197">
        <v>4</v>
      </c>
      <c r="N51" s="231">
        <v>6188</v>
      </c>
    </row>
    <row r="52" spans="3:14" x14ac:dyDescent="0.25">
      <c r="C52" s="552">
        <v>6434</v>
      </c>
      <c r="D52" s="435">
        <v>45216</v>
      </c>
      <c r="E52" s="415" t="s">
        <v>4238</v>
      </c>
      <c r="F52" s="415" t="s">
        <v>8</v>
      </c>
      <c r="G52" s="553">
        <v>59500</v>
      </c>
      <c r="I52" s="203">
        <v>45048</v>
      </c>
      <c r="J52" s="196" t="s">
        <v>527</v>
      </c>
      <c r="K52" s="196" t="s">
        <v>528</v>
      </c>
      <c r="L52" s="197" t="s">
        <v>8</v>
      </c>
      <c r="M52" s="197">
        <v>1</v>
      </c>
      <c r="N52" s="231">
        <v>3094</v>
      </c>
    </row>
    <row r="53" spans="3:14" x14ac:dyDescent="0.25">
      <c r="C53" s="552">
        <v>6434</v>
      </c>
      <c r="D53" s="435">
        <v>45216</v>
      </c>
      <c r="E53" s="415" t="s">
        <v>4239</v>
      </c>
      <c r="F53" s="415" t="s">
        <v>8</v>
      </c>
      <c r="G53" s="553">
        <v>148750</v>
      </c>
      <c r="I53" s="203">
        <v>45048</v>
      </c>
      <c r="J53" s="196" t="s">
        <v>817</v>
      </c>
      <c r="K53" s="196" t="s">
        <v>818</v>
      </c>
      <c r="L53" s="197" t="s">
        <v>8</v>
      </c>
      <c r="M53" s="197">
        <v>2</v>
      </c>
      <c r="N53" s="231">
        <v>9282</v>
      </c>
    </row>
    <row r="54" spans="3:14" x14ac:dyDescent="0.25">
      <c r="C54" s="552">
        <v>6434</v>
      </c>
      <c r="D54" s="435">
        <v>45216</v>
      </c>
      <c r="E54" s="415" t="s">
        <v>4240</v>
      </c>
      <c r="F54" s="415" t="s">
        <v>8</v>
      </c>
      <c r="G54" s="553">
        <v>29750</v>
      </c>
      <c r="I54" s="203">
        <v>45048</v>
      </c>
      <c r="J54" s="196" t="s">
        <v>549</v>
      </c>
      <c r="K54" s="196" t="s">
        <v>550</v>
      </c>
      <c r="L54" s="197" t="s">
        <v>8</v>
      </c>
      <c r="M54" s="197">
        <v>4</v>
      </c>
      <c r="N54" s="231">
        <v>6188</v>
      </c>
    </row>
    <row r="55" spans="3:14" x14ac:dyDescent="0.25">
      <c r="C55" s="552">
        <v>6434</v>
      </c>
      <c r="D55" s="435">
        <v>45219</v>
      </c>
      <c r="E55" s="415" t="s">
        <v>4239</v>
      </c>
      <c r="F55" s="415" t="s">
        <v>8</v>
      </c>
      <c r="G55" s="553">
        <v>148750</v>
      </c>
      <c r="I55" s="203">
        <v>45049</v>
      </c>
      <c r="J55" s="196" t="s">
        <v>1955</v>
      </c>
      <c r="K55" s="196" t="s">
        <v>1956</v>
      </c>
      <c r="L55" s="197" t="s">
        <v>8</v>
      </c>
      <c r="M55" s="197">
        <v>1</v>
      </c>
      <c r="N55" s="231">
        <v>234393.82876</v>
      </c>
    </row>
    <row r="56" spans="3:14" x14ac:dyDescent="0.25">
      <c r="C56" s="552">
        <v>6434</v>
      </c>
      <c r="D56" s="435">
        <v>45219</v>
      </c>
      <c r="E56" s="415" t="s">
        <v>4241</v>
      </c>
      <c r="F56" s="415" t="s">
        <v>8</v>
      </c>
      <c r="G56" s="553">
        <v>59500</v>
      </c>
      <c r="I56" s="203">
        <v>45049</v>
      </c>
      <c r="J56" s="196" t="s">
        <v>1957</v>
      </c>
      <c r="K56" s="196" t="s">
        <v>1958</v>
      </c>
      <c r="L56" s="197" t="s">
        <v>8</v>
      </c>
      <c r="M56" s="197">
        <v>1</v>
      </c>
      <c r="N56" s="231">
        <v>151139.47120999999</v>
      </c>
    </row>
    <row r="57" spans="3:14" x14ac:dyDescent="0.25">
      <c r="C57" s="552">
        <v>6434</v>
      </c>
      <c r="D57" s="435">
        <v>45219</v>
      </c>
      <c r="E57" s="415" t="s">
        <v>4236</v>
      </c>
      <c r="F57" s="415" t="s">
        <v>8</v>
      </c>
      <c r="G57" s="553">
        <v>44625</v>
      </c>
      <c r="I57" s="203">
        <v>45049</v>
      </c>
      <c r="J57" s="196" t="s">
        <v>1959</v>
      </c>
      <c r="K57" s="196" t="s">
        <v>1960</v>
      </c>
      <c r="L57" s="197" t="s">
        <v>8</v>
      </c>
      <c r="M57" s="197">
        <v>1</v>
      </c>
      <c r="N57" s="231">
        <v>582.55378999999994</v>
      </c>
    </row>
    <row r="58" spans="3:14" x14ac:dyDescent="0.25">
      <c r="C58" s="552">
        <v>6434</v>
      </c>
      <c r="D58" s="435">
        <v>45219</v>
      </c>
      <c r="E58" s="415" t="s">
        <v>4238</v>
      </c>
      <c r="F58" s="415" t="s">
        <v>8</v>
      </c>
      <c r="G58" s="553">
        <v>59500</v>
      </c>
      <c r="I58" s="203">
        <v>45049</v>
      </c>
      <c r="J58" s="196" t="s">
        <v>1961</v>
      </c>
      <c r="K58" s="196" t="s">
        <v>1962</v>
      </c>
      <c r="L58" s="197" t="s">
        <v>8</v>
      </c>
      <c r="M58" s="197">
        <v>6</v>
      </c>
      <c r="N58" s="231">
        <v>518.86379999999997</v>
      </c>
    </row>
    <row r="59" spans="3:14" ht="15.75" thickBot="1" x14ac:dyDescent="0.3">
      <c r="C59" s="554">
        <v>6434</v>
      </c>
      <c r="D59" s="555">
        <v>45219</v>
      </c>
      <c r="E59" s="538" t="s">
        <v>4240</v>
      </c>
      <c r="F59" s="538" t="s">
        <v>8</v>
      </c>
      <c r="G59" s="556">
        <v>29750</v>
      </c>
      <c r="I59" s="203">
        <v>45049</v>
      </c>
      <c r="J59" s="196" t="s">
        <v>1963</v>
      </c>
      <c r="K59" s="196" t="s">
        <v>1964</v>
      </c>
      <c r="L59" s="197" t="s">
        <v>8</v>
      </c>
      <c r="M59" s="197">
        <v>1</v>
      </c>
      <c r="N59" s="231">
        <v>1656.85247</v>
      </c>
    </row>
    <row r="60" spans="3:14" ht="15.75" thickBot="1" x14ac:dyDescent="0.3">
      <c r="C60" s="549">
        <v>6438</v>
      </c>
      <c r="D60" s="550">
        <v>45231</v>
      </c>
      <c r="E60" s="417" t="s">
        <v>4579</v>
      </c>
      <c r="F60" s="417" t="s">
        <v>8</v>
      </c>
      <c r="G60" s="551">
        <v>74375</v>
      </c>
      <c r="I60" s="199">
        <v>45055</v>
      </c>
      <c r="J60" s="200" t="s">
        <v>1965</v>
      </c>
      <c r="K60" s="200" t="s">
        <v>1966</v>
      </c>
      <c r="L60" s="201" t="s">
        <v>8</v>
      </c>
      <c r="M60" s="201">
        <v>1</v>
      </c>
      <c r="N60" s="232">
        <v>143287.42519000001</v>
      </c>
    </row>
    <row r="61" spans="3:14" x14ac:dyDescent="0.25">
      <c r="C61" s="552">
        <v>6701</v>
      </c>
      <c r="D61" s="435">
        <v>45253</v>
      </c>
      <c r="E61" s="415" t="s">
        <v>4254</v>
      </c>
      <c r="F61" s="415" t="s">
        <v>8</v>
      </c>
      <c r="G61" s="553">
        <v>59500</v>
      </c>
      <c r="I61" s="230">
        <v>45082</v>
      </c>
      <c r="J61" s="196" t="s">
        <v>1243</v>
      </c>
      <c r="K61" s="196" t="s">
        <v>1244</v>
      </c>
      <c r="L61" s="197" t="s">
        <v>8</v>
      </c>
      <c r="M61" s="197">
        <v>1</v>
      </c>
      <c r="N61" s="395">
        <v>30940</v>
      </c>
    </row>
    <row r="62" spans="3:14" x14ac:dyDescent="0.25">
      <c r="C62" s="552">
        <v>6701</v>
      </c>
      <c r="D62" s="435">
        <v>45253</v>
      </c>
      <c r="E62" s="415" t="s">
        <v>4580</v>
      </c>
      <c r="F62" s="415" t="s">
        <v>8</v>
      </c>
      <c r="G62" s="553">
        <v>59500</v>
      </c>
      <c r="I62" s="230">
        <v>45082</v>
      </c>
      <c r="J62" s="196" t="s">
        <v>2397</v>
      </c>
      <c r="K62" s="196" t="s">
        <v>2398</v>
      </c>
      <c r="L62" s="197" t="s">
        <v>8</v>
      </c>
      <c r="M62" s="197">
        <v>1</v>
      </c>
      <c r="N62" s="395">
        <v>10829</v>
      </c>
    </row>
    <row r="63" spans="3:14" ht="15.75" thickBot="1" x14ac:dyDescent="0.3">
      <c r="C63" s="552">
        <v>6716</v>
      </c>
      <c r="D63" s="435">
        <v>45253</v>
      </c>
      <c r="E63" s="415" t="s">
        <v>4581</v>
      </c>
      <c r="F63" s="415" t="s">
        <v>8</v>
      </c>
      <c r="G63" s="553">
        <v>22312.5</v>
      </c>
      <c r="I63" s="399">
        <v>45105</v>
      </c>
      <c r="J63" s="400" t="s">
        <v>2399</v>
      </c>
      <c r="K63" s="400" t="s">
        <v>2400</v>
      </c>
      <c r="L63" s="401" t="s">
        <v>8</v>
      </c>
      <c r="M63" s="401">
        <v>2</v>
      </c>
      <c r="N63" s="450">
        <v>278337.72511999996</v>
      </c>
    </row>
    <row r="64" spans="3:14" ht="15.75" thickBot="1" x14ac:dyDescent="0.3">
      <c r="C64" s="554">
        <v>6722</v>
      </c>
      <c r="D64" s="555">
        <v>45257</v>
      </c>
      <c r="E64" s="538" t="s">
        <v>4582</v>
      </c>
      <c r="F64" s="538" t="s">
        <v>8</v>
      </c>
      <c r="G64" s="556">
        <v>148750</v>
      </c>
      <c r="I64" s="464">
        <v>45120</v>
      </c>
      <c r="J64" s="465" t="s">
        <v>74</v>
      </c>
      <c r="K64" s="465" t="s">
        <v>75</v>
      </c>
      <c r="L64" s="466" t="s">
        <v>8</v>
      </c>
      <c r="M64" s="467">
        <v>1</v>
      </c>
      <c r="N64" s="468">
        <v>346256.01400000002</v>
      </c>
    </row>
    <row r="65" spans="9:14" x14ac:dyDescent="0.25">
      <c r="I65" s="492">
        <v>45121</v>
      </c>
      <c r="J65" s="451" t="s">
        <v>2844</v>
      </c>
      <c r="K65" s="451" t="s">
        <v>2845</v>
      </c>
      <c r="L65" s="462" t="s">
        <v>8</v>
      </c>
      <c r="M65" s="453">
        <v>1</v>
      </c>
      <c r="N65" s="482">
        <v>68068</v>
      </c>
    </row>
    <row r="66" spans="9:14" x14ac:dyDescent="0.25">
      <c r="I66" s="491">
        <v>45121</v>
      </c>
      <c r="J66" s="461" t="s">
        <v>301</v>
      </c>
      <c r="K66" s="461" t="s">
        <v>302</v>
      </c>
      <c r="L66" s="462" t="s">
        <v>8</v>
      </c>
      <c r="M66" s="463">
        <v>12</v>
      </c>
      <c r="N66" s="482">
        <v>324871.11384000001</v>
      </c>
    </row>
    <row r="67" spans="9:14" x14ac:dyDescent="0.25">
      <c r="I67" s="491">
        <v>45121</v>
      </c>
      <c r="J67" s="461" t="s">
        <v>1526</v>
      </c>
      <c r="K67" s="461" t="s">
        <v>1527</v>
      </c>
      <c r="L67" s="462" t="s">
        <v>8</v>
      </c>
      <c r="M67" s="463">
        <v>1</v>
      </c>
      <c r="N67" s="482">
        <v>40665.896179999996</v>
      </c>
    </row>
    <row r="68" spans="9:14" x14ac:dyDescent="0.25">
      <c r="I68" s="491">
        <v>45121</v>
      </c>
      <c r="J68" s="461" t="s">
        <v>2846</v>
      </c>
      <c r="K68" s="461" t="s">
        <v>2847</v>
      </c>
      <c r="L68" s="462" t="s">
        <v>8</v>
      </c>
      <c r="M68" s="463">
        <v>1</v>
      </c>
      <c r="N68" s="482">
        <v>24125.57329</v>
      </c>
    </row>
    <row r="69" spans="9:14" x14ac:dyDescent="0.25">
      <c r="I69" s="491">
        <v>45121</v>
      </c>
      <c r="J69" s="461" t="s">
        <v>1530</v>
      </c>
      <c r="K69" s="461" t="s">
        <v>1531</v>
      </c>
      <c r="L69" s="462" t="s">
        <v>8</v>
      </c>
      <c r="M69" s="463">
        <v>1</v>
      </c>
      <c r="N69" s="482">
        <v>42922.489610000004</v>
      </c>
    </row>
    <row r="70" spans="9:14" x14ac:dyDescent="0.25">
      <c r="I70" s="491">
        <v>45121</v>
      </c>
      <c r="J70" s="461" t="s">
        <v>1528</v>
      </c>
      <c r="K70" s="461" t="s">
        <v>1529</v>
      </c>
      <c r="L70" s="462" t="s">
        <v>8</v>
      </c>
      <c r="M70" s="463">
        <v>1</v>
      </c>
      <c r="N70" s="482">
        <v>54750.170930000008</v>
      </c>
    </row>
    <row r="71" spans="9:14" x14ac:dyDescent="0.25">
      <c r="I71" s="491">
        <v>45121</v>
      </c>
      <c r="J71" s="461" t="s">
        <v>233</v>
      </c>
      <c r="K71" s="461" t="s">
        <v>234</v>
      </c>
      <c r="L71" s="462" t="s">
        <v>8</v>
      </c>
      <c r="M71" s="463">
        <v>2.2799999999999998</v>
      </c>
      <c r="N71" s="482">
        <v>10669.836839999998</v>
      </c>
    </row>
    <row r="72" spans="9:14" x14ac:dyDescent="0.25">
      <c r="I72" s="492">
        <v>45122</v>
      </c>
      <c r="J72" s="451" t="s">
        <v>723</v>
      </c>
      <c r="K72" s="451" t="s">
        <v>724</v>
      </c>
      <c r="L72" s="462" t="s">
        <v>8</v>
      </c>
      <c r="M72" s="453">
        <v>8</v>
      </c>
      <c r="N72" s="482">
        <v>36400.043680000002</v>
      </c>
    </row>
    <row r="73" spans="9:14" x14ac:dyDescent="0.25">
      <c r="I73" s="492">
        <v>45122</v>
      </c>
      <c r="J73" s="451" t="s">
        <v>723</v>
      </c>
      <c r="K73" s="451" t="s">
        <v>724</v>
      </c>
      <c r="L73" s="462" t="s">
        <v>8</v>
      </c>
      <c r="M73" s="453">
        <v>4</v>
      </c>
      <c r="N73" s="482">
        <v>18200.021840000001</v>
      </c>
    </row>
    <row r="74" spans="9:14" x14ac:dyDescent="0.25">
      <c r="I74" s="492">
        <v>45122</v>
      </c>
      <c r="J74" s="451" t="s">
        <v>2298</v>
      </c>
      <c r="K74" s="451" t="s">
        <v>2299</v>
      </c>
      <c r="L74" s="462" t="s">
        <v>8</v>
      </c>
      <c r="M74" s="453">
        <v>12</v>
      </c>
      <c r="N74" s="482">
        <v>34320.009360000004</v>
      </c>
    </row>
    <row r="75" spans="9:14" x14ac:dyDescent="0.25">
      <c r="I75" s="492">
        <v>45122</v>
      </c>
      <c r="J75" s="451" t="s">
        <v>2848</v>
      </c>
      <c r="K75" s="451" t="s">
        <v>2849</v>
      </c>
      <c r="L75" s="462" t="s">
        <v>8</v>
      </c>
      <c r="M75" s="453">
        <v>1</v>
      </c>
      <c r="N75" s="482">
        <v>54600.065520000004</v>
      </c>
    </row>
    <row r="76" spans="9:14" x14ac:dyDescent="0.25">
      <c r="I76" s="492">
        <v>45122</v>
      </c>
      <c r="J76" s="451" t="s">
        <v>2850</v>
      </c>
      <c r="K76" s="451" t="s">
        <v>2851</v>
      </c>
      <c r="L76" s="462" t="s">
        <v>8</v>
      </c>
      <c r="M76" s="453">
        <v>1</v>
      </c>
      <c r="N76" s="482">
        <v>659099.99974</v>
      </c>
    </row>
    <row r="77" spans="9:14" x14ac:dyDescent="0.25">
      <c r="I77" s="492">
        <v>45122</v>
      </c>
      <c r="J77" s="451" t="s">
        <v>128</v>
      </c>
      <c r="K77" s="451" t="s">
        <v>129</v>
      </c>
      <c r="L77" s="462" t="s">
        <v>8</v>
      </c>
      <c r="M77" s="453">
        <v>1</v>
      </c>
      <c r="N77" s="482">
        <v>101400.00234000001</v>
      </c>
    </row>
    <row r="78" spans="9:14" x14ac:dyDescent="0.25">
      <c r="I78" s="493">
        <v>45133</v>
      </c>
      <c r="J78" s="487" t="s">
        <v>307</v>
      </c>
      <c r="K78" s="488" t="s">
        <v>2852</v>
      </c>
      <c r="L78" s="489" t="s">
        <v>8</v>
      </c>
      <c r="M78" s="490">
        <v>2</v>
      </c>
      <c r="N78" s="482">
        <v>1191164.8672</v>
      </c>
    </row>
    <row r="79" spans="9:14" x14ac:dyDescent="0.25">
      <c r="I79" s="493">
        <v>45133</v>
      </c>
      <c r="J79" s="487" t="s">
        <v>985</v>
      </c>
      <c r="K79" s="488" t="s">
        <v>986</v>
      </c>
      <c r="L79" s="489" t="s">
        <v>8</v>
      </c>
      <c r="M79" s="490">
        <v>1</v>
      </c>
      <c r="N79" s="482">
        <v>41726.005300000004</v>
      </c>
    </row>
    <row r="80" spans="9:14" x14ac:dyDescent="0.25">
      <c r="I80" s="493">
        <v>45133</v>
      </c>
      <c r="J80" s="487" t="s">
        <v>2853</v>
      </c>
      <c r="K80" s="488" t="s">
        <v>2854</v>
      </c>
      <c r="L80" s="489" t="s">
        <v>8</v>
      </c>
      <c r="M80" s="490">
        <v>1</v>
      </c>
      <c r="N80" s="482">
        <v>34167.756000000001</v>
      </c>
    </row>
    <row r="81" spans="9:14" x14ac:dyDescent="0.25">
      <c r="I81" s="493">
        <v>45133</v>
      </c>
      <c r="J81" s="487" t="s">
        <v>2855</v>
      </c>
      <c r="K81" s="488" t="s">
        <v>2856</v>
      </c>
      <c r="L81" s="489" t="s">
        <v>8</v>
      </c>
      <c r="M81" s="490">
        <v>1</v>
      </c>
      <c r="N81" s="482">
        <v>46122.817299999995</v>
      </c>
    </row>
    <row r="82" spans="9:14" x14ac:dyDescent="0.25">
      <c r="I82" s="493">
        <v>45133</v>
      </c>
      <c r="J82" s="487" t="s">
        <v>2857</v>
      </c>
      <c r="K82" s="488" t="s">
        <v>2858</v>
      </c>
      <c r="L82" s="489" t="s">
        <v>8</v>
      </c>
      <c r="M82" s="490">
        <v>1</v>
      </c>
      <c r="N82" s="482">
        <v>55926.203899999993</v>
      </c>
    </row>
    <row r="83" spans="9:14" x14ac:dyDescent="0.25">
      <c r="I83" s="493">
        <v>45134</v>
      </c>
      <c r="J83" s="487" t="s">
        <v>2859</v>
      </c>
      <c r="K83" s="488" t="s">
        <v>2860</v>
      </c>
      <c r="L83" s="489" t="s">
        <v>8</v>
      </c>
      <c r="M83" s="490">
        <v>1</v>
      </c>
      <c r="N83" s="482">
        <v>310556.63002000004</v>
      </c>
    </row>
    <row r="84" spans="9:14" x14ac:dyDescent="0.25">
      <c r="I84" s="493">
        <v>45134</v>
      </c>
      <c r="J84" s="487" t="s">
        <v>2861</v>
      </c>
      <c r="K84" s="488" t="s">
        <v>2862</v>
      </c>
      <c r="L84" s="489" t="s">
        <v>8</v>
      </c>
      <c r="M84" s="490">
        <v>1</v>
      </c>
      <c r="N84" s="482">
        <v>229374.92759999997</v>
      </c>
    </row>
    <row r="85" spans="9:14" ht="15.75" thickBot="1" x14ac:dyDescent="0.3">
      <c r="I85" s="494">
        <v>45134</v>
      </c>
      <c r="J85" s="495" t="s">
        <v>2863</v>
      </c>
      <c r="K85" s="496" t="s">
        <v>2864</v>
      </c>
      <c r="L85" s="497" t="s">
        <v>8</v>
      </c>
      <c r="M85" s="498">
        <v>1</v>
      </c>
      <c r="N85" s="473">
        <v>179388.10889999999</v>
      </c>
    </row>
    <row r="86" spans="9:14" x14ac:dyDescent="0.25">
      <c r="I86" s="512">
        <v>45141</v>
      </c>
      <c r="J86" s="479" t="s">
        <v>191</v>
      </c>
      <c r="K86" s="479" t="s">
        <v>2695</v>
      </c>
      <c r="L86" s="466" t="s">
        <v>8</v>
      </c>
      <c r="M86" s="480">
        <v>2</v>
      </c>
      <c r="N86" s="468">
        <v>256488.2684</v>
      </c>
    </row>
    <row r="87" spans="9:14" x14ac:dyDescent="0.25">
      <c r="I87" s="491">
        <v>45152</v>
      </c>
      <c r="J87" s="461" t="s">
        <v>376</v>
      </c>
      <c r="K87" s="461" t="s">
        <v>377</v>
      </c>
      <c r="L87" s="462" t="s">
        <v>8</v>
      </c>
      <c r="M87" s="463">
        <v>1</v>
      </c>
      <c r="N87" s="482">
        <v>24269.228900000002</v>
      </c>
    </row>
    <row r="88" spans="9:14" x14ac:dyDescent="0.25">
      <c r="I88" s="491">
        <v>45160</v>
      </c>
      <c r="J88" s="461" t="s">
        <v>3305</v>
      </c>
      <c r="K88" s="461" t="s">
        <v>3306</v>
      </c>
      <c r="L88" s="462" t="s">
        <v>8</v>
      </c>
      <c r="M88" s="463">
        <v>1</v>
      </c>
      <c r="N88" s="482">
        <v>718094.19500000007</v>
      </c>
    </row>
    <row r="89" spans="9:14" x14ac:dyDescent="0.25">
      <c r="I89" s="536">
        <v>45167</v>
      </c>
      <c r="J89" s="415" t="s">
        <v>2008</v>
      </c>
      <c r="K89" s="415" t="s">
        <v>2009</v>
      </c>
      <c r="L89" s="521" t="s">
        <v>8</v>
      </c>
      <c r="M89" s="521">
        <v>1</v>
      </c>
      <c r="N89" s="482">
        <v>23205</v>
      </c>
    </row>
    <row r="90" spans="9:14" x14ac:dyDescent="0.25">
      <c r="I90" s="536">
        <v>45167</v>
      </c>
      <c r="J90" s="415" t="s">
        <v>3307</v>
      </c>
      <c r="K90" s="415" t="s">
        <v>3308</v>
      </c>
      <c r="L90" s="521" t="s">
        <v>8</v>
      </c>
      <c r="M90" s="521">
        <v>2</v>
      </c>
      <c r="N90" s="482">
        <v>18564</v>
      </c>
    </row>
    <row r="91" spans="9:14" x14ac:dyDescent="0.25">
      <c r="I91" s="536">
        <v>45167</v>
      </c>
      <c r="J91" s="415" t="s">
        <v>297</v>
      </c>
      <c r="K91" s="415" t="s">
        <v>298</v>
      </c>
      <c r="L91" s="521" t="s">
        <v>8</v>
      </c>
      <c r="M91" s="521">
        <v>1</v>
      </c>
      <c r="N91" s="482">
        <v>17403.75</v>
      </c>
    </row>
    <row r="92" spans="9:14" x14ac:dyDescent="0.25">
      <c r="I92" s="536">
        <v>45167</v>
      </c>
      <c r="J92" s="415" t="s">
        <v>295</v>
      </c>
      <c r="K92" s="415" t="s">
        <v>3165</v>
      </c>
      <c r="L92" s="521" t="s">
        <v>8</v>
      </c>
      <c r="M92" s="521">
        <v>1</v>
      </c>
      <c r="N92" s="482">
        <v>27459.25</v>
      </c>
    </row>
    <row r="93" spans="9:14" ht="15.75" thickBot="1" x14ac:dyDescent="0.3">
      <c r="I93" s="537">
        <v>45167</v>
      </c>
      <c r="J93" s="538" t="s">
        <v>513</v>
      </c>
      <c r="K93" s="538" t="s">
        <v>514</v>
      </c>
      <c r="L93" s="530" t="s">
        <v>8</v>
      </c>
      <c r="M93" s="530">
        <v>1</v>
      </c>
      <c r="N93" s="473">
        <v>26299</v>
      </c>
    </row>
    <row r="94" spans="9:14" x14ac:dyDescent="0.25">
      <c r="I94" s="548">
        <v>45184</v>
      </c>
      <c r="J94" s="417" t="s">
        <v>3791</v>
      </c>
      <c r="K94" s="417" t="s">
        <v>3792</v>
      </c>
      <c r="L94" s="417" t="s">
        <v>8</v>
      </c>
      <c r="M94" s="558">
        <v>1</v>
      </c>
      <c r="N94" s="468">
        <v>517316.8</v>
      </c>
    </row>
    <row r="95" spans="9:14" x14ac:dyDescent="0.25">
      <c r="I95" s="535">
        <v>45191</v>
      </c>
      <c r="J95" s="451" t="s">
        <v>315</v>
      </c>
      <c r="K95" s="451" t="s">
        <v>316</v>
      </c>
      <c r="L95" s="462" t="s">
        <v>8</v>
      </c>
      <c r="M95" s="560">
        <v>2</v>
      </c>
      <c r="N95" s="482">
        <v>161063.42979999998</v>
      </c>
    </row>
    <row r="96" spans="9:14" x14ac:dyDescent="0.25">
      <c r="I96" s="510">
        <v>45191</v>
      </c>
      <c r="J96" s="451" t="s">
        <v>311</v>
      </c>
      <c r="K96" s="451" t="s">
        <v>312</v>
      </c>
      <c r="L96" s="462" t="s">
        <v>8</v>
      </c>
      <c r="M96" s="561">
        <v>2</v>
      </c>
      <c r="N96" s="482">
        <v>131270.53029999998</v>
      </c>
    </row>
    <row r="97" spans="9:14" x14ac:dyDescent="0.25">
      <c r="I97" s="510">
        <v>45191</v>
      </c>
      <c r="J97" s="451" t="s">
        <v>626</v>
      </c>
      <c r="K97" s="451" t="s">
        <v>627</v>
      </c>
      <c r="L97" s="462" t="s">
        <v>8</v>
      </c>
      <c r="M97" s="561">
        <v>1</v>
      </c>
      <c r="N97" s="482">
        <v>21617.793470000001</v>
      </c>
    </row>
    <row r="98" spans="9:14" x14ac:dyDescent="0.25">
      <c r="I98" s="510">
        <v>45191</v>
      </c>
      <c r="J98" s="451" t="s">
        <v>390</v>
      </c>
      <c r="K98" s="451" t="s">
        <v>3287</v>
      </c>
      <c r="L98" s="462" t="s">
        <v>8</v>
      </c>
      <c r="M98" s="561">
        <v>1</v>
      </c>
      <c r="N98" s="482">
        <v>108110.67176</v>
      </c>
    </row>
    <row r="99" spans="9:14" x14ac:dyDescent="0.25">
      <c r="I99" s="510">
        <v>45191</v>
      </c>
      <c r="J99" s="451" t="s">
        <v>3793</v>
      </c>
      <c r="K99" s="451" t="s">
        <v>3794</v>
      </c>
      <c r="L99" s="462" t="s">
        <v>8</v>
      </c>
      <c r="M99" s="561">
        <v>2</v>
      </c>
      <c r="N99" s="482">
        <v>46410</v>
      </c>
    </row>
    <row r="100" spans="9:14" ht="15.75" thickBot="1" x14ac:dyDescent="0.3">
      <c r="I100" s="537">
        <v>45192</v>
      </c>
      <c r="J100" s="538" t="s">
        <v>4106</v>
      </c>
      <c r="K100" s="538" t="s">
        <v>4107</v>
      </c>
      <c r="L100" s="538" t="s">
        <v>8</v>
      </c>
      <c r="M100" s="559">
        <v>2</v>
      </c>
      <c r="N100" s="473">
        <v>56465.5</v>
      </c>
    </row>
    <row r="101" spans="9:14" x14ac:dyDescent="0.25">
      <c r="I101" s="548">
        <v>45209</v>
      </c>
      <c r="J101" s="417" t="s">
        <v>1526</v>
      </c>
      <c r="K101" s="417" t="s">
        <v>1527</v>
      </c>
      <c r="L101" s="417" t="s">
        <v>8</v>
      </c>
      <c r="M101" s="558">
        <v>1</v>
      </c>
      <c r="N101" s="468">
        <v>41589.702700000002</v>
      </c>
    </row>
    <row r="102" spans="9:14" x14ac:dyDescent="0.25">
      <c r="I102" s="536">
        <v>45209</v>
      </c>
      <c r="J102" s="415" t="s">
        <v>1407</v>
      </c>
      <c r="K102" s="415" t="s">
        <v>1408</v>
      </c>
      <c r="L102" s="415" t="s">
        <v>8</v>
      </c>
      <c r="M102" s="557">
        <v>1</v>
      </c>
      <c r="N102" s="482">
        <v>32763.464370000002</v>
      </c>
    </row>
    <row r="103" spans="9:14" x14ac:dyDescent="0.25">
      <c r="I103" s="536">
        <v>45209</v>
      </c>
      <c r="J103" s="415" t="s">
        <v>1528</v>
      </c>
      <c r="K103" s="415" t="s">
        <v>1529</v>
      </c>
      <c r="L103" s="415" t="s">
        <v>8</v>
      </c>
      <c r="M103" s="557">
        <v>1</v>
      </c>
      <c r="N103" s="482">
        <v>52403.511159999995</v>
      </c>
    </row>
    <row r="104" spans="9:14" x14ac:dyDescent="0.25">
      <c r="I104" s="536">
        <v>45209</v>
      </c>
      <c r="J104" s="415" t="s">
        <v>1530</v>
      </c>
      <c r="K104" s="415" t="s">
        <v>1531</v>
      </c>
      <c r="L104" s="415" t="s">
        <v>8</v>
      </c>
      <c r="M104" s="557">
        <v>1</v>
      </c>
      <c r="N104" s="482">
        <v>44089.314360000004</v>
      </c>
    </row>
    <row r="105" spans="9:14" x14ac:dyDescent="0.25">
      <c r="I105" s="536">
        <v>45209</v>
      </c>
      <c r="J105" s="415" t="s">
        <v>636</v>
      </c>
      <c r="K105" s="415" t="s">
        <v>3513</v>
      </c>
      <c r="L105" s="415" t="s">
        <v>8</v>
      </c>
      <c r="M105" s="557">
        <v>12</v>
      </c>
      <c r="N105" s="482">
        <v>339934.12908000004</v>
      </c>
    </row>
    <row r="106" spans="9:14" x14ac:dyDescent="0.25">
      <c r="I106" s="536">
        <v>45209</v>
      </c>
      <c r="J106" s="415" t="s">
        <v>233</v>
      </c>
      <c r="K106" s="415" t="s">
        <v>234</v>
      </c>
      <c r="L106" s="415" t="s">
        <v>8</v>
      </c>
      <c r="M106" s="557">
        <v>1.78</v>
      </c>
      <c r="N106" s="482">
        <v>9912.9006339999996</v>
      </c>
    </row>
    <row r="107" spans="9:14" x14ac:dyDescent="0.25">
      <c r="I107" s="536">
        <v>45209</v>
      </c>
      <c r="J107" s="415" t="s">
        <v>3781</v>
      </c>
      <c r="K107" s="415" t="s">
        <v>3782</v>
      </c>
      <c r="L107" s="415" t="s">
        <v>8</v>
      </c>
      <c r="M107" s="557">
        <v>2</v>
      </c>
      <c r="N107" s="482">
        <v>28311.121019999999</v>
      </c>
    </row>
    <row r="108" spans="9:14" x14ac:dyDescent="0.25">
      <c r="I108" s="536">
        <v>45217</v>
      </c>
      <c r="J108" s="415" t="s">
        <v>4242</v>
      </c>
      <c r="K108" s="415" t="s">
        <v>4243</v>
      </c>
      <c r="L108" s="415" t="s">
        <v>8</v>
      </c>
      <c r="M108" s="557">
        <v>1</v>
      </c>
      <c r="N108" s="482">
        <v>107409.52495000002</v>
      </c>
    </row>
    <row r="109" spans="9:14" x14ac:dyDescent="0.25">
      <c r="I109" s="536">
        <v>45217</v>
      </c>
      <c r="J109" s="415" t="s">
        <v>4244</v>
      </c>
      <c r="K109" s="415" t="s">
        <v>4245</v>
      </c>
      <c r="L109" s="415" t="s">
        <v>8</v>
      </c>
      <c r="M109" s="557">
        <v>2</v>
      </c>
      <c r="N109" s="482">
        <v>495040</v>
      </c>
    </row>
    <row r="110" spans="9:14" x14ac:dyDescent="0.25">
      <c r="I110" s="536">
        <v>45217</v>
      </c>
      <c r="J110" s="415" t="s">
        <v>4246</v>
      </c>
      <c r="K110" s="415" t="s">
        <v>4247</v>
      </c>
      <c r="L110" s="415" t="s">
        <v>8</v>
      </c>
      <c r="M110" s="557">
        <v>4</v>
      </c>
      <c r="N110" s="482">
        <v>43316</v>
      </c>
    </row>
    <row r="111" spans="9:14" ht="15.75" thickBot="1" x14ac:dyDescent="0.3">
      <c r="I111" s="537">
        <v>45217</v>
      </c>
      <c r="J111" s="538" t="s">
        <v>173</v>
      </c>
      <c r="K111" s="538" t="s">
        <v>174</v>
      </c>
      <c r="L111" s="538" t="s">
        <v>8</v>
      </c>
      <c r="M111" s="559">
        <v>5</v>
      </c>
      <c r="N111" s="473">
        <v>25138.75</v>
      </c>
    </row>
    <row r="112" spans="9:14" x14ac:dyDescent="0.25">
      <c r="I112" s="548">
        <v>45244</v>
      </c>
      <c r="J112" s="417" t="s">
        <v>307</v>
      </c>
      <c r="K112" s="417" t="s">
        <v>2852</v>
      </c>
      <c r="L112" s="417" t="s">
        <v>8</v>
      </c>
      <c r="M112" s="558">
        <v>2</v>
      </c>
      <c r="N112" s="468">
        <v>1148989.5416999999</v>
      </c>
    </row>
    <row r="113" spans="9:14" x14ac:dyDescent="0.25">
      <c r="I113" s="536">
        <v>45255</v>
      </c>
      <c r="J113" s="415" t="s">
        <v>4583</v>
      </c>
      <c r="K113" s="415" t="s">
        <v>4584</v>
      </c>
      <c r="L113" s="415" t="s">
        <v>8</v>
      </c>
      <c r="M113" s="557">
        <v>1</v>
      </c>
      <c r="N113" s="482">
        <v>209318.36652999997</v>
      </c>
    </row>
    <row r="114" spans="9:14" x14ac:dyDescent="0.25">
      <c r="I114" s="536">
        <v>45255</v>
      </c>
      <c r="J114" s="415" t="s">
        <v>1770</v>
      </c>
      <c r="K114" s="415" t="s">
        <v>1771</v>
      </c>
      <c r="L114" s="415" t="s">
        <v>8</v>
      </c>
      <c r="M114" s="557">
        <v>1</v>
      </c>
      <c r="N114" s="482">
        <v>148175.00151999999</v>
      </c>
    </row>
    <row r="115" spans="9:14" x14ac:dyDescent="0.25">
      <c r="I115" s="536">
        <v>45255</v>
      </c>
      <c r="J115" s="415" t="s">
        <v>74</v>
      </c>
      <c r="K115" s="415" t="s">
        <v>75</v>
      </c>
      <c r="L115" s="415" t="s">
        <v>8</v>
      </c>
      <c r="M115" s="557">
        <v>1</v>
      </c>
      <c r="N115" s="482">
        <v>388683.75</v>
      </c>
    </row>
    <row r="116" spans="9:14" x14ac:dyDescent="0.25">
      <c r="I116" s="536">
        <v>45255</v>
      </c>
      <c r="J116" s="415" t="s">
        <v>1770</v>
      </c>
      <c r="K116" s="415" t="s">
        <v>1771</v>
      </c>
      <c r="L116" s="415" t="s">
        <v>8</v>
      </c>
      <c r="M116" s="557">
        <v>1</v>
      </c>
      <c r="N116" s="482">
        <v>148175.00151999999</v>
      </c>
    </row>
    <row r="117" spans="9:14" x14ac:dyDescent="0.25">
      <c r="I117" s="536">
        <v>45258</v>
      </c>
      <c r="J117" s="415" t="s">
        <v>3292</v>
      </c>
      <c r="K117" s="415" t="s">
        <v>3293</v>
      </c>
      <c r="L117" s="415" t="s">
        <v>8</v>
      </c>
      <c r="M117" s="557">
        <v>2</v>
      </c>
      <c r="N117" s="482">
        <v>1547</v>
      </c>
    </row>
    <row r="118" spans="9:14" x14ac:dyDescent="0.25">
      <c r="I118" s="536">
        <v>45258</v>
      </c>
      <c r="J118" s="415" t="s">
        <v>817</v>
      </c>
      <c r="K118" s="415" t="s">
        <v>818</v>
      </c>
      <c r="L118" s="415" t="s">
        <v>8</v>
      </c>
      <c r="M118" s="557">
        <v>2</v>
      </c>
      <c r="N118" s="482">
        <v>9282</v>
      </c>
    </row>
    <row r="119" spans="9:14" x14ac:dyDescent="0.25">
      <c r="I119" s="536">
        <v>45258</v>
      </c>
      <c r="J119" s="415" t="s">
        <v>4585</v>
      </c>
      <c r="K119" s="415" t="s">
        <v>868</v>
      </c>
      <c r="L119" s="415" t="s">
        <v>8</v>
      </c>
      <c r="M119" s="557">
        <v>1</v>
      </c>
      <c r="N119" s="482">
        <v>24752</v>
      </c>
    </row>
    <row r="120" spans="9:14" x14ac:dyDescent="0.25">
      <c r="I120" s="536">
        <v>45258</v>
      </c>
      <c r="J120" s="415" t="s">
        <v>513</v>
      </c>
      <c r="K120" s="415" t="s">
        <v>514</v>
      </c>
      <c r="L120" s="415" t="s">
        <v>8</v>
      </c>
      <c r="M120" s="557">
        <v>2</v>
      </c>
      <c r="N120" s="482">
        <v>37128</v>
      </c>
    </row>
    <row r="121" spans="9:14" ht="15.75" thickBot="1" x14ac:dyDescent="0.3">
      <c r="I121" s="537">
        <v>45260</v>
      </c>
      <c r="J121" s="538" t="s">
        <v>191</v>
      </c>
      <c r="K121" s="538" t="s">
        <v>2695</v>
      </c>
      <c r="L121" s="538" t="s">
        <v>8</v>
      </c>
      <c r="M121" s="559">
        <v>1</v>
      </c>
      <c r="N121" s="473">
        <v>128386.93777</v>
      </c>
    </row>
    <row r="122" spans="9:14" x14ac:dyDescent="0.25">
      <c r="I122" s="548">
        <v>45275</v>
      </c>
      <c r="J122" s="417" t="s">
        <v>233</v>
      </c>
      <c r="K122" s="417" t="s">
        <v>4230</v>
      </c>
      <c r="L122" s="417" t="s">
        <v>8</v>
      </c>
      <c r="M122" s="558">
        <v>1.78</v>
      </c>
      <c r="N122" s="468">
        <v>10804.976327600001</v>
      </c>
    </row>
    <row r="123" spans="9:14" x14ac:dyDescent="0.25">
      <c r="I123" s="536">
        <v>45275</v>
      </c>
      <c r="J123" s="415" t="s">
        <v>985</v>
      </c>
      <c r="K123" s="415" t="s">
        <v>986</v>
      </c>
      <c r="L123" s="415" t="s">
        <v>8</v>
      </c>
      <c r="M123" s="557">
        <v>1</v>
      </c>
      <c r="N123" s="482">
        <v>38637.779179999998</v>
      </c>
    </row>
    <row r="124" spans="9:14" x14ac:dyDescent="0.25">
      <c r="I124" s="536">
        <v>45275</v>
      </c>
      <c r="J124" s="415" t="s">
        <v>2855</v>
      </c>
      <c r="K124" s="415" t="s">
        <v>2856</v>
      </c>
      <c r="L124" s="415" t="s">
        <v>8</v>
      </c>
      <c r="M124" s="557">
        <v>1</v>
      </c>
      <c r="N124" s="482">
        <v>56383.911220000002</v>
      </c>
    </row>
    <row r="125" spans="9:14" x14ac:dyDescent="0.25">
      <c r="I125" s="536">
        <v>45275</v>
      </c>
      <c r="J125" s="415" t="s">
        <v>2853</v>
      </c>
      <c r="K125" s="415" t="s">
        <v>2854</v>
      </c>
      <c r="L125" s="415" t="s">
        <v>8</v>
      </c>
      <c r="M125" s="557">
        <v>1</v>
      </c>
      <c r="N125" s="482">
        <v>49099.072749999999</v>
      </c>
    </row>
    <row r="126" spans="9:14" x14ac:dyDescent="0.25">
      <c r="I126" s="536">
        <v>45275</v>
      </c>
      <c r="J126" s="415" t="s">
        <v>636</v>
      </c>
      <c r="K126" s="415" t="s">
        <v>3513</v>
      </c>
      <c r="L126" s="415" t="s">
        <v>8</v>
      </c>
      <c r="M126" s="557">
        <v>12</v>
      </c>
      <c r="N126" s="482">
        <v>340876.80899999995</v>
      </c>
    </row>
    <row r="127" spans="9:14" x14ac:dyDescent="0.25">
      <c r="I127" s="536">
        <v>45276</v>
      </c>
      <c r="J127" s="415" t="s">
        <v>2857</v>
      </c>
      <c r="K127" s="415" t="s">
        <v>2858</v>
      </c>
      <c r="L127" s="415" t="s">
        <v>8</v>
      </c>
      <c r="M127" s="557">
        <v>1</v>
      </c>
      <c r="N127" s="482">
        <v>62029.826950000002</v>
      </c>
    </row>
    <row r="128" spans="9:14" ht="15.75" thickBot="1" x14ac:dyDescent="0.3">
      <c r="I128" s="537">
        <v>45287</v>
      </c>
      <c r="J128" s="538" t="s">
        <v>636</v>
      </c>
      <c r="K128" s="538" t="s">
        <v>3513</v>
      </c>
      <c r="L128" s="538" t="s">
        <v>8</v>
      </c>
      <c r="M128" s="559">
        <v>2</v>
      </c>
      <c r="N128" s="473">
        <v>56812.801500000001</v>
      </c>
    </row>
  </sheetData>
  <autoFilter ref="C6:G17" xr:uid="{00000000-0001-0000-0C00-000000000000}"/>
  <mergeCells count="2">
    <mergeCell ref="I4:N5"/>
    <mergeCell ref="C4:G5"/>
  </mergeCells>
  <hyperlinks>
    <hyperlink ref="A1" location="GENERAL!A1" display="GENERAL" xr:uid="{00000000-0004-0000-0C00-000000000000}"/>
    <hyperlink ref="A2" location="'PARETO '!A1" display="PARETO" xr:uid="{00000000-0004-0000-0C00-000001000000}"/>
    <hyperlink ref="A3" location="'COSTO POR MES'!A1" display="COSTO POR MES" xr:uid="{00000000-0004-0000-0C00-000002000000}"/>
  </hyperlinks>
  <pageMargins left="0.39370078740157483" right="0.23622047244094491" top="0.74803149606299213" bottom="0.74803149606299213" header="0.31496062992125984" footer="0.31496062992125984"/>
  <pageSetup paperSize="5" scale="65" orientation="landscape" r:id="rId1"/>
  <rowBreaks count="2" manualBreakCount="2">
    <brk id="38" min="2" max="13" man="1"/>
    <brk id="85" min="2" max="13" man="1"/>
  </rowBreaks>
  <colBreaks count="2" manualBreakCount="2">
    <brk id="8" max="1048575" man="1"/>
    <brk id="14" max="43"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E473"/>
  <sheetViews>
    <sheetView view="pageBreakPreview" zoomScale="80" zoomScaleNormal="25" zoomScaleSheetLayoutView="8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RowHeight="15" x14ac:dyDescent="0.25"/>
  <cols>
    <col min="1" max="1" width="25.7109375" bestFit="1" customWidth="1"/>
    <col min="2" max="2" width="4.5703125" customWidth="1"/>
    <col min="3" max="3" width="12" style="129" bestFit="1" customWidth="1"/>
    <col min="5" max="5" width="87" customWidth="1"/>
    <col min="6" max="6" width="9.5703125" bestFit="1" customWidth="1"/>
    <col min="7" max="7" width="17.5703125" bestFit="1" customWidth="1"/>
    <col min="10" max="10" width="8.85546875" style="129" bestFit="1" customWidth="1"/>
    <col min="11" max="11" width="72.140625" bestFit="1" customWidth="1"/>
    <col min="12" max="12" width="7.42578125" bestFit="1" customWidth="1"/>
    <col min="13" max="13" width="7.85546875" bestFit="1" customWidth="1"/>
    <col min="14" max="14" width="17.5703125" bestFit="1" customWidth="1"/>
    <col min="15" max="15" width="8.85546875" customWidth="1"/>
    <col min="16" max="16" width="16.42578125" customWidth="1"/>
    <col min="17" max="17" width="20.140625" bestFit="1" customWidth="1"/>
    <col min="19" max="19" width="10.42578125" bestFit="1" customWidth="1"/>
    <col min="21" max="21" width="23.7109375" hidden="1" customWidth="1"/>
    <col min="22" max="22" width="27.42578125" hidden="1" customWidth="1"/>
    <col min="23" max="23" width="16.85546875" hidden="1" customWidth="1"/>
    <col min="24" max="24" width="16.42578125" hidden="1" customWidth="1"/>
    <col min="25" max="27" width="0" hidden="1" customWidth="1"/>
    <col min="28" max="28" width="20.28515625" hidden="1" customWidth="1"/>
    <col min="29" max="29" width="28.42578125" hidden="1" customWidth="1"/>
    <col min="30" max="30" width="16.85546875" hidden="1" customWidth="1"/>
    <col min="31" max="31" width="15.5703125" hidden="1" customWidth="1"/>
    <col min="32" max="33" width="0" hidden="1" customWidth="1"/>
  </cols>
  <sheetData>
    <row r="1" spans="1:31" ht="15.75" thickBot="1" x14ac:dyDescent="0.3">
      <c r="A1" s="75" t="s">
        <v>49</v>
      </c>
      <c r="G1" s="135">
        <f>+G2+N2</f>
        <v>223843937.84301329</v>
      </c>
      <c r="V1" s="46" t="s">
        <v>43</v>
      </c>
      <c r="AC1" s="65" t="s">
        <v>41</v>
      </c>
    </row>
    <row r="2" spans="1:31" ht="15.75" thickBot="1" x14ac:dyDescent="0.3">
      <c r="A2" s="75" t="s">
        <v>51</v>
      </c>
      <c r="F2" s="49" t="s">
        <v>26</v>
      </c>
      <c r="G2" s="50">
        <f>SUM(G7:G268)</f>
        <v>79536373.850500003</v>
      </c>
      <c r="M2" s="49" t="s">
        <v>26</v>
      </c>
      <c r="N2" s="50">
        <f>SUM(N7:N473)</f>
        <v>144307563.99251327</v>
      </c>
      <c r="O2" s="105"/>
      <c r="P2" s="105"/>
      <c r="Q2" s="105"/>
      <c r="U2" s="61" t="s">
        <v>47</v>
      </c>
      <c r="V2" s="62">
        <f>SUM(X4:X44)</f>
        <v>0</v>
      </c>
      <c r="W2" s="63" t="s">
        <v>48</v>
      </c>
      <c r="X2" s="64">
        <f>SUM(X47:X50)</f>
        <v>0</v>
      </c>
      <c r="AB2" s="61" t="s">
        <v>47</v>
      </c>
      <c r="AC2" s="62">
        <f>SUM(AE4:AE24)</f>
        <v>0</v>
      </c>
      <c r="AD2" s="63" t="s">
        <v>48</v>
      </c>
      <c r="AE2" s="64">
        <f>SUM(AE27)</f>
        <v>0</v>
      </c>
    </row>
    <row r="3" spans="1:31" ht="15.75" thickBot="1" x14ac:dyDescent="0.3">
      <c r="A3" s="75" t="s">
        <v>52</v>
      </c>
    </row>
    <row r="4" spans="1:31" ht="15.75" thickBot="1" x14ac:dyDescent="0.3">
      <c r="A4" s="75" t="s">
        <v>67</v>
      </c>
      <c r="C4" s="655" t="s">
        <v>17</v>
      </c>
      <c r="D4" s="656"/>
      <c r="E4" s="656"/>
      <c r="F4" s="656"/>
      <c r="G4" s="657"/>
      <c r="I4" s="661" t="s">
        <v>0</v>
      </c>
      <c r="J4" s="662"/>
      <c r="K4" s="662"/>
      <c r="L4" s="662"/>
      <c r="M4" s="662"/>
      <c r="N4" s="663"/>
      <c r="O4" s="107"/>
      <c r="P4" s="103" t="s">
        <v>54</v>
      </c>
      <c r="Q4" s="104" t="s">
        <v>26</v>
      </c>
      <c r="S4" s="277"/>
      <c r="T4" s="345"/>
      <c r="U4" s="330"/>
      <c r="V4" s="279"/>
      <c r="W4" s="279"/>
      <c r="X4" s="248"/>
      <c r="Y4" s="247"/>
      <c r="Z4" s="292"/>
      <c r="AA4" s="293"/>
      <c r="AB4" s="331"/>
      <c r="AC4" s="283"/>
      <c r="AD4" s="294"/>
      <c r="AE4" s="284"/>
    </row>
    <row r="5" spans="1:31" x14ac:dyDescent="0.25">
      <c r="C5" s="658"/>
      <c r="D5" s="659"/>
      <c r="E5" s="659"/>
      <c r="F5" s="659"/>
      <c r="G5" s="660"/>
      <c r="I5" s="664"/>
      <c r="J5" s="665"/>
      <c r="K5" s="665"/>
      <c r="L5" s="665"/>
      <c r="M5" s="665"/>
      <c r="N5" s="666"/>
      <c r="O5" s="107"/>
      <c r="P5" s="102" t="s">
        <v>55</v>
      </c>
      <c r="Q5" s="316">
        <f>SUM(G7:G43,N7:N54)</f>
        <v>14911330.770848336</v>
      </c>
      <c r="S5" s="247"/>
      <c r="T5" s="329"/>
      <c r="U5" s="277"/>
      <c r="V5" s="330"/>
      <c r="W5" s="279"/>
      <c r="X5" s="343"/>
      <c r="Y5" s="247"/>
      <c r="Z5" s="301"/>
      <c r="AA5" s="302"/>
      <c r="AB5" s="332"/>
      <c r="AC5" s="303"/>
      <c r="AD5" s="304"/>
      <c r="AE5" s="284"/>
    </row>
    <row r="6" spans="1:31" ht="15.75" thickBot="1" x14ac:dyDescent="0.3">
      <c r="C6" s="274" t="s">
        <v>73</v>
      </c>
      <c r="D6" s="275" t="s">
        <v>1</v>
      </c>
      <c r="E6" s="275" t="s">
        <v>21</v>
      </c>
      <c r="F6" s="275" t="s">
        <v>2</v>
      </c>
      <c r="G6" s="276" t="s">
        <v>31</v>
      </c>
      <c r="I6" s="84" t="s">
        <v>1</v>
      </c>
      <c r="J6" s="85" t="s">
        <v>22</v>
      </c>
      <c r="K6" s="85" t="s">
        <v>21</v>
      </c>
      <c r="L6" s="85" t="s">
        <v>2</v>
      </c>
      <c r="M6" s="85" t="s">
        <v>23</v>
      </c>
      <c r="N6" s="202" t="s">
        <v>31</v>
      </c>
      <c r="O6" s="108"/>
      <c r="P6" s="101" t="s">
        <v>56</v>
      </c>
      <c r="Q6" s="318">
        <f>SUM(G44:G68,N55:N94)</f>
        <v>21165563.652094997</v>
      </c>
      <c r="S6" s="277"/>
      <c r="T6" s="278"/>
      <c r="U6" s="330"/>
      <c r="V6" s="279"/>
      <c r="W6" s="279"/>
      <c r="X6" s="333"/>
      <c r="Y6" s="247"/>
      <c r="Z6" s="305"/>
      <c r="AA6" s="306"/>
      <c r="AB6" s="337"/>
      <c r="AC6" s="297"/>
      <c r="AD6" s="297"/>
      <c r="AE6" s="298"/>
    </row>
    <row r="7" spans="1:31" x14ac:dyDescent="0.25">
      <c r="A7" t="s">
        <v>43</v>
      </c>
      <c r="C7" s="205">
        <v>2902</v>
      </c>
      <c r="D7" s="183">
        <v>44928</v>
      </c>
      <c r="E7" s="184" t="s">
        <v>317</v>
      </c>
      <c r="F7" s="241" t="s">
        <v>9</v>
      </c>
      <c r="G7" s="233">
        <v>119000</v>
      </c>
      <c r="I7" s="230">
        <v>44931</v>
      </c>
      <c r="J7" s="196" t="s">
        <v>74</v>
      </c>
      <c r="K7" s="196" t="s">
        <v>75</v>
      </c>
      <c r="L7" s="197" t="s">
        <v>9</v>
      </c>
      <c r="M7" s="197">
        <v>1</v>
      </c>
      <c r="N7" s="369">
        <v>349700</v>
      </c>
      <c r="O7" s="106"/>
      <c r="P7" s="101" t="s">
        <v>57</v>
      </c>
      <c r="Q7" s="318">
        <f>SUM(G69:G78,N95:N134)</f>
        <v>22413012.158005003</v>
      </c>
      <c r="S7" s="277"/>
      <c r="T7" s="278"/>
      <c r="U7" s="330"/>
      <c r="V7" s="279"/>
      <c r="W7" s="279"/>
      <c r="X7" s="333"/>
      <c r="Y7" s="247"/>
      <c r="Z7" s="305"/>
      <c r="AA7" s="306"/>
      <c r="AB7" s="337"/>
      <c r="AC7" s="297"/>
      <c r="AD7" s="297"/>
      <c r="AE7" s="298"/>
    </row>
    <row r="8" spans="1:31" x14ac:dyDescent="0.25">
      <c r="C8" s="185">
        <v>2902</v>
      </c>
      <c r="D8" s="177">
        <v>44928</v>
      </c>
      <c r="E8" s="178" t="s">
        <v>318</v>
      </c>
      <c r="F8" s="179" t="s">
        <v>9</v>
      </c>
      <c r="G8" s="231">
        <v>119000</v>
      </c>
      <c r="I8" s="230">
        <v>44935</v>
      </c>
      <c r="J8" s="196" t="s">
        <v>79</v>
      </c>
      <c r="K8" s="196" t="s">
        <v>80</v>
      </c>
      <c r="L8" s="197" t="s">
        <v>9</v>
      </c>
      <c r="M8" s="197">
        <v>83</v>
      </c>
      <c r="N8" s="369">
        <v>34349.835520000001</v>
      </c>
      <c r="O8" s="106"/>
      <c r="P8" s="101" t="s">
        <v>58</v>
      </c>
      <c r="Q8" s="318">
        <f>SUM(G79:G100,N135:N180)</f>
        <v>11918591.280155003</v>
      </c>
      <c r="S8" s="277"/>
      <c r="T8" s="278"/>
      <c r="U8" s="330"/>
      <c r="V8" s="279"/>
      <c r="W8" s="279"/>
      <c r="X8" s="333"/>
      <c r="Y8" s="247"/>
      <c r="Z8" s="295"/>
      <c r="AA8" s="296"/>
      <c r="AB8" s="335"/>
      <c r="AC8" s="297"/>
      <c r="AD8" s="294"/>
      <c r="AE8" s="298"/>
    </row>
    <row r="9" spans="1:31" x14ac:dyDescent="0.25">
      <c r="C9" s="185">
        <v>2902</v>
      </c>
      <c r="D9" s="177">
        <v>44928</v>
      </c>
      <c r="E9" s="178" t="s">
        <v>319</v>
      </c>
      <c r="F9" s="179" t="s">
        <v>9</v>
      </c>
      <c r="G9" s="231">
        <v>119000</v>
      </c>
      <c r="I9" s="230">
        <v>44935</v>
      </c>
      <c r="J9" s="196" t="s">
        <v>352</v>
      </c>
      <c r="K9" s="196" t="s">
        <v>353</v>
      </c>
      <c r="L9" s="197" t="s">
        <v>9</v>
      </c>
      <c r="M9" s="197">
        <v>5</v>
      </c>
      <c r="N9" s="369">
        <v>12737.069800000003</v>
      </c>
      <c r="O9" s="106"/>
      <c r="P9" s="101" t="s">
        <v>59</v>
      </c>
      <c r="Q9" s="318">
        <f>SUM(G101:G141,N181:N233)</f>
        <v>23189558.255999986</v>
      </c>
      <c r="S9" s="277"/>
      <c r="T9" s="278"/>
      <c r="U9" s="330"/>
      <c r="V9" s="279"/>
      <c r="W9" s="279"/>
      <c r="X9" s="333"/>
      <c r="Y9" s="247"/>
      <c r="Z9" s="336"/>
      <c r="AA9" s="306"/>
      <c r="AB9" s="337"/>
      <c r="AC9" s="297"/>
      <c r="AD9" s="338"/>
      <c r="AE9" s="298"/>
    </row>
    <row r="10" spans="1:31" x14ac:dyDescent="0.25">
      <c r="C10" s="185">
        <v>2902</v>
      </c>
      <c r="D10" s="177">
        <v>44928</v>
      </c>
      <c r="E10" s="178" t="s">
        <v>320</v>
      </c>
      <c r="F10" s="179" t="s">
        <v>9</v>
      </c>
      <c r="G10" s="231">
        <v>223125</v>
      </c>
      <c r="I10" s="230">
        <v>44935</v>
      </c>
      <c r="J10" s="196" t="s">
        <v>354</v>
      </c>
      <c r="K10" s="196" t="s">
        <v>355</v>
      </c>
      <c r="L10" s="197" t="s">
        <v>9</v>
      </c>
      <c r="M10" s="197">
        <v>1</v>
      </c>
      <c r="N10" s="369">
        <v>4270.8854066666672</v>
      </c>
      <c r="O10" s="106"/>
      <c r="P10" s="101" t="s">
        <v>60</v>
      </c>
      <c r="Q10" s="318">
        <f>SUM(G142:G146,N234:N274)</f>
        <v>11888002.588239999</v>
      </c>
      <c r="S10" s="277"/>
      <c r="T10" s="278"/>
      <c r="U10" s="330"/>
      <c r="V10" s="279"/>
      <c r="W10" s="279"/>
      <c r="X10" s="333"/>
      <c r="Y10" s="247"/>
      <c r="Z10" s="247"/>
      <c r="AA10" s="285"/>
      <c r="AB10" s="286"/>
      <c r="AC10" s="340"/>
      <c r="AD10" s="285"/>
      <c r="AE10" s="287"/>
    </row>
    <row r="11" spans="1:31" x14ac:dyDescent="0.25">
      <c r="C11" s="185">
        <v>2902</v>
      </c>
      <c r="D11" s="177">
        <v>44928</v>
      </c>
      <c r="E11" s="178" t="s">
        <v>321</v>
      </c>
      <c r="F11" s="179" t="s">
        <v>9</v>
      </c>
      <c r="G11" s="231">
        <v>44625</v>
      </c>
      <c r="I11" s="230">
        <v>44935</v>
      </c>
      <c r="J11" s="196" t="s">
        <v>356</v>
      </c>
      <c r="K11" s="196" t="s">
        <v>357</v>
      </c>
      <c r="L11" s="197" t="s">
        <v>9</v>
      </c>
      <c r="M11" s="197">
        <v>2</v>
      </c>
      <c r="N11" s="369">
        <v>2115.4709333333331</v>
      </c>
      <c r="O11" s="106"/>
      <c r="P11" s="101" t="s">
        <v>61</v>
      </c>
      <c r="Q11" s="318">
        <f>SUM(G147:G160,N275:N305)</f>
        <v>24015021.660129998</v>
      </c>
      <c r="S11" s="247"/>
      <c r="T11" s="329"/>
      <c r="U11" s="277"/>
      <c r="V11" s="330"/>
      <c r="W11" s="279"/>
      <c r="X11" s="248"/>
      <c r="Y11" s="247"/>
      <c r="Z11" s="247"/>
      <c r="AA11" s="285"/>
      <c r="AB11" s="286"/>
      <c r="AC11" s="340"/>
      <c r="AD11" s="285"/>
      <c r="AE11" s="287"/>
    </row>
    <row r="12" spans="1:31" x14ac:dyDescent="0.25">
      <c r="C12" s="185">
        <v>2902</v>
      </c>
      <c r="D12" s="177">
        <v>44928</v>
      </c>
      <c r="E12" s="178" t="s">
        <v>322</v>
      </c>
      <c r="F12" s="179" t="s">
        <v>9</v>
      </c>
      <c r="G12" s="231">
        <v>44625</v>
      </c>
      <c r="I12" s="230">
        <v>44935</v>
      </c>
      <c r="J12" s="196" t="s">
        <v>358</v>
      </c>
      <c r="K12" s="196" t="s">
        <v>359</v>
      </c>
      <c r="L12" s="197" t="s">
        <v>9</v>
      </c>
      <c r="M12" s="197">
        <v>100</v>
      </c>
      <c r="N12" s="369">
        <v>4247.0306666666675</v>
      </c>
      <c r="O12" s="106"/>
      <c r="P12" s="101" t="s">
        <v>62</v>
      </c>
      <c r="Q12" s="318">
        <f>SUM(G161:G185,N306:N360)</f>
        <v>25566415.742629997</v>
      </c>
      <c r="S12" s="247"/>
      <c r="T12" s="329"/>
      <c r="U12" s="277"/>
      <c r="V12" s="330"/>
      <c r="W12" s="279"/>
      <c r="X12" s="248"/>
      <c r="Y12" s="247"/>
      <c r="Z12" s="286"/>
      <c r="AA12" s="280"/>
      <c r="AB12" s="340"/>
      <c r="AC12" s="285"/>
      <c r="AD12" s="285"/>
      <c r="AE12" s="298"/>
    </row>
    <row r="13" spans="1:31" x14ac:dyDescent="0.25">
      <c r="C13" s="185">
        <v>2387</v>
      </c>
      <c r="D13" s="177">
        <v>44928</v>
      </c>
      <c r="E13" s="178" t="s">
        <v>323</v>
      </c>
      <c r="F13" s="179" t="s">
        <v>9</v>
      </c>
      <c r="G13" s="231">
        <v>44625</v>
      </c>
      <c r="I13" s="230">
        <v>44935</v>
      </c>
      <c r="J13" s="196" t="s">
        <v>360</v>
      </c>
      <c r="K13" s="196" t="s">
        <v>361</v>
      </c>
      <c r="L13" s="197" t="s">
        <v>9</v>
      </c>
      <c r="M13" s="197">
        <v>1</v>
      </c>
      <c r="N13" s="369">
        <v>4134.5122000000001</v>
      </c>
      <c r="O13" s="106"/>
      <c r="P13" s="101" t="s">
        <v>63</v>
      </c>
      <c r="Q13" s="318">
        <f>SUM(G186:G215,N361:N413)</f>
        <v>21895923.741230004</v>
      </c>
      <c r="S13" s="247"/>
      <c r="T13" s="329"/>
      <c r="U13" s="277"/>
      <c r="V13" s="330"/>
      <c r="W13" s="279"/>
      <c r="X13" s="248"/>
      <c r="Y13" s="247"/>
      <c r="Z13" s="286"/>
      <c r="AA13" s="280"/>
      <c r="AB13" s="340"/>
      <c r="AC13" s="285"/>
      <c r="AD13" s="285"/>
      <c r="AE13" s="298"/>
    </row>
    <row r="14" spans="1:31" x14ac:dyDescent="0.25">
      <c r="C14" s="185">
        <v>2387</v>
      </c>
      <c r="D14" s="177">
        <v>44928</v>
      </c>
      <c r="E14" s="178" t="s">
        <v>324</v>
      </c>
      <c r="F14" s="179" t="s">
        <v>9</v>
      </c>
      <c r="G14" s="231">
        <v>14875</v>
      </c>
      <c r="I14" s="230">
        <v>44935</v>
      </c>
      <c r="J14" s="196" t="s">
        <v>362</v>
      </c>
      <c r="K14" s="196" t="s">
        <v>363</v>
      </c>
      <c r="L14" s="197" t="s">
        <v>9</v>
      </c>
      <c r="M14" s="197">
        <v>3</v>
      </c>
      <c r="N14" s="369">
        <v>1502.1060600000001</v>
      </c>
      <c r="O14" s="106"/>
      <c r="P14" s="101" t="s">
        <v>64</v>
      </c>
      <c r="Q14" s="318">
        <f>SUM(G216:G226,N414:N424)</f>
        <v>5756781.7658399986</v>
      </c>
      <c r="S14" s="247"/>
      <c r="T14" s="329"/>
      <c r="U14" s="277"/>
      <c r="V14" s="330"/>
      <c r="W14" s="279"/>
      <c r="X14" s="248"/>
      <c r="Y14" s="247"/>
      <c r="Z14" s="286"/>
      <c r="AA14" s="280"/>
      <c r="AB14" s="340"/>
      <c r="AC14" s="285"/>
      <c r="AD14" s="285"/>
      <c r="AE14" s="298"/>
    </row>
    <row r="15" spans="1:31" x14ac:dyDescent="0.25">
      <c r="C15" s="185">
        <v>2387</v>
      </c>
      <c r="D15" s="177">
        <v>44928</v>
      </c>
      <c r="E15" s="178" t="s">
        <v>325</v>
      </c>
      <c r="F15" s="179" t="s">
        <v>9</v>
      </c>
      <c r="G15" s="231">
        <v>22312.5</v>
      </c>
      <c r="I15" s="230">
        <v>44935</v>
      </c>
      <c r="J15" s="196" t="s">
        <v>364</v>
      </c>
      <c r="K15" s="196" t="s">
        <v>365</v>
      </c>
      <c r="L15" s="197" t="s">
        <v>9</v>
      </c>
      <c r="M15" s="197">
        <v>2</v>
      </c>
      <c r="N15" s="369">
        <v>29102.164000000004</v>
      </c>
      <c r="O15" s="106"/>
      <c r="P15" s="101" t="s">
        <v>65</v>
      </c>
      <c r="Q15" s="318">
        <f>SUM(G227:G241,N425:N445)</f>
        <v>27580551.989549998</v>
      </c>
      <c r="S15" s="247"/>
      <c r="T15" s="329"/>
      <c r="U15" s="277"/>
      <c r="V15" s="330"/>
      <c r="W15" s="279"/>
      <c r="X15" s="248"/>
      <c r="Y15" s="247"/>
      <c r="Z15" s="286"/>
      <c r="AA15" s="280"/>
      <c r="AB15" s="340"/>
      <c r="AC15" s="285"/>
      <c r="AD15" s="285"/>
      <c r="AE15" s="298"/>
    </row>
    <row r="16" spans="1:31" ht="15.75" thickBot="1" x14ac:dyDescent="0.3">
      <c r="C16" s="185">
        <v>2387</v>
      </c>
      <c r="D16" s="177">
        <v>44928</v>
      </c>
      <c r="E16" s="178" t="s">
        <v>326</v>
      </c>
      <c r="F16" s="179" t="s">
        <v>9</v>
      </c>
      <c r="G16" s="231">
        <v>22312.5</v>
      </c>
      <c r="I16" s="230">
        <v>44935</v>
      </c>
      <c r="J16" s="196" t="s">
        <v>366</v>
      </c>
      <c r="K16" s="196" t="s">
        <v>367</v>
      </c>
      <c r="L16" s="197" t="s">
        <v>9</v>
      </c>
      <c r="M16" s="197">
        <v>1</v>
      </c>
      <c r="N16" s="369">
        <v>14277.747726666666</v>
      </c>
      <c r="O16" s="106"/>
      <c r="P16" s="115" t="s">
        <v>66</v>
      </c>
      <c r="Q16" s="319">
        <f>SUM(G242:G268,N446:N473)</f>
        <v>13543184.238290001</v>
      </c>
      <c r="S16" s="277"/>
      <c r="T16" s="278"/>
      <c r="U16" s="330"/>
      <c r="V16" s="279"/>
      <c r="W16" s="279"/>
      <c r="X16" s="248"/>
      <c r="Y16" s="247"/>
      <c r="Z16" s="286"/>
      <c r="AA16" s="280"/>
      <c r="AB16" s="340"/>
      <c r="AC16" s="285"/>
      <c r="AD16" s="285"/>
      <c r="AE16" s="298"/>
    </row>
    <row r="17" spans="3:31" ht="15.75" thickBot="1" x14ac:dyDescent="0.3">
      <c r="C17" s="185">
        <v>2387</v>
      </c>
      <c r="D17" s="177">
        <v>44928</v>
      </c>
      <c r="E17" s="178" t="s">
        <v>327</v>
      </c>
      <c r="F17" s="179" t="s">
        <v>9</v>
      </c>
      <c r="G17" s="231">
        <v>14875</v>
      </c>
      <c r="I17" s="230">
        <v>44935</v>
      </c>
      <c r="J17" s="196" t="s">
        <v>368</v>
      </c>
      <c r="K17" s="196" t="s">
        <v>369</v>
      </c>
      <c r="L17" s="197" t="s">
        <v>9</v>
      </c>
      <c r="M17" s="197">
        <v>2</v>
      </c>
      <c r="N17" s="369">
        <v>2614.3681200000005</v>
      </c>
      <c r="O17" s="106"/>
      <c r="P17" s="120" t="s">
        <v>30</v>
      </c>
      <c r="Q17" s="121">
        <f>SUM(Q5:Q16)</f>
        <v>223843937.84301332</v>
      </c>
      <c r="S17" s="277"/>
      <c r="T17" s="278"/>
      <c r="U17" s="330"/>
      <c r="V17" s="279"/>
      <c r="W17" s="279"/>
      <c r="X17" s="248"/>
      <c r="Y17" s="247"/>
      <c r="Z17" s="286"/>
      <c r="AA17" s="280"/>
      <c r="AB17" s="340"/>
      <c r="AC17" s="285"/>
      <c r="AD17" s="285"/>
      <c r="AE17" s="298"/>
    </row>
    <row r="18" spans="3:31" x14ac:dyDescent="0.25">
      <c r="C18" s="185">
        <v>1803</v>
      </c>
      <c r="D18" s="177">
        <v>44929</v>
      </c>
      <c r="E18" s="178" t="s">
        <v>328</v>
      </c>
      <c r="F18" s="179" t="s">
        <v>9</v>
      </c>
      <c r="G18" s="231">
        <v>74375</v>
      </c>
      <c r="I18" s="230">
        <v>44935</v>
      </c>
      <c r="J18" s="196" t="s">
        <v>370</v>
      </c>
      <c r="K18" s="196" t="s">
        <v>371</v>
      </c>
      <c r="L18" s="197" t="s">
        <v>9</v>
      </c>
      <c r="M18" s="197">
        <v>2</v>
      </c>
      <c r="N18" s="369">
        <v>667.35517333333337</v>
      </c>
      <c r="O18" s="106"/>
      <c r="P18" s="106"/>
      <c r="Q18" s="106"/>
      <c r="S18" s="277"/>
      <c r="T18" s="278"/>
      <c r="U18" s="330"/>
      <c r="V18" s="279"/>
      <c r="W18" s="279"/>
      <c r="X18" s="248"/>
      <c r="Y18" s="247"/>
      <c r="Z18" s="247"/>
      <c r="AA18" s="288"/>
      <c r="AB18" s="289"/>
      <c r="AC18" s="340"/>
      <c r="AD18" s="288"/>
      <c r="AE18" s="290"/>
    </row>
    <row r="19" spans="3:31" x14ac:dyDescent="0.25">
      <c r="C19" s="185">
        <v>2908</v>
      </c>
      <c r="D19" s="177">
        <v>44929</v>
      </c>
      <c r="E19" s="178" t="s">
        <v>329</v>
      </c>
      <c r="F19" s="179" t="s">
        <v>9</v>
      </c>
      <c r="G19" s="231">
        <v>44625</v>
      </c>
      <c r="I19" s="230">
        <v>44935</v>
      </c>
      <c r="J19" s="196" t="s">
        <v>362</v>
      </c>
      <c r="K19" s="196" t="s">
        <v>363</v>
      </c>
      <c r="L19" s="197" t="s">
        <v>9</v>
      </c>
      <c r="M19" s="197">
        <v>2</v>
      </c>
      <c r="N19" s="369">
        <v>1001.4040400000001</v>
      </c>
      <c r="O19" s="106"/>
      <c r="P19" s="106"/>
      <c r="Q19" s="106"/>
      <c r="S19" s="277"/>
      <c r="T19" s="278"/>
      <c r="U19" s="330"/>
      <c r="V19" s="279"/>
      <c r="W19" s="279"/>
      <c r="X19" s="248"/>
      <c r="Y19" s="247"/>
      <c r="Z19" s="247"/>
      <c r="AA19" s="288"/>
      <c r="AB19" s="289"/>
      <c r="AC19" s="340"/>
      <c r="AD19" s="288"/>
      <c r="AE19" s="290"/>
    </row>
    <row r="20" spans="3:31" x14ac:dyDescent="0.25">
      <c r="C20" s="185">
        <v>2908</v>
      </c>
      <c r="D20" s="177">
        <v>44929</v>
      </c>
      <c r="E20" s="178" t="s">
        <v>330</v>
      </c>
      <c r="F20" s="179" t="s">
        <v>9</v>
      </c>
      <c r="G20" s="231">
        <v>44625</v>
      </c>
      <c r="I20" s="230">
        <v>44935</v>
      </c>
      <c r="J20" s="196" t="s">
        <v>372</v>
      </c>
      <c r="K20" s="196" t="s">
        <v>373</v>
      </c>
      <c r="L20" s="197" t="s">
        <v>9</v>
      </c>
      <c r="M20" s="197">
        <v>1</v>
      </c>
      <c r="N20" s="369">
        <v>2522.1050400000004</v>
      </c>
      <c r="O20" s="106"/>
      <c r="P20" s="106"/>
      <c r="Q20" s="106"/>
      <c r="S20" s="277"/>
      <c r="T20" s="278"/>
      <c r="U20" s="330"/>
      <c r="V20" s="279"/>
      <c r="W20" s="279"/>
      <c r="X20" s="248"/>
      <c r="Y20" s="247"/>
      <c r="Z20" s="289"/>
      <c r="AA20" s="288"/>
      <c r="AB20" s="340"/>
      <c r="AC20" s="288"/>
      <c r="AD20" s="288"/>
      <c r="AE20" s="284"/>
    </row>
    <row r="21" spans="3:31" x14ac:dyDescent="0.25">
      <c r="C21" s="185">
        <v>2908</v>
      </c>
      <c r="D21" s="177">
        <v>44929</v>
      </c>
      <c r="E21" s="178" t="s">
        <v>331</v>
      </c>
      <c r="F21" s="179" t="s">
        <v>9</v>
      </c>
      <c r="G21" s="231">
        <v>178500</v>
      </c>
      <c r="I21" s="230">
        <v>44935</v>
      </c>
      <c r="J21" s="196" t="s">
        <v>374</v>
      </c>
      <c r="K21" s="196" t="s">
        <v>375</v>
      </c>
      <c r="L21" s="197" t="s">
        <v>9</v>
      </c>
      <c r="M21" s="197">
        <v>1</v>
      </c>
      <c r="N21" s="369">
        <v>434736.38268666674</v>
      </c>
      <c r="O21" s="106"/>
      <c r="P21" s="106"/>
      <c r="Q21" s="106"/>
      <c r="S21" s="277"/>
      <c r="T21" s="278"/>
      <c r="U21" s="330"/>
      <c r="V21" s="279"/>
      <c r="W21" s="279"/>
      <c r="X21" s="248"/>
      <c r="Y21" s="247"/>
      <c r="Z21" s="247"/>
      <c r="AA21" s="285"/>
      <c r="AB21" s="286"/>
      <c r="AC21" s="342"/>
      <c r="AD21" s="285"/>
      <c r="AE21" s="287"/>
    </row>
    <row r="22" spans="3:31" x14ac:dyDescent="0.25">
      <c r="C22" s="185">
        <v>2908</v>
      </c>
      <c r="D22" s="177">
        <v>44929</v>
      </c>
      <c r="E22" s="178" t="s">
        <v>332</v>
      </c>
      <c r="F22" s="179" t="s">
        <v>9</v>
      </c>
      <c r="G22" s="231">
        <v>44625</v>
      </c>
      <c r="I22" s="230">
        <v>44935</v>
      </c>
      <c r="J22" s="196" t="s">
        <v>376</v>
      </c>
      <c r="K22" s="196" t="s">
        <v>377</v>
      </c>
      <c r="L22" s="197" t="s">
        <v>9</v>
      </c>
      <c r="M22" s="197">
        <v>1</v>
      </c>
      <c r="N22" s="369">
        <v>23562.821100000001</v>
      </c>
      <c r="O22" s="106"/>
      <c r="P22" s="106"/>
      <c r="Q22" s="106"/>
      <c r="S22" s="277"/>
      <c r="T22" s="278"/>
      <c r="U22" s="330"/>
      <c r="V22" s="279"/>
      <c r="W22" s="279"/>
      <c r="X22" s="248"/>
      <c r="Y22" s="247"/>
      <c r="Z22" s="286"/>
      <c r="AA22" s="285"/>
      <c r="AB22" s="342"/>
      <c r="AC22" s="285"/>
      <c r="AD22" s="285"/>
      <c r="AE22" s="298"/>
    </row>
    <row r="23" spans="3:31" x14ac:dyDescent="0.25">
      <c r="C23" s="185">
        <v>2908</v>
      </c>
      <c r="D23" s="177">
        <v>44929</v>
      </c>
      <c r="E23" s="178" t="s">
        <v>216</v>
      </c>
      <c r="F23" s="179" t="s">
        <v>9</v>
      </c>
      <c r="G23" s="231">
        <v>44625</v>
      </c>
      <c r="I23" s="230">
        <v>44938</v>
      </c>
      <c r="J23" s="196" t="s">
        <v>378</v>
      </c>
      <c r="K23" s="196" t="s">
        <v>379</v>
      </c>
      <c r="L23" s="197" t="s">
        <v>9</v>
      </c>
      <c r="M23" s="197">
        <v>110</v>
      </c>
      <c r="N23" s="369">
        <v>3753.9502000000002</v>
      </c>
      <c r="O23" s="106"/>
      <c r="P23" s="106"/>
      <c r="Q23" s="106"/>
      <c r="S23" s="277"/>
      <c r="T23" s="278"/>
      <c r="U23" s="330"/>
      <c r="V23" s="279"/>
      <c r="W23" s="279"/>
      <c r="X23" s="248"/>
      <c r="Y23" s="247"/>
      <c r="Z23" s="286"/>
      <c r="AA23" s="285"/>
      <c r="AB23" s="342"/>
      <c r="AC23" s="285"/>
      <c r="AD23" s="285"/>
      <c r="AE23" s="298"/>
    </row>
    <row r="24" spans="3:31" x14ac:dyDescent="0.25">
      <c r="C24" s="185">
        <v>2906</v>
      </c>
      <c r="D24" s="177">
        <v>44929</v>
      </c>
      <c r="E24" s="178" t="s">
        <v>333</v>
      </c>
      <c r="F24" s="179" t="s">
        <v>9</v>
      </c>
      <c r="G24" s="231">
        <v>119000</v>
      </c>
      <c r="I24" s="230">
        <v>44938</v>
      </c>
      <c r="J24" s="196" t="s">
        <v>380</v>
      </c>
      <c r="K24" s="196" t="s">
        <v>381</v>
      </c>
      <c r="L24" s="197" t="s">
        <v>9</v>
      </c>
      <c r="M24" s="197">
        <v>2</v>
      </c>
      <c r="N24" s="369">
        <v>10186.995000000001</v>
      </c>
      <c r="O24" s="106"/>
      <c r="P24" s="106"/>
      <c r="Q24" s="106"/>
      <c r="S24" s="247"/>
      <c r="T24" s="329"/>
      <c r="U24" s="277"/>
      <c r="V24" s="341"/>
      <c r="W24" s="279"/>
      <c r="X24" s="248"/>
      <c r="Y24" s="247"/>
      <c r="Z24" s="286"/>
      <c r="AA24" s="285"/>
      <c r="AB24" s="342"/>
      <c r="AC24" s="285"/>
      <c r="AD24" s="285"/>
      <c r="AE24" s="298"/>
    </row>
    <row r="25" spans="3:31" x14ac:dyDescent="0.25">
      <c r="C25" s="185">
        <v>773</v>
      </c>
      <c r="D25" s="177">
        <v>44929</v>
      </c>
      <c r="E25" s="178" t="s">
        <v>334</v>
      </c>
      <c r="F25" s="179" t="s">
        <v>9</v>
      </c>
      <c r="G25" s="231">
        <v>223125</v>
      </c>
      <c r="I25" s="230">
        <v>44938</v>
      </c>
      <c r="J25" s="196" t="s">
        <v>362</v>
      </c>
      <c r="K25" s="196" t="s">
        <v>363</v>
      </c>
      <c r="L25" s="197" t="s">
        <v>9</v>
      </c>
      <c r="M25" s="197">
        <v>2</v>
      </c>
      <c r="N25" s="369">
        <v>1001.4040400000001</v>
      </c>
      <c r="O25" s="106"/>
      <c r="P25" s="106"/>
      <c r="Q25" s="106"/>
      <c r="S25" s="277"/>
      <c r="T25" s="278"/>
      <c r="U25" s="330"/>
      <c r="V25" s="279"/>
      <c r="W25" s="279"/>
      <c r="X25" s="248"/>
      <c r="Y25" s="247"/>
      <c r="Z25" s="247"/>
      <c r="AA25" s="247"/>
      <c r="AB25" s="247"/>
      <c r="AC25" s="247"/>
      <c r="AD25" s="247"/>
      <c r="AE25" s="247"/>
    </row>
    <row r="26" spans="3:31" x14ac:dyDescent="0.25">
      <c r="C26" s="185">
        <v>2911</v>
      </c>
      <c r="D26" s="177">
        <v>44930</v>
      </c>
      <c r="E26" s="178" t="s">
        <v>335</v>
      </c>
      <c r="F26" s="179" t="s">
        <v>9</v>
      </c>
      <c r="G26" s="231">
        <v>89250</v>
      </c>
      <c r="I26" s="230">
        <v>44938</v>
      </c>
      <c r="J26" s="196" t="s">
        <v>382</v>
      </c>
      <c r="K26" s="196" t="s">
        <v>383</v>
      </c>
      <c r="L26" s="197" t="s">
        <v>9</v>
      </c>
      <c r="M26" s="197">
        <v>1</v>
      </c>
      <c r="N26" s="369">
        <v>67481.088826666673</v>
      </c>
      <c r="O26" s="106"/>
      <c r="P26" s="106"/>
      <c r="Q26" s="106"/>
      <c r="S26" s="277"/>
      <c r="T26" s="278"/>
      <c r="U26" s="346"/>
      <c r="V26" s="279"/>
      <c r="W26" s="279"/>
      <c r="X26" s="248"/>
      <c r="Y26" s="247"/>
      <c r="Z26" s="247"/>
      <c r="AA26" s="247"/>
      <c r="AB26" s="247"/>
      <c r="AC26" s="247"/>
      <c r="AD26" s="247"/>
      <c r="AE26" s="247"/>
    </row>
    <row r="27" spans="3:31" x14ac:dyDescent="0.25">
      <c r="C27" s="185">
        <v>2911</v>
      </c>
      <c r="D27" s="177">
        <v>44930</v>
      </c>
      <c r="E27" s="178" t="s">
        <v>336</v>
      </c>
      <c r="F27" s="179" t="s">
        <v>9</v>
      </c>
      <c r="G27" s="231">
        <v>29750</v>
      </c>
      <c r="I27" s="230">
        <v>44938</v>
      </c>
      <c r="J27" s="196" t="s">
        <v>233</v>
      </c>
      <c r="K27" s="196" t="s">
        <v>234</v>
      </c>
      <c r="L27" s="197" t="s">
        <v>9</v>
      </c>
      <c r="M27" s="197">
        <v>2.2799999999999998</v>
      </c>
      <c r="N27" s="369">
        <v>10496.986239999998</v>
      </c>
      <c r="O27" s="106"/>
      <c r="P27" s="106"/>
      <c r="Q27" s="106"/>
      <c r="S27" s="277"/>
      <c r="T27" s="278"/>
      <c r="U27" s="330"/>
      <c r="V27" s="279"/>
      <c r="W27" s="279"/>
      <c r="X27" s="248"/>
      <c r="Y27" s="247"/>
      <c r="Z27" s="295"/>
      <c r="AA27" s="296"/>
      <c r="AB27" s="347"/>
      <c r="AC27" s="297"/>
      <c r="AD27" s="294"/>
      <c r="AE27" s="298"/>
    </row>
    <row r="28" spans="3:31" x14ac:dyDescent="0.25">
      <c r="C28" s="185">
        <v>2911</v>
      </c>
      <c r="D28" s="177">
        <v>44930</v>
      </c>
      <c r="E28" s="178" t="s">
        <v>337</v>
      </c>
      <c r="F28" s="179" t="s">
        <v>9</v>
      </c>
      <c r="G28" s="231">
        <v>89250</v>
      </c>
      <c r="I28" s="230">
        <v>44938</v>
      </c>
      <c r="J28" s="196" t="s">
        <v>81</v>
      </c>
      <c r="K28" s="196" t="s">
        <v>82</v>
      </c>
      <c r="L28" s="197" t="s">
        <v>9</v>
      </c>
      <c r="M28" s="197">
        <v>85</v>
      </c>
      <c r="N28" s="369">
        <v>18506.606300000003</v>
      </c>
      <c r="O28" s="106"/>
      <c r="P28" s="106"/>
      <c r="Q28" s="106"/>
      <c r="S28" s="277"/>
      <c r="T28" s="278"/>
      <c r="U28" s="330"/>
      <c r="V28" s="279"/>
      <c r="W28" s="279"/>
      <c r="X28" s="248"/>
      <c r="Y28" s="247"/>
      <c r="Z28" s="247"/>
      <c r="AA28" s="247"/>
      <c r="AB28" s="247"/>
      <c r="AC28" s="247"/>
      <c r="AD28" s="247"/>
      <c r="AE28" s="247"/>
    </row>
    <row r="29" spans="3:31" x14ac:dyDescent="0.25">
      <c r="C29" s="185">
        <v>8</v>
      </c>
      <c r="D29" s="177">
        <v>44934</v>
      </c>
      <c r="E29" s="178" t="s">
        <v>152</v>
      </c>
      <c r="F29" s="179" t="s">
        <v>9</v>
      </c>
      <c r="G29" s="231">
        <v>446250</v>
      </c>
      <c r="I29" s="230">
        <v>44938</v>
      </c>
      <c r="J29" s="196" t="s">
        <v>384</v>
      </c>
      <c r="K29" s="196" t="s">
        <v>385</v>
      </c>
      <c r="L29" s="197" t="s">
        <v>9</v>
      </c>
      <c r="M29" s="197">
        <v>1</v>
      </c>
      <c r="N29" s="369">
        <v>3675.0738266666667</v>
      </c>
      <c r="O29" s="106"/>
      <c r="P29" s="106"/>
      <c r="Q29" s="106"/>
      <c r="S29" s="277"/>
      <c r="T29" s="278"/>
      <c r="U29" s="330"/>
      <c r="V29" s="279"/>
      <c r="W29" s="279"/>
      <c r="X29" s="248"/>
      <c r="Y29" s="247"/>
      <c r="Z29" s="247"/>
      <c r="AA29" s="247"/>
      <c r="AB29" s="247"/>
      <c r="AC29" s="247"/>
      <c r="AD29" s="247"/>
      <c r="AE29" s="247"/>
    </row>
    <row r="30" spans="3:31" x14ac:dyDescent="0.25">
      <c r="C30" s="185">
        <v>8</v>
      </c>
      <c r="D30" s="177">
        <v>44934</v>
      </c>
      <c r="E30" s="178" t="s">
        <v>338</v>
      </c>
      <c r="F30" s="179" t="s">
        <v>9</v>
      </c>
      <c r="G30" s="231">
        <v>297500</v>
      </c>
      <c r="I30" s="230">
        <v>44938</v>
      </c>
      <c r="J30" s="196" t="s">
        <v>364</v>
      </c>
      <c r="K30" s="196" t="s">
        <v>365</v>
      </c>
      <c r="L30" s="197" t="s">
        <v>9</v>
      </c>
      <c r="M30" s="197">
        <v>1</v>
      </c>
      <c r="N30" s="369">
        <v>14551.082000000002</v>
      </c>
      <c r="O30" s="106"/>
      <c r="P30" s="106"/>
      <c r="Q30" s="106"/>
      <c r="S30" s="277"/>
      <c r="T30" s="278"/>
      <c r="U30" s="330"/>
      <c r="V30" s="279"/>
      <c r="W30" s="279"/>
      <c r="X30" s="248"/>
      <c r="Y30" s="247"/>
      <c r="Z30" s="247"/>
      <c r="AA30" s="247"/>
      <c r="AB30" s="247"/>
      <c r="AC30" s="247"/>
      <c r="AD30" s="247"/>
      <c r="AE30" s="247"/>
    </row>
    <row r="31" spans="3:31" x14ac:dyDescent="0.25">
      <c r="C31" s="185">
        <v>8</v>
      </c>
      <c r="D31" s="177">
        <v>44934</v>
      </c>
      <c r="E31" s="178" t="s">
        <v>339</v>
      </c>
      <c r="F31" s="179" t="s">
        <v>9</v>
      </c>
      <c r="G31" s="231">
        <v>104125</v>
      </c>
      <c r="I31" s="230">
        <v>44938</v>
      </c>
      <c r="J31" s="196" t="s">
        <v>386</v>
      </c>
      <c r="K31" s="196" t="s">
        <v>387</v>
      </c>
      <c r="L31" s="197" t="s">
        <v>9</v>
      </c>
      <c r="M31" s="197">
        <v>4</v>
      </c>
      <c r="N31" s="369">
        <v>103347.89192000001</v>
      </c>
      <c r="O31" s="106"/>
      <c r="P31" s="106"/>
      <c r="Q31" s="106"/>
      <c r="S31" s="277"/>
      <c r="T31" s="278"/>
      <c r="U31" s="330"/>
      <c r="V31" s="279"/>
      <c r="W31" s="279"/>
      <c r="X31" s="248"/>
      <c r="Y31" s="247"/>
      <c r="Z31" s="247"/>
      <c r="AA31" s="247"/>
      <c r="AB31" s="247"/>
      <c r="AC31" s="247"/>
      <c r="AD31" s="247"/>
      <c r="AE31" s="247"/>
    </row>
    <row r="32" spans="3:31" x14ac:dyDescent="0.25">
      <c r="C32" s="185">
        <v>2412</v>
      </c>
      <c r="D32" s="177">
        <v>44938</v>
      </c>
      <c r="E32" s="178" t="s">
        <v>340</v>
      </c>
      <c r="F32" s="179" t="s">
        <v>9</v>
      </c>
      <c r="G32" s="231">
        <v>59500</v>
      </c>
      <c r="I32" s="230">
        <v>44938</v>
      </c>
      <c r="J32" s="196" t="s">
        <v>386</v>
      </c>
      <c r="K32" s="196" t="s">
        <v>387</v>
      </c>
      <c r="L32" s="197" t="s">
        <v>9</v>
      </c>
      <c r="M32" s="197">
        <v>4</v>
      </c>
      <c r="N32" s="369">
        <v>103347.89192000001</v>
      </c>
      <c r="O32" s="106"/>
      <c r="P32" s="106"/>
      <c r="Q32" s="106"/>
      <c r="S32" s="277"/>
      <c r="T32" s="278"/>
      <c r="U32" s="330"/>
      <c r="V32" s="279"/>
      <c r="W32" s="279"/>
      <c r="X32" s="248"/>
      <c r="Y32" s="247"/>
      <c r="Z32" s="247"/>
      <c r="AA32" s="247"/>
      <c r="AB32" s="247"/>
      <c r="AC32" s="247"/>
      <c r="AD32" s="247"/>
      <c r="AE32" s="247"/>
    </row>
    <row r="33" spans="3:31" x14ac:dyDescent="0.25">
      <c r="C33" s="185">
        <v>2919</v>
      </c>
      <c r="D33" s="177">
        <v>44940</v>
      </c>
      <c r="E33" s="178" t="s">
        <v>341</v>
      </c>
      <c r="F33" s="179" t="s">
        <v>9</v>
      </c>
      <c r="G33" s="231">
        <v>238000</v>
      </c>
      <c r="I33" s="230">
        <v>44938</v>
      </c>
      <c r="J33" s="196" t="s">
        <v>388</v>
      </c>
      <c r="K33" s="196" t="s">
        <v>389</v>
      </c>
      <c r="L33" s="197" t="s">
        <v>9</v>
      </c>
      <c r="M33" s="197">
        <v>1</v>
      </c>
      <c r="N33" s="369">
        <v>301.28340666666668</v>
      </c>
      <c r="O33" s="106"/>
      <c r="P33" s="106"/>
      <c r="Q33" s="106"/>
      <c r="S33" s="247"/>
      <c r="T33" s="348"/>
      <c r="U33" s="277"/>
      <c r="V33" s="330"/>
      <c r="W33" s="279"/>
      <c r="X33" s="343"/>
      <c r="Y33" s="247"/>
      <c r="Z33" s="247"/>
      <c r="AA33" s="247"/>
      <c r="AB33" s="247"/>
      <c r="AC33" s="247"/>
      <c r="AD33" s="247"/>
      <c r="AE33" s="247"/>
    </row>
    <row r="34" spans="3:31" x14ac:dyDescent="0.25">
      <c r="C34" s="185">
        <v>2919</v>
      </c>
      <c r="D34" s="177">
        <v>44940</v>
      </c>
      <c r="E34" s="178" t="s">
        <v>342</v>
      </c>
      <c r="F34" s="179" t="s">
        <v>9</v>
      </c>
      <c r="G34" s="231">
        <v>89250</v>
      </c>
      <c r="I34" s="230">
        <v>44939</v>
      </c>
      <c r="J34" s="196" t="s">
        <v>253</v>
      </c>
      <c r="K34" s="196" t="s">
        <v>254</v>
      </c>
      <c r="L34" s="197" t="s">
        <v>9</v>
      </c>
      <c r="M34" s="197">
        <v>2</v>
      </c>
      <c r="N34" s="369">
        <v>130204.78137333333</v>
      </c>
      <c r="O34" s="106"/>
      <c r="P34" s="106"/>
      <c r="Q34" s="106"/>
      <c r="S34" s="247"/>
      <c r="T34" s="329"/>
      <c r="U34" s="277"/>
      <c r="V34" s="330"/>
      <c r="W34" s="279"/>
      <c r="X34" s="343"/>
      <c r="Y34" s="247"/>
      <c r="Z34" s="247"/>
      <c r="AA34" s="247"/>
      <c r="AB34" s="247"/>
      <c r="AC34" s="247"/>
      <c r="AD34" s="247"/>
      <c r="AE34" s="247"/>
    </row>
    <row r="35" spans="3:31" x14ac:dyDescent="0.25">
      <c r="C35" s="185">
        <v>2919</v>
      </c>
      <c r="D35" s="177">
        <v>44940</v>
      </c>
      <c r="E35" s="178" t="s">
        <v>343</v>
      </c>
      <c r="F35" s="179" t="s">
        <v>9</v>
      </c>
      <c r="G35" s="231">
        <v>119000</v>
      </c>
      <c r="I35" s="230">
        <v>44939</v>
      </c>
      <c r="J35" s="196" t="s">
        <v>257</v>
      </c>
      <c r="K35" s="196" t="s">
        <v>258</v>
      </c>
      <c r="L35" s="197" t="s">
        <v>9</v>
      </c>
      <c r="M35" s="197">
        <v>1</v>
      </c>
      <c r="N35" s="369">
        <v>27494.212199999998</v>
      </c>
      <c r="O35" s="106"/>
      <c r="P35" s="106"/>
      <c r="Q35" s="106"/>
      <c r="S35" s="277"/>
      <c r="T35" s="278"/>
      <c r="U35" s="330"/>
      <c r="V35" s="279"/>
      <c r="W35" s="279"/>
      <c r="X35" s="343"/>
      <c r="Y35" s="247"/>
      <c r="Z35" s="247"/>
      <c r="AA35" s="247"/>
      <c r="AB35" s="247"/>
      <c r="AC35" s="247"/>
      <c r="AD35" s="247"/>
      <c r="AE35" s="247"/>
    </row>
    <row r="36" spans="3:31" x14ac:dyDescent="0.25">
      <c r="C36" s="185">
        <v>2919</v>
      </c>
      <c r="D36" s="177">
        <v>44940</v>
      </c>
      <c r="E36" s="178" t="s">
        <v>344</v>
      </c>
      <c r="F36" s="179" t="s">
        <v>9</v>
      </c>
      <c r="G36" s="231">
        <v>119000</v>
      </c>
      <c r="I36" s="230">
        <v>44939</v>
      </c>
      <c r="J36" s="196" t="s">
        <v>390</v>
      </c>
      <c r="K36" s="196" t="s">
        <v>391</v>
      </c>
      <c r="L36" s="197" t="s">
        <v>9</v>
      </c>
      <c r="M36" s="197">
        <v>1</v>
      </c>
      <c r="N36" s="369">
        <v>81465.040626666669</v>
      </c>
      <c r="O36" s="106"/>
      <c r="P36" s="106"/>
      <c r="Q36" s="106"/>
      <c r="S36" s="277"/>
      <c r="T36" s="278"/>
      <c r="U36" s="330"/>
      <c r="V36" s="279"/>
      <c r="W36" s="279"/>
      <c r="X36" s="343"/>
      <c r="Y36" s="247"/>
      <c r="Z36" s="247"/>
      <c r="AA36" s="247"/>
      <c r="AB36" s="247"/>
      <c r="AC36" s="247"/>
      <c r="AD36" s="247"/>
      <c r="AE36" s="247"/>
    </row>
    <row r="37" spans="3:31" x14ac:dyDescent="0.25">
      <c r="C37" s="185">
        <v>1815</v>
      </c>
      <c r="D37" s="177">
        <v>44942</v>
      </c>
      <c r="E37" s="178" t="s">
        <v>345</v>
      </c>
      <c r="F37" s="179" t="s">
        <v>9</v>
      </c>
      <c r="G37" s="231">
        <v>74375</v>
      </c>
      <c r="I37" s="230">
        <v>44939</v>
      </c>
      <c r="J37" s="196" t="s">
        <v>392</v>
      </c>
      <c r="K37" s="196" t="s">
        <v>393</v>
      </c>
      <c r="L37" s="197" t="s">
        <v>9</v>
      </c>
      <c r="M37" s="197">
        <v>2</v>
      </c>
      <c r="N37" s="369">
        <v>113423.42041333334</v>
      </c>
      <c r="O37" s="106"/>
      <c r="P37" s="106"/>
      <c r="Q37" s="106"/>
      <c r="S37" s="247"/>
      <c r="T37" s="329"/>
      <c r="U37" s="277"/>
      <c r="V37" s="330"/>
      <c r="W37" s="279"/>
      <c r="X37" s="248"/>
      <c r="Y37" s="247"/>
      <c r="Z37" s="247"/>
      <c r="AA37" s="247"/>
      <c r="AB37" s="247"/>
      <c r="AC37" s="247"/>
      <c r="AD37" s="247"/>
      <c r="AE37" s="247"/>
    </row>
    <row r="38" spans="3:31" x14ac:dyDescent="0.25">
      <c r="C38" s="185">
        <v>788</v>
      </c>
      <c r="D38" s="177">
        <v>44943</v>
      </c>
      <c r="E38" s="178" t="s">
        <v>346</v>
      </c>
      <c r="F38" s="179" t="s">
        <v>9</v>
      </c>
      <c r="G38" s="231">
        <v>425000.006375</v>
      </c>
      <c r="I38" s="230">
        <v>44939</v>
      </c>
      <c r="J38" s="196" t="s">
        <v>394</v>
      </c>
      <c r="K38" s="196" t="s">
        <v>395</v>
      </c>
      <c r="L38" s="197" t="s">
        <v>9</v>
      </c>
      <c r="M38" s="197">
        <v>2</v>
      </c>
      <c r="N38" s="369">
        <v>143778.18</v>
      </c>
      <c r="O38" s="106"/>
      <c r="P38" s="106"/>
      <c r="Q38" s="106"/>
      <c r="S38" s="277"/>
      <c r="T38" s="278"/>
      <c r="U38" s="330"/>
      <c r="V38" s="279"/>
      <c r="W38" s="279"/>
      <c r="X38" s="248"/>
      <c r="Y38" s="247"/>
      <c r="Z38" s="247"/>
      <c r="AA38" s="247"/>
      <c r="AB38" s="247"/>
      <c r="AC38" s="247"/>
      <c r="AD38" s="247"/>
      <c r="AE38" s="247"/>
    </row>
    <row r="39" spans="3:31" x14ac:dyDescent="0.25">
      <c r="C39" s="185">
        <v>788</v>
      </c>
      <c r="D39" s="177">
        <v>44943</v>
      </c>
      <c r="E39" s="178" t="s">
        <v>347</v>
      </c>
      <c r="F39" s="179" t="s">
        <v>9</v>
      </c>
      <c r="G39" s="231">
        <v>625000.00412499998</v>
      </c>
      <c r="I39" s="230">
        <v>44939</v>
      </c>
      <c r="J39" s="196" t="s">
        <v>243</v>
      </c>
      <c r="K39" s="196" t="s">
        <v>244</v>
      </c>
      <c r="L39" s="197" t="s">
        <v>9</v>
      </c>
      <c r="M39" s="197">
        <v>2</v>
      </c>
      <c r="N39" s="369">
        <v>2881.6690933333339</v>
      </c>
      <c r="O39" s="106"/>
      <c r="P39" s="106"/>
      <c r="Q39" s="106"/>
      <c r="S39" s="277"/>
      <c r="T39" s="278"/>
      <c r="U39" s="330"/>
      <c r="V39" s="279"/>
      <c r="W39" s="279"/>
      <c r="X39" s="248"/>
      <c r="Y39" s="247"/>
      <c r="Z39" s="247"/>
      <c r="AA39" s="247"/>
      <c r="AB39" s="247"/>
      <c r="AC39" s="247"/>
      <c r="AD39" s="247"/>
      <c r="AE39" s="247"/>
    </row>
    <row r="40" spans="3:31" x14ac:dyDescent="0.25">
      <c r="C40" s="185">
        <v>5081</v>
      </c>
      <c r="D40" s="177">
        <v>44945</v>
      </c>
      <c r="E40" s="178" t="s">
        <v>348</v>
      </c>
      <c r="F40" s="179" t="s">
        <v>9</v>
      </c>
      <c r="G40" s="231">
        <v>44625</v>
      </c>
      <c r="I40" s="230">
        <v>44939</v>
      </c>
      <c r="J40" s="196" t="s">
        <v>396</v>
      </c>
      <c r="K40" s="196" t="s">
        <v>397</v>
      </c>
      <c r="L40" s="197" t="s">
        <v>9</v>
      </c>
      <c r="M40" s="197">
        <v>1</v>
      </c>
      <c r="N40" s="369">
        <v>22129.174946666666</v>
      </c>
      <c r="O40" s="106"/>
      <c r="P40" s="106"/>
      <c r="Q40" s="106"/>
      <c r="S40" s="277"/>
      <c r="T40" s="278"/>
      <c r="U40" s="330"/>
      <c r="V40" s="279"/>
      <c r="W40" s="279"/>
      <c r="X40" s="248"/>
      <c r="Y40" s="247"/>
      <c r="Z40" s="247"/>
      <c r="AA40" s="247"/>
      <c r="AB40" s="247"/>
      <c r="AC40" s="247"/>
      <c r="AD40" s="247"/>
      <c r="AE40" s="247"/>
    </row>
    <row r="41" spans="3:31" x14ac:dyDescent="0.25">
      <c r="C41" s="185">
        <v>5081</v>
      </c>
      <c r="D41" s="177">
        <v>44945</v>
      </c>
      <c r="E41" s="178" t="s">
        <v>349</v>
      </c>
      <c r="F41" s="179" t="s">
        <v>9</v>
      </c>
      <c r="G41" s="231">
        <v>44625</v>
      </c>
      <c r="I41" s="230">
        <v>44939</v>
      </c>
      <c r="J41" s="196" t="s">
        <v>398</v>
      </c>
      <c r="K41" s="196" t="s">
        <v>399</v>
      </c>
      <c r="L41" s="197" t="s">
        <v>9</v>
      </c>
      <c r="M41" s="197">
        <v>2</v>
      </c>
      <c r="N41" s="369">
        <v>4656.3256133333334</v>
      </c>
      <c r="O41" s="106"/>
      <c r="P41" s="106"/>
      <c r="Q41" s="106"/>
      <c r="S41" s="277"/>
      <c r="T41" s="278"/>
      <c r="U41" s="330"/>
      <c r="V41" s="279"/>
      <c r="W41" s="279"/>
      <c r="X41" s="248"/>
      <c r="Y41" s="247"/>
      <c r="Z41" s="247"/>
      <c r="AA41" s="247"/>
      <c r="AB41" s="247"/>
      <c r="AC41" s="247"/>
      <c r="AD41" s="247"/>
      <c r="AE41" s="247"/>
    </row>
    <row r="42" spans="3:31" x14ac:dyDescent="0.25">
      <c r="C42" s="185">
        <v>798</v>
      </c>
      <c r="D42" s="177">
        <v>44947</v>
      </c>
      <c r="E42" s="178" t="s">
        <v>350</v>
      </c>
      <c r="F42" s="179" t="s">
        <v>9</v>
      </c>
      <c r="G42" s="231">
        <v>56250.005875000003</v>
      </c>
      <c r="I42" s="230">
        <v>44943</v>
      </c>
      <c r="J42" s="196" t="s">
        <v>400</v>
      </c>
      <c r="K42" s="196" t="s">
        <v>401</v>
      </c>
      <c r="L42" s="197" t="s">
        <v>9</v>
      </c>
      <c r="M42" s="197">
        <v>1</v>
      </c>
      <c r="N42" s="369">
        <v>3087500.00104</v>
      </c>
      <c r="O42" s="106"/>
      <c r="P42" s="106"/>
      <c r="Q42" s="106"/>
      <c r="S42" s="277"/>
      <c r="T42" s="278"/>
      <c r="U42" s="330"/>
      <c r="V42" s="279"/>
      <c r="W42" s="279"/>
      <c r="X42" s="248"/>
      <c r="Y42" s="247"/>
      <c r="Z42" s="247"/>
      <c r="AA42" s="247"/>
      <c r="AB42" s="247"/>
      <c r="AC42" s="247"/>
      <c r="AD42" s="247"/>
      <c r="AE42" s="247"/>
    </row>
    <row r="43" spans="3:31" ht="15.75" thickBot="1" x14ac:dyDescent="0.3">
      <c r="C43" s="186">
        <v>2940</v>
      </c>
      <c r="D43" s="187">
        <v>44957</v>
      </c>
      <c r="E43" s="188" t="s">
        <v>351</v>
      </c>
      <c r="F43" s="242" t="s">
        <v>9</v>
      </c>
      <c r="G43" s="232">
        <v>223125</v>
      </c>
      <c r="I43" s="230">
        <v>44945</v>
      </c>
      <c r="J43" s="196" t="s">
        <v>74</v>
      </c>
      <c r="K43" s="196" t="s">
        <v>75</v>
      </c>
      <c r="L43" s="197" t="s">
        <v>9</v>
      </c>
      <c r="M43" s="197">
        <v>1</v>
      </c>
      <c r="N43" s="369">
        <v>349700</v>
      </c>
      <c r="O43" s="106"/>
      <c r="P43" s="106"/>
      <c r="Q43" s="106"/>
      <c r="S43" s="277"/>
      <c r="T43" s="278"/>
      <c r="U43" s="330"/>
      <c r="V43" s="279"/>
      <c r="W43" s="279"/>
      <c r="X43" s="248"/>
      <c r="Y43" s="247"/>
      <c r="Z43" s="247"/>
      <c r="AA43" s="247"/>
      <c r="AB43" s="247"/>
      <c r="AC43" s="247"/>
      <c r="AD43" s="247"/>
      <c r="AE43" s="247"/>
    </row>
    <row r="44" spans="3:31" x14ac:dyDescent="0.25">
      <c r="C44" s="205">
        <v>2944</v>
      </c>
      <c r="D44" s="183">
        <v>44963</v>
      </c>
      <c r="E44" s="184" t="s">
        <v>216</v>
      </c>
      <c r="F44" s="390" t="s">
        <v>9</v>
      </c>
      <c r="G44" s="391">
        <v>44625</v>
      </c>
      <c r="I44" s="230">
        <v>44947</v>
      </c>
      <c r="J44" s="196" t="s">
        <v>295</v>
      </c>
      <c r="K44" s="196" t="s">
        <v>296</v>
      </c>
      <c r="L44" s="197" t="s">
        <v>9</v>
      </c>
      <c r="M44" s="197">
        <v>1</v>
      </c>
      <c r="N44" s="369">
        <v>24236.32302</v>
      </c>
      <c r="O44" s="109"/>
      <c r="P44" s="109"/>
      <c r="Q44" s="109"/>
      <c r="S44" s="277"/>
      <c r="T44" s="278"/>
      <c r="U44" s="330"/>
      <c r="V44" s="279"/>
      <c r="W44" s="279"/>
      <c r="X44" s="248"/>
      <c r="Y44" s="247"/>
      <c r="Z44" s="247"/>
      <c r="AA44" s="247"/>
      <c r="AB44" s="247"/>
      <c r="AC44" s="247"/>
      <c r="AD44" s="247"/>
      <c r="AE44" s="247"/>
    </row>
    <row r="45" spans="3:31" x14ac:dyDescent="0.25">
      <c r="C45" s="185">
        <v>2944</v>
      </c>
      <c r="D45" s="177">
        <v>44963</v>
      </c>
      <c r="E45" s="178" t="s">
        <v>883</v>
      </c>
      <c r="F45" s="389" t="s">
        <v>9</v>
      </c>
      <c r="G45" s="392">
        <v>297500</v>
      </c>
      <c r="I45" s="230">
        <v>44947</v>
      </c>
      <c r="J45" s="196" t="s">
        <v>297</v>
      </c>
      <c r="K45" s="196" t="s">
        <v>298</v>
      </c>
      <c r="L45" s="197" t="s">
        <v>9</v>
      </c>
      <c r="M45" s="197">
        <v>1</v>
      </c>
      <c r="N45" s="369">
        <v>15470</v>
      </c>
      <c r="O45" s="109"/>
      <c r="P45" s="109"/>
      <c r="Q45" s="109"/>
      <c r="S45" s="247"/>
      <c r="T45" s="247"/>
      <c r="U45" s="247"/>
      <c r="V45" s="247"/>
      <c r="W45" s="247"/>
      <c r="X45" s="247"/>
      <c r="Y45" s="247"/>
      <c r="Z45" s="247"/>
      <c r="AA45" s="247"/>
      <c r="AB45" s="247"/>
      <c r="AC45" s="247"/>
      <c r="AD45" s="247"/>
      <c r="AE45" s="247"/>
    </row>
    <row r="46" spans="3:31" x14ac:dyDescent="0.25">
      <c r="C46" s="185">
        <v>2944</v>
      </c>
      <c r="D46" s="177">
        <v>44963</v>
      </c>
      <c r="E46" s="178" t="s">
        <v>884</v>
      </c>
      <c r="F46" s="389" t="s">
        <v>9</v>
      </c>
      <c r="G46" s="392">
        <v>74375</v>
      </c>
      <c r="I46" s="230">
        <v>44947</v>
      </c>
      <c r="J46" s="196" t="s">
        <v>402</v>
      </c>
      <c r="K46" s="196" t="s">
        <v>403</v>
      </c>
      <c r="L46" s="197" t="s">
        <v>9</v>
      </c>
      <c r="M46" s="197">
        <v>1</v>
      </c>
      <c r="N46" s="369">
        <v>38675</v>
      </c>
      <c r="O46" s="109"/>
      <c r="P46" s="109"/>
      <c r="Q46" s="109"/>
      <c r="S46" s="247"/>
      <c r="T46" s="247"/>
      <c r="U46" s="247"/>
      <c r="V46" s="247"/>
      <c r="W46" s="247"/>
      <c r="X46" s="247"/>
      <c r="Y46" s="247"/>
      <c r="Z46" s="247"/>
      <c r="AA46" s="247"/>
      <c r="AB46" s="247"/>
      <c r="AC46" s="247"/>
      <c r="AD46" s="247"/>
      <c r="AE46" s="247"/>
    </row>
    <row r="47" spans="3:31" x14ac:dyDescent="0.25">
      <c r="C47" s="185">
        <v>813</v>
      </c>
      <c r="D47" s="177">
        <v>44967</v>
      </c>
      <c r="E47" s="178" t="s">
        <v>885</v>
      </c>
      <c r="F47" s="389" t="s">
        <v>9</v>
      </c>
      <c r="G47" s="392">
        <v>330000.00075000001</v>
      </c>
      <c r="I47" s="230">
        <v>44947</v>
      </c>
      <c r="J47" s="196" t="s">
        <v>404</v>
      </c>
      <c r="K47" s="196" t="s">
        <v>405</v>
      </c>
      <c r="L47" s="197" t="s">
        <v>9</v>
      </c>
      <c r="M47" s="197">
        <v>1</v>
      </c>
      <c r="N47" s="369">
        <v>1689999.9977466669</v>
      </c>
      <c r="O47" s="109"/>
      <c r="P47" s="109"/>
      <c r="Q47" s="109"/>
      <c r="S47" s="247"/>
      <c r="T47" s="349"/>
      <c r="U47" s="277"/>
      <c r="V47" s="344"/>
      <c r="W47" s="279"/>
      <c r="X47" s="248"/>
      <c r="Y47" s="247"/>
      <c r="Z47" s="247"/>
      <c r="AA47" s="247"/>
      <c r="AB47" s="247"/>
      <c r="AC47" s="247"/>
      <c r="AD47" s="247"/>
      <c r="AE47" s="247"/>
    </row>
    <row r="48" spans="3:31" x14ac:dyDescent="0.25">
      <c r="C48" s="185">
        <v>813</v>
      </c>
      <c r="D48" s="177">
        <v>44967</v>
      </c>
      <c r="E48" s="178" t="s">
        <v>886</v>
      </c>
      <c r="F48" s="389" t="s">
        <v>9</v>
      </c>
      <c r="G48" s="392">
        <v>31249.994999999999</v>
      </c>
      <c r="I48" s="230">
        <v>44947</v>
      </c>
      <c r="J48" s="196" t="s">
        <v>406</v>
      </c>
      <c r="K48" s="196" t="s">
        <v>407</v>
      </c>
      <c r="L48" s="197" t="s">
        <v>9</v>
      </c>
      <c r="M48" s="197">
        <v>1</v>
      </c>
      <c r="N48" s="369">
        <v>512200.00468000001</v>
      </c>
      <c r="O48" s="106"/>
      <c r="P48" s="106"/>
      <c r="Q48" s="106"/>
      <c r="S48" s="247"/>
      <c r="T48" s="349"/>
      <c r="U48" s="277"/>
      <c r="V48" s="344"/>
      <c r="W48" s="279"/>
      <c r="X48" s="248"/>
      <c r="Y48" s="247"/>
      <c r="Z48" s="247"/>
      <c r="AA48" s="247"/>
      <c r="AB48" s="247"/>
      <c r="AC48" s="247"/>
      <c r="AD48" s="247"/>
      <c r="AE48" s="247"/>
    </row>
    <row r="49" spans="3:31" x14ac:dyDescent="0.25">
      <c r="C49" s="185">
        <v>813</v>
      </c>
      <c r="D49" s="177">
        <v>44967</v>
      </c>
      <c r="E49" s="178" t="s">
        <v>887</v>
      </c>
      <c r="F49" s="389" t="s">
        <v>9</v>
      </c>
      <c r="G49" s="392">
        <v>312499.99462499999</v>
      </c>
      <c r="I49" s="230">
        <v>44947</v>
      </c>
      <c r="J49" s="196" t="s">
        <v>408</v>
      </c>
      <c r="K49" s="196" t="s">
        <v>409</v>
      </c>
      <c r="L49" s="197" t="s">
        <v>9</v>
      </c>
      <c r="M49" s="197">
        <v>1</v>
      </c>
      <c r="N49" s="369">
        <v>62399.998266666669</v>
      </c>
      <c r="O49" s="106"/>
      <c r="P49" s="106"/>
      <c r="Q49" s="106"/>
      <c r="S49" s="247"/>
      <c r="T49" s="349"/>
      <c r="U49" s="277"/>
      <c r="V49" s="344"/>
      <c r="W49" s="279"/>
      <c r="X49" s="248"/>
      <c r="Y49" s="247"/>
      <c r="Z49" s="247"/>
      <c r="AA49" s="247"/>
      <c r="AB49" s="247"/>
      <c r="AC49" s="247"/>
      <c r="AD49" s="247"/>
      <c r="AE49" s="247"/>
    </row>
    <row r="50" spans="3:31" x14ac:dyDescent="0.25">
      <c r="C50" s="185">
        <v>813</v>
      </c>
      <c r="D50" s="177">
        <v>44967</v>
      </c>
      <c r="E50" s="178" t="s">
        <v>888</v>
      </c>
      <c r="F50" s="389" t="s">
        <v>9</v>
      </c>
      <c r="G50" s="392">
        <v>31249.994999999999</v>
      </c>
      <c r="I50" s="230">
        <v>44947</v>
      </c>
      <c r="J50" s="196" t="s">
        <v>410</v>
      </c>
      <c r="K50" s="196" t="s">
        <v>411</v>
      </c>
      <c r="L50" s="197" t="s">
        <v>9</v>
      </c>
      <c r="M50" s="197">
        <v>2</v>
      </c>
      <c r="N50" s="369">
        <v>64999.989599999994</v>
      </c>
      <c r="O50" s="106"/>
      <c r="P50" s="106"/>
      <c r="Q50" s="106"/>
      <c r="S50" s="247"/>
      <c r="T50" s="350"/>
      <c r="U50" s="277"/>
      <c r="V50" s="351"/>
      <c r="W50" s="279"/>
      <c r="X50" s="248"/>
      <c r="Y50" s="247"/>
      <c r="Z50" s="247"/>
      <c r="AA50" s="247"/>
      <c r="AB50" s="247"/>
      <c r="AC50" s="247"/>
      <c r="AD50" s="247"/>
      <c r="AE50" s="247"/>
    </row>
    <row r="51" spans="3:31" x14ac:dyDescent="0.25">
      <c r="C51" s="185">
        <v>11</v>
      </c>
      <c r="D51" s="177">
        <v>44974</v>
      </c>
      <c r="E51" s="178" t="s">
        <v>889</v>
      </c>
      <c r="F51" s="389" t="s">
        <v>9</v>
      </c>
      <c r="G51" s="392">
        <v>119000</v>
      </c>
      <c r="I51" s="230">
        <v>44947</v>
      </c>
      <c r="J51" s="196" t="s">
        <v>412</v>
      </c>
      <c r="K51" s="196" t="s">
        <v>413</v>
      </c>
      <c r="L51" s="197" t="s">
        <v>9</v>
      </c>
      <c r="M51" s="197">
        <v>1</v>
      </c>
      <c r="N51" s="369">
        <v>377000.00156</v>
      </c>
      <c r="O51" s="106"/>
      <c r="P51" s="106"/>
      <c r="Q51" s="106"/>
      <c r="S51" s="247"/>
      <c r="T51" s="247"/>
      <c r="U51" s="247"/>
      <c r="V51" s="247"/>
      <c r="W51" s="247"/>
      <c r="X51" s="247"/>
      <c r="Y51" s="247"/>
      <c r="Z51" s="247"/>
      <c r="AA51" s="247"/>
      <c r="AB51" s="247"/>
      <c r="AC51" s="247"/>
      <c r="AD51" s="247"/>
      <c r="AE51" s="247"/>
    </row>
    <row r="52" spans="3:31" x14ac:dyDescent="0.25">
      <c r="C52" s="185">
        <v>12</v>
      </c>
      <c r="D52" s="177">
        <v>44974</v>
      </c>
      <c r="E52" s="178" t="s">
        <v>890</v>
      </c>
      <c r="F52" s="389" t="s">
        <v>9</v>
      </c>
      <c r="G52" s="392">
        <v>223125</v>
      </c>
      <c r="I52" s="230">
        <v>44950</v>
      </c>
      <c r="J52" s="196" t="s">
        <v>74</v>
      </c>
      <c r="K52" s="196" t="s">
        <v>75</v>
      </c>
      <c r="L52" s="197" t="s">
        <v>9</v>
      </c>
      <c r="M52" s="197">
        <v>1</v>
      </c>
      <c r="N52" s="369">
        <v>349700</v>
      </c>
      <c r="O52" s="106"/>
      <c r="P52" s="106"/>
      <c r="Q52" s="106"/>
      <c r="S52" s="247"/>
      <c r="T52" s="247"/>
      <c r="U52" s="247"/>
      <c r="V52" s="247"/>
      <c r="W52" s="247"/>
      <c r="X52" s="247"/>
      <c r="Y52" s="247"/>
      <c r="Z52" s="247"/>
      <c r="AA52" s="247"/>
      <c r="AB52" s="247"/>
      <c r="AC52" s="247"/>
      <c r="AD52" s="247"/>
      <c r="AE52" s="247"/>
    </row>
    <row r="53" spans="3:31" x14ac:dyDescent="0.25">
      <c r="C53" s="185">
        <v>827</v>
      </c>
      <c r="D53" s="177">
        <v>44974</v>
      </c>
      <c r="E53" s="178" t="s">
        <v>891</v>
      </c>
      <c r="F53" s="389" t="s">
        <v>9</v>
      </c>
      <c r="G53" s="392">
        <v>437500.00437500002</v>
      </c>
      <c r="I53" s="230">
        <v>44952</v>
      </c>
      <c r="J53" s="196" t="s">
        <v>74</v>
      </c>
      <c r="K53" s="196" t="s">
        <v>75</v>
      </c>
      <c r="L53" s="197" t="s">
        <v>9</v>
      </c>
      <c r="M53" s="197">
        <v>4</v>
      </c>
      <c r="N53" s="369">
        <v>1398800</v>
      </c>
      <c r="O53" s="106"/>
      <c r="P53" s="106"/>
      <c r="Q53" s="106"/>
      <c r="S53" s="247"/>
      <c r="T53" s="247"/>
      <c r="U53" s="247"/>
      <c r="V53" s="247"/>
      <c r="W53" s="247"/>
      <c r="X53" s="247"/>
      <c r="Y53" s="247"/>
      <c r="Z53" s="247"/>
      <c r="AA53" s="247"/>
      <c r="AB53" s="247"/>
      <c r="AC53" s="247"/>
      <c r="AD53" s="247"/>
      <c r="AE53" s="247"/>
    </row>
    <row r="54" spans="3:31" ht="15.75" thickBot="1" x14ac:dyDescent="0.3">
      <c r="C54" s="185">
        <v>830</v>
      </c>
      <c r="D54" s="177">
        <v>44974</v>
      </c>
      <c r="E54" s="178" t="s">
        <v>892</v>
      </c>
      <c r="F54" s="389" t="s">
        <v>9</v>
      </c>
      <c r="G54" s="392">
        <v>399999.99550000002</v>
      </c>
      <c r="I54" s="399">
        <v>44952</v>
      </c>
      <c r="J54" s="400" t="s">
        <v>414</v>
      </c>
      <c r="K54" s="400" t="s">
        <v>415</v>
      </c>
      <c r="L54" s="401" t="s">
        <v>9</v>
      </c>
      <c r="M54" s="401">
        <v>1</v>
      </c>
      <c r="N54" s="402">
        <v>420675.12213999999</v>
      </c>
      <c r="O54" s="106"/>
      <c r="P54" s="106"/>
      <c r="Q54" s="106"/>
      <c r="S54" s="247"/>
      <c r="T54" s="247"/>
      <c r="U54" s="247"/>
      <c r="V54" s="247"/>
      <c r="W54" s="247"/>
      <c r="X54" s="247"/>
      <c r="Y54" s="247"/>
      <c r="Z54" s="247"/>
      <c r="AA54" s="247"/>
      <c r="AB54" s="247"/>
      <c r="AC54" s="247"/>
      <c r="AD54" s="247"/>
      <c r="AE54" s="247"/>
    </row>
    <row r="55" spans="3:31" x14ac:dyDescent="0.25">
      <c r="C55" s="185">
        <v>831</v>
      </c>
      <c r="D55" s="177">
        <v>44974</v>
      </c>
      <c r="E55" s="178" t="s">
        <v>773</v>
      </c>
      <c r="F55" s="389" t="s">
        <v>9</v>
      </c>
      <c r="G55" s="392">
        <v>162500.00375</v>
      </c>
      <c r="I55" s="370">
        <v>44958</v>
      </c>
      <c r="J55" s="371" t="s">
        <v>904</v>
      </c>
      <c r="K55" s="371" t="s">
        <v>905</v>
      </c>
      <c r="L55" s="198" t="s">
        <v>9</v>
      </c>
      <c r="M55" s="198">
        <v>1</v>
      </c>
      <c r="N55" s="233">
        <v>292692.40000000002</v>
      </c>
      <c r="O55" s="106"/>
      <c r="P55" s="106"/>
      <c r="Q55" s="106"/>
      <c r="S55" s="247"/>
      <c r="T55" s="247"/>
      <c r="U55" s="247"/>
      <c r="V55" s="247"/>
      <c r="W55" s="247"/>
      <c r="X55" s="247"/>
      <c r="Y55" s="247"/>
      <c r="Z55" s="247"/>
      <c r="AA55" s="247"/>
      <c r="AB55" s="247"/>
      <c r="AC55" s="247"/>
      <c r="AD55" s="247"/>
      <c r="AE55" s="247"/>
    </row>
    <row r="56" spans="3:31" x14ac:dyDescent="0.25">
      <c r="C56" s="185">
        <v>833</v>
      </c>
      <c r="D56" s="177">
        <v>44975</v>
      </c>
      <c r="E56" s="178" t="s">
        <v>346</v>
      </c>
      <c r="F56" s="389" t="s">
        <v>9</v>
      </c>
      <c r="G56" s="392">
        <v>425000.006375</v>
      </c>
      <c r="I56" s="203">
        <v>44958</v>
      </c>
      <c r="J56" s="196" t="s">
        <v>906</v>
      </c>
      <c r="K56" s="196" t="s">
        <v>907</v>
      </c>
      <c r="L56" s="197" t="s">
        <v>9</v>
      </c>
      <c r="M56" s="197">
        <v>1</v>
      </c>
      <c r="N56" s="231">
        <v>510510</v>
      </c>
      <c r="O56" s="106"/>
      <c r="P56" s="106"/>
      <c r="Q56" s="106"/>
      <c r="S56" s="247"/>
      <c r="T56" s="247"/>
      <c r="U56" s="247"/>
      <c r="V56" s="247"/>
      <c r="W56" s="247"/>
      <c r="X56" s="247"/>
      <c r="Y56" s="247"/>
      <c r="Z56" s="247"/>
      <c r="AA56" s="247"/>
      <c r="AB56" s="247"/>
      <c r="AC56" s="247"/>
      <c r="AD56" s="247"/>
      <c r="AE56" s="247"/>
    </row>
    <row r="57" spans="3:31" x14ac:dyDescent="0.25">
      <c r="C57" s="185">
        <v>833</v>
      </c>
      <c r="D57" s="177">
        <v>44975</v>
      </c>
      <c r="E57" s="178" t="s">
        <v>893</v>
      </c>
      <c r="F57" s="389" t="s">
        <v>9</v>
      </c>
      <c r="G57" s="392">
        <v>625000.00412499998</v>
      </c>
      <c r="I57" s="203">
        <v>44958</v>
      </c>
      <c r="J57" s="196" t="s">
        <v>908</v>
      </c>
      <c r="K57" s="196" t="s">
        <v>909</v>
      </c>
      <c r="L57" s="197" t="s">
        <v>9</v>
      </c>
      <c r="M57" s="197">
        <v>1</v>
      </c>
      <c r="N57" s="231">
        <v>19239.992590000002</v>
      </c>
      <c r="O57" s="106"/>
      <c r="P57" s="106"/>
      <c r="Q57" s="106"/>
      <c r="S57" s="247"/>
      <c r="T57" s="247"/>
      <c r="U57" s="247"/>
      <c r="V57" s="247"/>
      <c r="W57" s="247"/>
      <c r="X57" s="247"/>
      <c r="Y57" s="247"/>
      <c r="Z57" s="247"/>
      <c r="AA57" s="247"/>
      <c r="AB57" s="247"/>
      <c r="AC57" s="247"/>
      <c r="AD57" s="247"/>
      <c r="AE57" s="247"/>
    </row>
    <row r="58" spans="3:31" x14ac:dyDescent="0.25">
      <c r="C58" s="185">
        <v>5388</v>
      </c>
      <c r="D58" s="177">
        <v>44975</v>
      </c>
      <c r="E58" s="178" t="s">
        <v>894</v>
      </c>
      <c r="F58" s="389" t="s">
        <v>9</v>
      </c>
      <c r="G58" s="392">
        <v>89250</v>
      </c>
      <c r="I58" s="203">
        <v>44958</v>
      </c>
      <c r="J58" s="196" t="s">
        <v>908</v>
      </c>
      <c r="K58" s="196" t="s">
        <v>909</v>
      </c>
      <c r="L58" s="197" t="s">
        <v>9</v>
      </c>
      <c r="M58" s="197">
        <v>1</v>
      </c>
      <c r="N58" s="231">
        <v>19239.992590000002</v>
      </c>
      <c r="O58" s="106"/>
      <c r="P58" s="106"/>
      <c r="Q58" s="106"/>
      <c r="S58" s="247"/>
      <c r="T58" s="247"/>
      <c r="U58" s="247"/>
      <c r="V58" s="247"/>
      <c r="W58" s="247"/>
      <c r="X58" s="247"/>
      <c r="Y58" s="247"/>
      <c r="Z58" s="247"/>
      <c r="AA58" s="247"/>
      <c r="AB58" s="247"/>
      <c r="AC58" s="247"/>
      <c r="AD58" s="247"/>
      <c r="AE58" s="247"/>
    </row>
    <row r="59" spans="3:31" x14ac:dyDescent="0.25">
      <c r="C59" s="185">
        <v>5388</v>
      </c>
      <c r="D59" s="177">
        <v>44975</v>
      </c>
      <c r="E59" s="178" t="s">
        <v>895</v>
      </c>
      <c r="F59" s="389" t="s">
        <v>9</v>
      </c>
      <c r="G59" s="392">
        <v>59500</v>
      </c>
      <c r="I59" s="203">
        <v>44959</v>
      </c>
      <c r="J59" s="196" t="s">
        <v>732</v>
      </c>
      <c r="K59" s="196" t="s">
        <v>733</v>
      </c>
      <c r="L59" s="197" t="s">
        <v>9</v>
      </c>
      <c r="M59" s="197">
        <v>3</v>
      </c>
      <c r="N59" s="231">
        <v>53654.090489999995</v>
      </c>
      <c r="O59" s="106"/>
      <c r="P59" s="106"/>
      <c r="Q59" s="106"/>
      <c r="S59" s="247"/>
      <c r="T59" s="247"/>
      <c r="U59" s="247"/>
      <c r="V59" s="247"/>
      <c r="W59" s="247"/>
      <c r="X59" s="247"/>
      <c r="Y59" s="247"/>
      <c r="Z59" s="247"/>
      <c r="AA59" s="247"/>
      <c r="AB59" s="247"/>
      <c r="AC59" s="247"/>
      <c r="AD59" s="247"/>
      <c r="AE59" s="247"/>
    </row>
    <row r="60" spans="3:31" x14ac:dyDescent="0.25">
      <c r="C60" s="185">
        <v>3009</v>
      </c>
      <c r="D60" s="177">
        <v>44979</v>
      </c>
      <c r="E60" s="178" t="s">
        <v>896</v>
      </c>
      <c r="F60" s="389" t="s">
        <v>9</v>
      </c>
      <c r="G60" s="392">
        <v>119000</v>
      </c>
      <c r="I60" s="203">
        <v>44959</v>
      </c>
      <c r="J60" s="196" t="s">
        <v>620</v>
      </c>
      <c r="K60" s="196" t="s">
        <v>621</v>
      </c>
      <c r="L60" s="197" t="s">
        <v>9</v>
      </c>
      <c r="M60" s="197">
        <v>1</v>
      </c>
      <c r="N60" s="231">
        <v>12689.2675</v>
      </c>
      <c r="O60" s="106"/>
      <c r="P60" s="106"/>
      <c r="Q60" s="106"/>
      <c r="S60" s="247"/>
      <c r="T60" s="247"/>
      <c r="U60" s="247"/>
      <c r="V60" s="247"/>
      <c r="W60" s="247"/>
      <c r="X60" s="247"/>
      <c r="Y60" s="247"/>
      <c r="Z60" s="247"/>
      <c r="AA60" s="247"/>
      <c r="AB60" s="247"/>
      <c r="AC60" s="247"/>
      <c r="AD60" s="247"/>
      <c r="AE60" s="247"/>
    </row>
    <row r="61" spans="3:31" x14ac:dyDescent="0.25">
      <c r="C61" s="185">
        <v>3009</v>
      </c>
      <c r="D61" s="177">
        <v>44979</v>
      </c>
      <c r="E61" s="178" t="s">
        <v>216</v>
      </c>
      <c r="F61" s="389" t="s">
        <v>9</v>
      </c>
      <c r="G61" s="392">
        <v>44625</v>
      </c>
      <c r="I61" s="203">
        <v>44959</v>
      </c>
      <c r="J61" s="196" t="s">
        <v>632</v>
      </c>
      <c r="K61" s="196" t="s">
        <v>633</v>
      </c>
      <c r="L61" s="197" t="s">
        <v>9</v>
      </c>
      <c r="M61" s="197">
        <v>1</v>
      </c>
      <c r="N61" s="231">
        <v>1336.1439000000003</v>
      </c>
      <c r="O61" s="106"/>
      <c r="P61" s="106"/>
      <c r="Q61" s="106"/>
      <c r="S61" s="247"/>
      <c r="T61" s="247"/>
      <c r="U61" s="247"/>
      <c r="V61" s="247"/>
      <c r="W61" s="247"/>
      <c r="X61" s="247"/>
      <c r="Y61" s="247"/>
      <c r="Z61" s="247"/>
      <c r="AA61" s="247"/>
      <c r="AB61" s="247"/>
      <c r="AC61" s="247"/>
      <c r="AD61" s="247"/>
      <c r="AE61" s="247"/>
    </row>
    <row r="62" spans="3:31" x14ac:dyDescent="0.25">
      <c r="C62" s="185">
        <v>5396</v>
      </c>
      <c r="D62" s="177">
        <v>44980</v>
      </c>
      <c r="E62" s="178" t="s">
        <v>897</v>
      </c>
      <c r="F62" s="389" t="s">
        <v>9</v>
      </c>
      <c r="G62" s="392">
        <v>104125</v>
      </c>
      <c r="I62" s="203">
        <v>44959</v>
      </c>
      <c r="J62" s="196" t="s">
        <v>910</v>
      </c>
      <c r="K62" s="196" t="s">
        <v>911</v>
      </c>
      <c r="L62" s="197" t="s">
        <v>9</v>
      </c>
      <c r="M62" s="197">
        <v>1</v>
      </c>
      <c r="N62" s="231">
        <v>20409.571000000004</v>
      </c>
      <c r="O62" s="106"/>
      <c r="P62" s="106"/>
      <c r="Q62" s="106"/>
      <c r="S62" s="247"/>
      <c r="T62" s="247"/>
      <c r="U62" s="247"/>
      <c r="V62" s="247"/>
      <c r="W62" s="247"/>
      <c r="X62" s="247"/>
      <c r="Y62" s="247"/>
      <c r="Z62" s="247"/>
      <c r="AA62" s="247"/>
      <c r="AB62" s="247"/>
      <c r="AC62" s="247"/>
      <c r="AD62" s="247"/>
      <c r="AE62" s="247"/>
    </row>
    <row r="63" spans="3:31" x14ac:dyDescent="0.25">
      <c r="C63" s="185">
        <v>5396</v>
      </c>
      <c r="D63" s="177">
        <v>44980</v>
      </c>
      <c r="E63" s="178" t="s">
        <v>898</v>
      </c>
      <c r="F63" s="389" t="s">
        <v>9</v>
      </c>
      <c r="G63" s="392">
        <v>89250</v>
      </c>
      <c r="I63" s="203">
        <v>44959</v>
      </c>
      <c r="J63" s="196" t="s">
        <v>912</v>
      </c>
      <c r="K63" s="196" t="s">
        <v>913</v>
      </c>
      <c r="L63" s="197" t="s">
        <v>9</v>
      </c>
      <c r="M63" s="197">
        <v>1</v>
      </c>
      <c r="N63" s="231">
        <v>24777.479090000001</v>
      </c>
      <c r="O63" s="106"/>
      <c r="P63" s="106"/>
      <c r="Q63" s="106"/>
      <c r="S63" s="247"/>
      <c r="T63" s="247"/>
      <c r="U63" s="247"/>
      <c r="V63" s="247"/>
      <c r="W63" s="247"/>
      <c r="X63" s="247"/>
      <c r="Y63" s="247"/>
      <c r="Z63" s="247"/>
      <c r="AA63" s="247"/>
      <c r="AB63" s="247"/>
      <c r="AC63" s="247"/>
      <c r="AD63" s="247"/>
      <c r="AE63" s="247"/>
    </row>
    <row r="64" spans="3:31" x14ac:dyDescent="0.25">
      <c r="C64" s="185">
        <v>5396</v>
      </c>
      <c r="D64" s="177">
        <v>44980</v>
      </c>
      <c r="E64" s="178" t="s">
        <v>899</v>
      </c>
      <c r="F64" s="389" t="s">
        <v>9</v>
      </c>
      <c r="G64" s="392">
        <v>66937.5</v>
      </c>
      <c r="I64" s="203">
        <v>44965</v>
      </c>
      <c r="J64" s="196" t="s">
        <v>746</v>
      </c>
      <c r="K64" s="196" t="s">
        <v>747</v>
      </c>
      <c r="L64" s="197" t="s">
        <v>9</v>
      </c>
      <c r="M64" s="197">
        <v>2</v>
      </c>
      <c r="N64" s="231">
        <v>2061.1918600000004</v>
      </c>
      <c r="O64" s="106"/>
      <c r="P64" s="106"/>
      <c r="Q64" s="106"/>
      <c r="S64" s="247"/>
      <c r="T64" s="247"/>
      <c r="U64" s="247"/>
      <c r="V64" s="247"/>
      <c r="W64" s="247"/>
      <c r="X64" s="247"/>
      <c r="Y64" s="247"/>
      <c r="Z64" s="247"/>
      <c r="AA64" s="247"/>
      <c r="AB64" s="247"/>
      <c r="AC64" s="247"/>
      <c r="AD64" s="247"/>
      <c r="AE64" s="247"/>
    </row>
    <row r="65" spans="3:17" x14ac:dyDescent="0.25">
      <c r="C65" s="185">
        <v>5396</v>
      </c>
      <c r="D65" s="177">
        <v>44980</v>
      </c>
      <c r="E65" s="178" t="s">
        <v>900</v>
      </c>
      <c r="F65" s="389" t="s">
        <v>9</v>
      </c>
      <c r="G65" s="392">
        <v>22312.5</v>
      </c>
      <c r="I65" s="203">
        <v>44965</v>
      </c>
      <c r="J65" s="196" t="s">
        <v>914</v>
      </c>
      <c r="K65" s="196" t="s">
        <v>915</v>
      </c>
      <c r="L65" s="197" t="s">
        <v>9</v>
      </c>
      <c r="M65" s="197">
        <v>2</v>
      </c>
      <c r="N65" s="231">
        <v>15333.864000000001</v>
      </c>
      <c r="O65" s="106"/>
      <c r="P65" s="106"/>
      <c r="Q65" s="106"/>
    </row>
    <row r="66" spans="3:17" x14ac:dyDescent="0.25">
      <c r="C66" s="185">
        <v>5396</v>
      </c>
      <c r="D66" s="177">
        <v>44980</v>
      </c>
      <c r="E66" s="178" t="s">
        <v>901</v>
      </c>
      <c r="F66" s="389" t="s">
        <v>9</v>
      </c>
      <c r="G66" s="392">
        <v>59500</v>
      </c>
      <c r="I66" s="203">
        <v>44965</v>
      </c>
      <c r="J66" s="196" t="s">
        <v>916</v>
      </c>
      <c r="K66" s="196" t="s">
        <v>917</v>
      </c>
      <c r="L66" s="197" t="s">
        <v>9</v>
      </c>
      <c r="M66" s="197">
        <v>2</v>
      </c>
      <c r="N66" s="231">
        <v>2811.6106200000004</v>
      </c>
      <c r="O66" s="106"/>
      <c r="P66" s="106"/>
      <c r="Q66" s="106"/>
    </row>
    <row r="67" spans="3:17" x14ac:dyDescent="0.25">
      <c r="C67" s="185">
        <v>841</v>
      </c>
      <c r="D67" s="177">
        <v>44983</v>
      </c>
      <c r="E67" s="178" t="s">
        <v>902</v>
      </c>
      <c r="F67" s="389" t="s">
        <v>9</v>
      </c>
      <c r="G67" s="392">
        <v>1114999.2533749999</v>
      </c>
      <c r="I67" s="203">
        <v>44966</v>
      </c>
      <c r="J67" s="196" t="s">
        <v>918</v>
      </c>
      <c r="K67" s="196" t="s">
        <v>919</v>
      </c>
      <c r="L67" s="197" t="s">
        <v>9</v>
      </c>
      <c r="M67" s="197">
        <v>1</v>
      </c>
      <c r="N67" s="231">
        <v>686400.00156</v>
      </c>
      <c r="O67" s="106"/>
      <c r="P67" s="106"/>
      <c r="Q67" s="106"/>
    </row>
    <row r="68" spans="3:17" ht="15.75" thickBot="1" x14ac:dyDescent="0.3">
      <c r="C68" s="186">
        <v>842</v>
      </c>
      <c r="D68" s="187">
        <v>44983</v>
      </c>
      <c r="E68" s="188" t="s">
        <v>903</v>
      </c>
      <c r="F68" s="393" t="s">
        <v>9</v>
      </c>
      <c r="G68" s="394">
        <v>8749999.9982500002</v>
      </c>
      <c r="I68" s="203">
        <v>44966</v>
      </c>
      <c r="J68" s="196" t="s">
        <v>191</v>
      </c>
      <c r="K68" s="196" t="s">
        <v>192</v>
      </c>
      <c r="L68" s="197" t="s">
        <v>9</v>
      </c>
      <c r="M68" s="197">
        <v>1</v>
      </c>
      <c r="N68" s="231">
        <v>128244.1342</v>
      </c>
      <c r="O68" s="106"/>
      <c r="P68" s="106"/>
      <c r="Q68" s="106"/>
    </row>
    <row r="69" spans="3:17" x14ac:dyDescent="0.25">
      <c r="C69" s="205">
        <v>847</v>
      </c>
      <c r="D69" s="183">
        <v>44986</v>
      </c>
      <c r="E69" s="420" t="s">
        <v>1291</v>
      </c>
      <c r="F69" s="390" t="s">
        <v>9</v>
      </c>
      <c r="G69" s="391">
        <v>8749999.9982500002</v>
      </c>
      <c r="I69" s="203">
        <v>44968</v>
      </c>
      <c r="J69" s="196" t="s">
        <v>307</v>
      </c>
      <c r="K69" s="196" t="s">
        <v>308</v>
      </c>
      <c r="L69" s="197" t="s">
        <v>9</v>
      </c>
      <c r="M69" s="197">
        <v>1</v>
      </c>
      <c r="N69" s="231">
        <v>585636.7289499999</v>
      </c>
      <c r="O69" s="106"/>
      <c r="P69" s="106"/>
      <c r="Q69" s="106"/>
    </row>
    <row r="70" spans="3:17" x14ac:dyDescent="0.25">
      <c r="C70" s="185">
        <v>848</v>
      </c>
      <c r="D70" s="177">
        <v>44986</v>
      </c>
      <c r="E70" s="418" t="s">
        <v>1292</v>
      </c>
      <c r="F70" s="389" t="s">
        <v>9</v>
      </c>
      <c r="G70" s="392">
        <v>250000.004625</v>
      </c>
      <c r="I70" s="203">
        <v>44972</v>
      </c>
      <c r="J70" s="196" t="s">
        <v>307</v>
      </c>
      <c r="K70" s="196" t="s">
        <v>308</v>
      </c>
      <c r="L70" s="197" t="s">
        <v>9</v>
      </c>
      <c r="M70" s="197">
        <v>1</v>
      </c>
      <c r="N70" s="231">
        <v>585636.7289499999</v>
      </c>
      <c r="O70" s="106"/>
      <c r="P70" s="106"/>
      <c r="Q70" s="106"/>
    </row>
    <row r="71" spans="3:17" x14ac:dyDescent="0.25">
      <c r="C71" s="185">
        <v>848</v>
      </c>
      <c r="D71" s="177">
        <v>44986</v>
      </c>
      <c r="E71" s="418" t="s">
        <v>1293</v>
      </c>
      <c r="F71" s="389" t="s">
        <v>9</v>
      </c>
      <c r="G71" s="392">
        <v>193375</v>
      </c>
      <c r="I71" s="203">
        <v>44973</v>
      </c>
      <c r="J71" s="196" t="s">
        <v>920</v>
      </c>
      <c r="K71" s="196" t="s">
        <v>921</v>
      </c>
      <c r="L71" s="197" t="s">
        <v>9</v>
      </c>
      <c r="M71" s="197">
        <v>4</v>
      </c>
      <c r="N71" s="231">
        <v>13374.371920000001</v>
      </c>
      <c r="O71" s="106"/>
      <c r="P71" s="106"/>
      <c r="Q71" s="106"/>
    </row>
    <row r="72" spans="3:17" x14ac:dyDescent="0.25">
      <c r="C72" s="185">
        <v>869</v>
      </c>
      <c r="D72" s="177">
        <v>45001</v>
      </c>
      <c r="E72" s="178" t="s">
        <v>346</v>
      </c>
      <c r="F72" s="389" t="s">
        <v>9</v>
      </c>
      <c r="G72" s="392">
        <v>425000.006375</v>
      </c>
      <c r="I72" s="203">
        <v>44973</v>
      </c>
      <c r="J72" s="196" t="s">
        <v>922</v>
      </c>
      <c r="K72" s="196" t="s">
        <v>923</v>
      </c>
      <c r="L72" s="197" t="s">
        <v>9</v>
      </c>
      <c r="M72" s="197">
        <v>2</v>
      </c>
      <c r="N72" s="231">
        <v>368332.96500000003</v>
      </c>
      <c r="O72" s="106"/>
      <c r="P72" s="106"/>
      <c r="Q72" s="106"/>
    </row>
    <row r="73" spans="3:17" x14ac:dyDescent="0.25">
      <c r="C73" s="185">
        <v>869</v>
      </c>
      <c r="D73" s="177">
        <v>45001</v>
      </c>
      <c r="E73" s="178" t="s">
        <v>1294</v>
      </c>
      <c r="F73" s="389" t="s">
        <v>9</v>
      </c>
      <c r="G73" s="392">
        <v>625000.00412499998</v>
      </c>
      <c r="I73" s="203">
        <v>44973</v>
      </c>
      <c r="J73" s="196" t="s">
        <v>922</v>
      </c>
      <c r="K73" s="196" t="s">
        <v>923</v>
      </c>
      <c r="L73" s="197" t="s">
        <v>9</v>
      </c>
      <c r="M73" s="197">
        <v>1</v>
      </c>
      <c r="N73" s="231">
        <v>184166.48250000001</v>
      </c>
      <c r="O73" s="106"/>
      <c r="P73" s="106"/>
      <c r="Q73" s="106"/>
    </row>
    <row r="74" spans="3:17" x14ac:dyDescent="0.25">
      <c r="C74" s="185">
        <v>360</v>
      </c>
      <c r="D74" s="177">
        <v>45005</v>
      </c>
      <c r="E74" s="178" t="s">
        <v>1295</v>
      </c>
      <c r="F74" s="389" t="s">
        <v>9</v>
      </c>
      <c r="G74" s="392">
        <v>148750</v>
      </c>
      <c r="I74" s="203">
        <v>44973</v>
      </c>
      <c r="J74" s="196" t="s">
        <v>924</v>
      </c>
      <c r="K74" s="196" t="s">
        <v>925</v>
      </c>
      <c r="L74" s="197" t="s">
        <v>9</v>
      </c>
      <c r="M74" s="197">
        <v>1</v>
      </c>
      <c r="N74" s="231">
        <v>157820.11336000002</v>
      </c>
      <c r="O74" s="106"/>
      <c r="P74" s="106"/>
      <c r="Q74" s="106"/>
    </row>
    <row r="75" spans="3:17" x14ac:dyDescent="0.25">
      <c r="C75" s="185">
        <v>1218</v>
      </c>
      <c r="D75" s="177">
        <v>45007</v>
      </c>
      <c r="E75" s="178" t="s">
        <v>1296</v>
      </c>
      <c r="F75" s="389" t="s">
        <v>9</v>
      </c>
      <c r="G75" s="392">
        <v>223125</v>
      </c>
      <c r="I75" s="203">
        <v>44973</v>
      </c>
      <c r="J75" s="196" t="s">
        <v>924</v>
      </c>
      <c r="K75" s="196" t="s">
        <v>925</v>
      </c>
      <c r="L75" s="197" t="s">
        <v>9</v>
      </c>
      <c r="M75" s="197">
        <v>1</v>
      </c>
      <c r="N75" s="231">
        <v>157820.11336000002</v>
      </c>
      <c r="O75" s="106"/>
      <c r="P75" s="106"/>
      <c r="Q75" s="106"/>
    </row>
    <row r="76" spans="3:17" x14ac:dyDescent="0.25">
      <c r="C76" s="185">
        <v>28</v>
      </c>
      <c r="D76" s="177">
        <v>45010</v>
      </c>
      <c r="E76" s="178" t="s">
        <v>1297</v>
      </c>
      <c r="F76" s="389" t="s">
        <v>9</v>
      </c>
      <c r="G76" s="392">
        <v>223125</v>
      </c>
      <c r="I76" s="203">
        <v>44973</v>
      </c>
      <c r="J76" s="196" t="s">
        <v>924</v>
      </c>
      <c r="K76" s="196" t="s">
        <v>925</v>
      </c>
      <c r="L76" s="197" t="s">
        <v>9</v>
      </c>
      <c r="M76" s="197">
        <v>1</v>
      </c>
      <c r="N76" s="231">
        <v>157820.11336000002</v>
      </c>
      <c r="O76" s="106"/>
      <c r="P76" s="106"/>
      <c r="Q76" s="106"/>
    </row>
    <row r="77" spans="3:17" x14ac:dyDescent="0.25">
      <c r="C77" s="185">
        <v>3046</v>
      </c>
      <c r="D77" s="177">
        <v>45014</v>
      </c>
      <c r="E77" s="178" t="s">
        <v>1298</v>
      </c>
      <c r="F77" s="389" t="s">
        <v>9</v>
      </c>
      <c r="G77" s="392">
        <v>89250</v>
      </c>
      <c r="I77" s="203">
        <v>44973</v>
      </c>
      <c r="J77" s="196" t="s">
        <v>926</v>
      </c>
      <c r="K77" s="196" t="s">
        <v>927</v>
      </c>
      <c r="L77" s="197" t="s">
        <v>9</v>
      </c>
      <c r="M77" s="197">
        <v>1</v>
      </c>
      <c r="N77" s="231">
        <v>32499.994799999997</v>
      </c>
      <c r="O77" s="106"/>
      <c r="P77" s="106"/>
      <c r="Q77" s="106"/>
    </row>
    <row r="78" spans="3:17" ht="15.75" thickBot="1" x14ac:dyDescent="0.3">
      <c r="C78" s="186">
        <v>3046</v>
      </c>
      <c r="D78" s="187">
        <v>45014</v>
      </c>
      <c r="E78" s="188" t="s">
        <v>1299</v>
      </c>
      <c r="F78" s="393" t="s">
        <v>9</v>
      </c>
      <c r="G78" s="394">
        <v>44625</v>
      </c>
      <c r="I78" s="203">
        <v>44973</v>
      </c>
      <c r="J78" s="196" t="s">
        <v>928</v>
      </c>
      <c r="K78" s="196" t="s">
        <v>929</v>
      </c>
      <c r="L78" s="197" t="s">
        <v>9</v>
      </c>
      <c r="M78" s="197">
        <v>1</v>
      </c>
      <c r="N78" s="231">
        <v>51133.516980000008</v>
      </c>
      <c r="O78" s="106"/>
      <c r="P78" s="106"/>
      <c r="Q78" s="106"/>
    </row>
    <row r="79" spans="3:17" x14ac:dyDescent="0.25">
      <c r="C79" s="205" t="s">
        <v>1532</v>
      </c>
      <c r="D79" s="183">
        <v>45019</v>
      </c>
      <c r="E79" s="184" t="s">
        <v>1533</v>
      </c>
      <c r="F79" s="390" t="s">
        <v>9</v>
      </c>
      <c r="G79" s="391">
        <v>223125</v>
      </c>
      <c r="I79" s="203">
        <v>44975</v>
      </c>
      <c r="J79" s="196" t="s">
        <v>229</v>
      </c>
      <c r="K79" s="196" t="s">
        <v>230</v>
      </c>
      <c r="L79" s="197" t="s">
        <v>9</v>
      </c>
      <c r="M79" s="197">
        <v>10</v>
      </c>
      <c r="N79" s="231">
        <v>278570.61050000001</v>
      </c>
      <c r="O79" s="106"/>
      <c r="P79" s="106"/>
      <c r="Q79" s="106"/>
    </row>
    <row r="80" spans="3:17" x14ac:dyDescent="0.25">
      <c r="C80" s="440">
        <v>569</v>
      </c>
      <c r="D80" s="386">
        <v>45021</v>
      </c>
      <c r="E80" s="387" t="s">
        <v>1534</v>
      </c>
      <c r="F80" s="388" t="s">
        <v>9</v>
      </c>
      <c r="G80" s="392">
        <v>595000</v>
      </c>
      <c r="I80" s="203">
        <v>44978</v>
      </c>
      <c r="J80" s="196" t="s">
        <v>930</v>
      </c>
      <c r="K80" s="196" t="s">
        <v>931</v>
      </c>
      <c r="L80" s="197" t="s">
        <v>9</v>
      </c>
      <c r="M80" s="197">
        <v>1</v>
      </c>
      <c r="N80" s="231">
        <v>23478.92729</v>
      </c>
      <c r="O80" s="106"/>
      <c r="P80" s="106"/>
      <c r="Q80" s="106"/>
    </row>
    <row r="81" spans="3:17" x14ac:dyDescent="0.25">
      <c r="C81" s="440">
        <v>569</v>
      </c>
      <c r="D81" s="386">
        <v>45021</v>
      </c>
      <c r="E81" s="387" t="s">
        <v>1535</v>
      </c>
      <c r="F81" s="388" t="s">
        <v>9</v>
      </c>
      <c r="G81" s="392">
        <v>1041250</v>
      </c>
      <c r="I81" s="203">
        <v>44978</v>
      </c>
      <c r="J81" s="196" t="s">
        <v>932</v>
      </c>
      <c r="K81" s="196" t="s">
        <v>933</v>
      </c>
      <c r="L81" s="197" t="s">
        <v>9</v>
      </c>
      <c r="M81" s="197">
        <v>1</v>
      </c>
      <c r="N81" s="231">
        <v>3720.7515799999996</v>
      </c>
      <c r="O81" s="106"/>
      <c r="P81" s="106"/>
      <c r="Q81" s="106"/>
    </row>
    <row r="82" spans="3:17" x14ac:dyDescent="0.25">
      <c r="C82" s="440">
        <v>569</v>
      </c>
      <c r="D82" s="386">
        <v>45021</v>
      </c>
      <c r="E82" s="387" t="s">
        <v>1536</v>
      </c>
      <c r="F82" s="388" t="s">
        <v>9</v>
      </c>
      <c r="G82" s="392">
        <v>223125</v>
      </c>
      <c r="I82" s="203">
        <v>44978</v>
      </c>
      <c r="J82" s="196" t="s">
        <v>257</v>
      </c>
      <c r="K82" s="196" t="s">
        <v>258</v>
      </c>
      <c r="L82" s="197" t="s">
        <v>9</v>
      </c>
      <c r="M82" s="197">
        <v>1</v>
      </c>
      <c r="N82" s="231">
        <v>27494.212199999998</v>
      </c>
      <c r="O82" s="106"/>
      <c r="P82" s="106"/>
      <c r="Q82" s="106"/>
    </row>
    <row r="83" spans="3:17" x14ac:dyDescent="0.25">
      <c r="C83" s="440">
        <v>569</v>
      </c>
      <c r="D83" s="386">
        <v>45021</v>
      </c>
      <c r="E83" s="387" t="s">
        <v>1537</v>
      </c>
      <c r="F83" s="388" t="s">
        <v>9</v>
      </c>
      <c r="G83" s="392">
        <v>29750</v>
      </c>
      <c r="I83" s="203">
        <v>44978</v>
      </c>
      <c r="J83" s="196" t="s">
        <v>934</v>
      </c>
      <c r="K83" s="196" t="s">
        <v>935</v>
      </c>
      <c r="L83" s="197" t="s">
        <v>9</v>
      </c>
      <c r="M83" s="197">
        <v>1</v>
      </c>
      <c r="N83" s="231">
        <v>1066.2388100000001</v>
      </c>
      <c r="O83" s="106"/>
      <c r="P83" s="106"/>
      <c r="Q83" s="106"/>
    </row>
    <row r="84" spans="3:17" x14ac:dyDescent="0.25">
      <c r="C84" s="440">
        <v>36</v>
      </c>
      <c r="D84" s="386">
        <v>45021</v>
      </c>
      <c r="E84" s="387" t="s">
        <v>1538</v>
      </c>
      <c r="F84" s="388" t="s">
        <v>9</v>
      </c>
      <c r="G84" s="392">
        <v>223125</v>
      </c>
      <c r="I84" s="203">
        <v>44978</v>
      </c>
      <c r="J84" s="196" t="s">
        <v>936</v>
      </c>
      <c r="K84" s="196" t="s">
        <v>937</v>
      </c>
      <c r="L84" s="197" t="s">
        <v>9</v>
      </c>
      <c r="M84" s="197">
        <v>10</v>
      </c>
      <c r="N84" s="231">
        <v>18456.328799999999</v>
      </c>
      <c r="O84" s="106"/>
      <c r="P84" s="106"/>
      <c r="Q84" s="106"/>
    </row>
    <row r="85" spans="3:17" x14ac:dyDescent="0.25">
      <c r="C85" s="440">
        <v>35</v>
      </c>
      <c r="D85" s="386">
        <v>45021</v>
      </c>
      <c r="E85" s="387" t="s">
        <v>1539</v>
      </c>
      <c r="F85" s="388" t="s">
        <v>9</v>
      </c>
      <c r="G85" s="392">
        <v>223125</v>
      </c>
      <c r="I85" s="203">
        <v>44978</v>
      </c>
      <c r="J85" s="196" t="s">
        <v>860</v>
      </c>
      <c r="K85" s="196" t="s">
        <v>861</v>
      </c>
      <c r="L85" s="197" t="s">
        <v>9</v>
      </c>
      <c r="M85" s="197">
        <v>11</v>
      </c>
      <c r="N85" s="231">
        <v>5740.0042700000004</v>
      </c>
      <c r="O85" s="106"/>
      <c r="P85" s="106"/>
      <c r="Q85" s="106"/>
    </row>
    <row r="86" spans="3:17" x14ac:dyDescent="0.25">
      <c r="C86" s="440">
        <v>584</v>
      </c>
      <c r="D86" s="386">
        <v>45026</v>
      </c>
      <c r="E86" s="387" t="s">
        <v>1540</v>
      </c>
      <c r="F86" s="388" t="s">
        <v>9</v>
      </c>
      <c r="G86" s="392">
        <v>178500</v>
      </c>
      <c r="I86" s="203">
        <v>44978</v>
      </c>
      <c r="J86" s="196" t="s">
        <v>938</v>
      </c>
      <c r="K86" s="196" t="s">
        <v>939</v>
      </c>
      <c r="L86" s="197" t="s">
        <v>9</v>
      </c>
      <c r="M86" s="197">
        <v>1</v>
      </c>
      <c r="N86" s="231">
        <v>926.65300000000002</v>
      </c>
      <c r="O86" s="106"/>
      <c r="P86" s="106"/>
      <c r="Q86" s="106"/>
    </row>
    <row r="87" spans="3:17" x14ac:dyDescent="0.25">
      <c r="C87" s="440">
        <v>5611</v>
      </c>
      <c r="D87" s="386">
        <v>45026</v>
      </c>
      <c r="E87" s="387" t="s">
        <v>1541</v>
      </c>
      <c r="F87" s="388" t="s">
        <v>9</v>
      </c>
      <c r="G87" s="392">
        <v>52062.5</v>
      </c>
      <c r="I87" s="203">
        <v>44978</v>
      </c>
      <c r="J87" s="196" t="s">
        <v>940</v>
      </c>
      <c r="K87" s="196" t="s">
        <v>941</v>
      </c>
      <c r="L87" s="197" t="s">
        <v>9</v>
      </c>
      <c r="M87" s="197">
        <v>1</v>
      </c>
      <c r="N87" s="231">
        <v>547.71535000000006</v>
      </c>
      <c r="O87" s="106"/>
      <c r="P87" s="106"/>
      <c r="Q87" s="106"/>
    </row>
    <row r="88" spans="3:17" x14ac:dyDescent="0.25">
      <c r="C88" s="440">
        <v>3116</v>
      </c>
      <c r="D88" s="386">
        <v>45027</v>
      </c>
      <c r="E88" s="387" t="s">
        <v>1326</v>
      </c>
      <c r="F88" s="388" t="s">
        <v>9</v>
      </c>
      <c r="G88" s="392">
        <v>148750</v>
      </c>
      <c r="I88" s="203">
        <v>44978</v>
      </c>
      <c r="J88" s="196" t="s">
        <v>74</v>
      </c>
      <c r="K88" s="196" t="s">
        <v>75</v>
      </c>
      <c r="L88" s="197" t="s">
        <v>9</v>
      </c>
      <c r="M88" s="197">
        <v>1</v>
      </c>
      <c r="N88" s="231">
        <v>349700</v>
      </c>
      <c r="O88" s="106"/>
      <c r="P88" s="106"/>
      <c r="Q88" s="106"/>
    </row>
    <row r="89" spans="3:17" x14ac:dyDescent="0.25">
      <c r="C89" s="440">
        <v>3116</v>
      </c>
      <c r="D89" s="386">
        <v>45027</v>
      </c>
      <c r="E89" s="387" t="s">
        <v>1542</v>
      </c>
      <c r="F89" s="388" t="s">
        <v>9</v>
      </c>
      <c r="G89" s="392">
        <v>59500</v>
      </c>
      <c r="I89" s="203">
        <v>44978</v>
      </c>
      <c r="J89" s="196" t="s">
        <v>191</v>
      </c>
      <c r="K89" s="196" t="s">
        <v>192</v>
      </c>
      <c r="L89" s="197" t="s">
        <v>9</v>
      </c>
      <c r="M89" s="197">
        <v>1</v>
      </c>
      <c r="N89" s="231">
        <v>128244.1342</v>
      </c>
      <c r="O89" s="106"/>
      <c r="P89" s="106"/>
      <c r="Q89" s="106"/>
    </row>
    <row r="90" spans="3:17" x14ac:dyDescent="0.25">
      <c r="C90" s="440">
        <v>5613</v>
      </c>
      <c r="D90" s="386">
        <v>45028</v>
      </c>
      <c r="E90" s="387" t="s">
        <v>1543</v>
      </c>
      <c r="F90" s="388" t="s">
        <v>9</v>
      </c>
      <c r="G90" s="392">
        <v>89250</v>
      </c>
      <c r="I90" s="203">
        <v>44978</v>
      </c>
      <c r="J90" s="196" t="s">
        <v>229</v>
      </c>
      <c r="K90" s="196" t="s">
        <v>230</v>
      </c>
      <c r="L90" s="197" t="s">
        <v>9</v>
      </c>
      <c r="M90" s="197">
        <v>16</v>
      </c>
      <c r="N90" s="231">
        <v>445712.97680000006</v>
      </c>
      <c r="O90" s="106"/>
      <c r="P90" s="106"/>
      <c r="Q90" s="106"/>
    </row>
    <row r="91" spans="3:17" x14ac:dyDescent="0.25">
      <c r="C91" s="440">
        <v>5615</v>
      </c>
      <c r="D91" s="386">
        <v>45030</v>
      </c>
      <c r="E91" s="387" t="s">
        <v>1544</v>
      </c>
      <c r="F91" s="388" t="s">
        <v>9</v>
      </c>
      <c r="G91" s="392">
        <v>44625</v>
      </c>
      <c r="I91" s="203">
        <v>44980</v>
      </c>
      <c r="J91" s="196" t="s">
        <v>942</v>
      </c>
      <c r="K91" s="196" t="s">
        <v>943</v>
      </c>
      <c r="L91" s="197" t="s">
        <v>9</v>
      </c>
      <c r="M91" s="197">
        <v>4</v>
      </c>
      <c r="N91" s="231">
        <v>883999.98232000018</v>
      </c>
      <c r="O91" s="106"/>
      <c r="P91" s="106"/>
      <c r="Q91" s="106"/>
    </row>
    <row r="92" spans="3:17" x14ac:dyDescent="0.25">
      <c r="C92" s="440">
        <v>137</v>
      </c>
      <c r="D92" s="386">
        <v>45033</v>
      </c>
      <c r="E92" s="387" t="s">
        <v>1545</v>
      </c>
      <c r="F92" s="388" t="s">
        <v>9</v>
      </c>
      <c r="G92" s="392">
        <v>104125</v>
      </c>
      <c r="I92" s="203">
        <v>44980</v>
      </c>
      <c r="J92" s="196" t="s">
        <v>74</v>
      </c>
      <c r="K92" s="196" t="s">
        <v>75</v>
      </c>
      <c r="L92" s="197" t="s">
        <v>9</v>
      </c>
      <c r="M92" s="197">
        <v>1</v>
      </c>
      <c r="N92" s="231">
        <v>349700</v>
      </c>
      <c r="O92" s="106"/>
      <c r="P92" s="106"/>
      <c r="Q92" s="106"/>
    </row>
    <row r="93" spans="3:17" x14ac:dyDescent="0.25">
      <c r="C93" s="440">
        <v>137</v>
      </c>
      <c r="D93" s="386">
        <v>45033</v>
      </c>
      <c r="E93" s="387" t="s">
        <v>1546</v>
      </c>
      <c r="F93" s="388" t="s">
        <v>9</v>
      </c>
      <c r="G93" s="392">
        <v>29750</v>
      </c>
      <c r="I93" s="203">
        <v>44985</v>
      </c>
      <c r="J93" s="196" t="s">
        <v>406</v>
      </c>
      <c r="K93" s="196" t="s">
        <v>407</v>
      </c>
      <c r="L93" s="197" t="s">
        <v>9</v>
      </c>
      <c r="M93" s="197">
        <v>1</v>
      </c>
      <c r="N93" s="231">
        <v>512200.00468000001</v>
      </c>
      <c r="O93" s="106"/>
      <c r="P93" s="106"/>
      <c r="Q93" s="106"/>
    </row>
    <row r="94" spans="3:17" ht="15.75" thickBot="1" x14ac:dyDescent="0.3">
      <c r="C94" s="440">
        <v>885</v>
      </c>
      <c r="D94" s="386">
        <v>45033</v>
      </c>
      <c r="E94" s="387" t="s">
        <v>1547</v>
      </c>
      <c r="F94" s="388" t="s">
        <v>1548</v>
      </c>
      <c r="G94" s="392">
        <v>312499.99462499999</v>
      </c>
      <c r="I94" s="199">
        <v>44985</v>
      </c>
      <c r="J94" s="200" t="s">
        <v>908</v>
      </c>
      <c r="K94" s="200" t="s">
        <v>944</v>
      </c>
      <c r="L94" s="201" t="s">
        <v>9</v>
      </c>
      <c r="M94" s="201">
        <v>1</v>
      </c>
      <c r="N94" s="232">
        <v>19239.992590000002</v>
      </c>
      <c r="O94" s="106"/>
      <c r="P94" s="106"/>
      <c r="Q94" s="106"/>
    </row>
    <row r="95" spans="3:17" x14ac:dyDescent="0.25">
      <c r="C95" s="440">
        <v>5624</v>
      </c>
      <c r="D95" s="386">
        <v>45037</v>
      </c>
      <c r="E95" s="387" t="s">
        <v>1549</v>
      </c>
      <c r="F95" s="388" t="s">
        <v>9</v>
      </c>
      <c r="G95" s="392">
        <v>29750</v>
      </c>
      <c r="I95" s="370">
        <v>44988</v>
      </c>
      <c r="J95" s="371" t="s">
        <v>74</v>
      </c>
      <c r="K95" s="371" t="s">
        <v>75</v>
      </c>
      <c r="L95" s="198" t="s">
        <v>9</v>
      </c>
      <c r="M95" s="198">
        <v>2</v>
      </c>
      <c r="N95" s="233">
        <v>672949.70600000001</v>
      </c>
      <c r="O95" s="106"/>
      <c r="P95" s="106"/>
      <c r="Q95" s="106"/>
    </row>
    <row r="96" spans="3:17" x14ac:dyDescent="0.25">
      <c r="C96" s="440">
        <v>5624</v>
      </c>
      <c r="D96" s="386">
        <v>45037</v>
      </c>
      <c r="E96" s="387" t="s">
        <v>1550</v>
      </c>
      <c r="F96" s="388" t="s">
        <v>9</v>
      </c>
      <c r="G96" s="392">
        <v>37187.5</v>
      </c>
      <c r="I96" s="203">
        <v>44988</v>
      </c>
      <c r="J96" s="196" t="s">
        <v>181</v>
      </c>
      <c r="K96" s="196" t="s">
        <v>182</v>
      </c>
      <c r="L96" s="197" t="s">
        <v>9</v>
      </c>
      <c r="M96" s="197">
        <v>1</v>
      </c>
      <c r="N96" s="231">
        <v>114742.0729</v>
      </c>
      <c r="O96" s="106"/>
      <c r="P96" s="106"/>
      <c r="Q96" s="106"/>
    </row>
    <row r="97" spans="3:17" x14ac:dyDescent="0.25">
      <c r="C97" s="440">
        <v>5624</v>
      </c>
      <c r="D97" s="386">
        <v>45037</v>
      </c>
      <c r="E97" s="387" t="s">
        <v>1551</v>
      </c>
      <c r="F97" s="388" t="s">
        <v>9</v>
      </c>
      <c r="G97" s="392">
        <v>44625</v>
      </c>
      <c r="I97" s="203">
        <v>44989</v>
      </c>
      <c r="J97" s="196" t="s">
        <v>1102</v>
      </c>
      <c r="K97" s="196" t="s">
        <v>87</v>
      </c>
      <c r="L97" s="197" t="s">
        <v>9</v>
      </c>
      <c r="M97" s="197">
        <v>3</v>
      </c>
      <c r="N97" s="231">
        <v>850200.01248000003</v>
      </c>
      <c r="O97" s="106"/>
      <c r="P97" s="106"/>
      <c r="Q97" s="106"/>
    </row>
    <row r="98" spans="3:17" x14ac:dyDescent="0.25">
      <c r="C98" s="440">
        <v>621</v>
      </c>
      <c r="D98" s="386">
        <v>45041</v>
      </c>
      <c r="E98" s="387" t="s">
        <v>1552</v>
      </c>
      <c r="F98" s="388" t="s">
        <v>9</v>
      </c>
      <c r="G98" s="392">
        <v>44625</v>
      </c>
      <c r="I98" s="203">
        <v>44993</v>
      </c>
      <c r="J98" s="196" t="s">
        <v>815</v>
      </c>
      <c r="K98" s="196" t="s">
        <v>816</v>
      </c>
      <c r="L98" s="197" t="s">
        <v>9</v>
      </c>
      <c r="M98" s="197">
        <v>1</v>
      </c>
      <c r="N98" s="231">
        <v>216580</v>
      </c>
      <c r="O98" s="106"/>
      <c r="P98" s="106"/>
      <c r="Q98" s="106"/>
    </row>
    <row r="99" spans="3:17" x14ac:dyDescent="0.25">
      <c r="C99" s="440">
        <v>46</v>
      </c>
      <c r="D99" s="386">
        <v>45043</v>
      </c>
      <c r="E99" s="387" t="s">
        <v>1553</v>
      </c>
      <c r="F99" s="388" t="s">
        <v>9</v>
      </c>
      <c r="G99" s="392">
        <v>223125</v>
      </c>
      <c r="I99" s="203">
        <v>44993</v>
      </c>
      <c r="J99" s="196" t="s">
        <v>1300</v>
      </c>
      <c r="K99" s="196" t="s">
        <v>1301</v>
      </c>
      <c r="L99" s="197" t="s">
        <v>9</v>
      </c>
      <c r="M99" s="197">
        <v>1</v>
      </c>
      <c r="N99" s="231">
        <v>69615</v>
      </c>
      <c r="O99" s="106"/>
      <c r="P99" s="106"/>
      <c r="Q99" s="106"/>
    </row>
    <row r="100" spans="3:17" ht="15.75" thickBot="1" x14ac:dyDescent="0.3">
      <c r="C100" s="441">
        <v>171</v>
      </c>
      <c r="D100" s="442">
        <v>45044</v>
      </c>
      <c r="E100" s="443" t="s">
        <v>1554</v>
      </c>
      <c r="F100" s="444" t="s">
        <v>9</v>
      </c>
      <c r="G100" s="394">
        <v>163625</v>
      </c>
      <c r="I100" s="203">
        <v>44993</v>
      </c>
      <c r="J100" s="196" t="s">
        <v>1302</v>
      </c>
      <c r="K100" s="196" t="s">
        <v>1303</v>
      </c>
      <c r="L100" s="197" t="s">
        <v>9</v>
      </c>
      <c r="M100" s="197">
        <v>2</v>
      </c>
      <c r="N100" s="231">
        <v>55692</v>
      </c>
      <c r="O100" s="106"/>
      <c r="P100" s="106"/>
      <c r="Q100" s="106"/>
    </row>
    <row r="101" spans="3:17" x14ac:dyDescent="0.25">
      <c r="C101" s="205"/>
      <c r="D101" s="183">
        <v>45048</v>
      </c>
      <c r="E101" s="184" t="s">
        <v>1967</v>
      </c>
      <c r="F101" s="241" t="s">
        <v>9</v>
      </c>
      <c r="G101" s="233">
        <v>371875</v>
      </c>
      <c r="I101" s="203">
        <v>44993</v>
      </c>
      <c r="J101" s="196" t="s">
        <v>402</v>
      </c>
      <c r="K101" s="196" t="s">
        <v>403</v>
      </c>
      <c r="L101" s="197" t="s">
        <v>9</v>
      </c>
      <c r="M101" s="197">
        <v>3</v>
      </c>
      <c r="N101" s="231">
        <v>92820</v>
      </c>
      <c r="O101" s="106"/>
      <c r="P101" s="106"/>
      <c r="Q101" s="106"/>
    </row>
    <row r="102" spans="3:17" x14ac:dyDescent="0.25">
      <c r="C102" s="185">
        <v>648</v>
      </c>
      <c r="D102" s="177">
        <v>45049</v>
      </c>
      <c r="E102" s="178" t="s">
        <v>1968</v>
      </c>
      <c r="F102" s="179" t="s">
        <v>9</v>
      </c>
      <c r="G102" s="231">
        <v>371875</v>
      </c>
      <c r="I102" s="203">
        <v>44993</v>
      </c>
      <c r="J102" s="196" t="s">
        <v>165</v>
      </c>
      <c r="K102" s="196" t="s">
        <v>166</v>
      </c>
      <c r="L102" s="197" t="s">
        <v>9</v>
      </c>
      <c r="M102" s="197">
        <v>1</v>
      </c>
      <c r="N102" s="231">
        <v>4641</v>
      </c>
      <c r="O102" s="106"/>
      <c r="P102" s="106"/>
      <c r="Q102" s="106"/>
    </row>
    <row r="103" spans="3:17" x14ac:dyDescent="0.25">
      <c r="C103" s="185">
        <v>49</v>
      </c>
      <c r="D103" s="177">
        <v>45050</v>
      </c>
      <c r="E103" s="178" t="s">
        <v>1969</v>
      </c>
      <c r="F103" s="179" t="s">
        <v>9</v>
      </c>
      <c r="G103" s="231">
        <v>223125</v>
      </c>
      <c r="I103" s="203">
        <v>44993</v>
      </c>
      <c r="J103" s="196" t="s">
        <v>551</v>
      </c>
      <c r="K103" s="196" t="s">
        <v>552</v>
      </c>
      <c r="L103" s="197" t="s">
        <v>9</v>
      </c>
      <c r="M103" s="197">
        <v>10</v>
      </c>
      <c r="N103" s="231">
        <v>15470</v>
      </c>
      <c r="O103" s="106"/>
      <c r="P103" s="106"/>
      <c r="Q103" s="106"/>
    </row>
    <row r="104" spans="3:17" x14ac:dyDescent="0.25">
      <c r="C104" s="185">
        <v>5640</v>
      </c>
      <c r="D104" s="177">
        <v>45054</v>
      </c>
      <c r="E104" s="178" t="s">
        <v>1970</v>
      </c>
      <c r="F104" s="179" t="s">
        <v>9</v>
      </c>
      <c r="G104" s="231">
        <v>44625</v>
      </c>
      <c r="I104" s="203">
        <v>44993</v>
      </c>
      <c r="J104" s="196" t="s">
        <v>503</v>
      </c>
      <c r="K104" s="196" t="s">
        <v>504</v>
      </c>
      <c r="L104" s="197" t="s">
        <v>9</v>
      </c>
      <c r="M104" s="197">
        <v>2</v>
      </c>
      <c r="N104" s="231">
        <v>9282</v>
      </c>
      <c r="O104" s="106"/>
      <c r="P104" s="106"/>
      <c r="Q104" s="106"/>
    </row>
    <row r="105" spans="3:17" x14ac:dyDescent="0.25">
      <c r="C105" s="185">
        <v>5640</v>
      </c>
      <c r="D105" s="177">
        <v>45054</v>
      </c>
      <c r="E105" s="178" t="s">
        <v>1971</v>
      </c>
      <c r="F105" s="179" t="s">
        <v>9</v>
      </c>
      <c r="G105" s="231">
        <v>89250</v>
      </c>
      <c r="I105" s="203">
        <v>44994</v>
      </c>
      <c r="J105" s="196" t="s">
        <v>547</v>
      </c>
      <c r="K105" s="196" t="s">
        <v>548</v>
      </c>
      <c r="L105" s="197" t="s">
        <v>9</v>
      </c>
      <c r="M105" s="197">
        <v>2</v>
      </c>
      <c r="N105" s="231">
        <v>25403.379820000006</v>
      </c>
      <c r="O105" s="106"/>
      <c r="P105" s="106"/>
      <c r="Q105" s="106"/>
    </row>
    <row r="106" spans="3:17" x14ac:dyDescent="0.25">
      <c r="C106" s="185">
        <v>5640</v>
      </c>
      <c r="D106" s="177">
        <v>45054</v>
      </c>
      <c r="E106" s="178" t="s">
        <v>1972</v>
      </c>
      <c r="F106" s="179" t="s">
        <v>9</v>
      </c>
      <c r="G106" s="231">
        <v>29750</v>
      </c>
      <c r="I106" s="203">
        <v>44994</v>
      </c>
      <c r="J106" s="196" t="s">
        <v>694</v>
      </c>
      <c r="K106" s="196" t="s">
        <v>819</v>
      </c>
      <c r="L106" s="197" t="s">
        <v>9</v>
      </c>
      <c r="M106" s="197">
        <v>5</v>
      </c>
      <c r="N106" s="231">
        <v>7735</v>
      </c>
      <c r="O106" s="106"/>
      <c r="P106" s="106"/>
      <c r="Q106" s="106"/>
    </row>
    <row r="107" spans="3:17" x14ac:dyDescent="0.25">
      <c r="C107" s="185">
        <v>5640</v>
      </c>
      <c r="D107" s="177">
        <v>45054</v>
      </c>
      <c r="E107" s="178" t="s">
        <v>1973</v>
      </c>
      <c r="F107" s="179" t="s">
        <v>9</v>
      </c>
      <c r="G107" s="231">
        <v>14875</v>
      </c>
      <c r="I107" s="203">
        <v>44994</v>
      </c>
      <c r="J107" s="196" t="s">
        <v>551</v>
      </c>
      <c r="K107" s="196" t="s">
        <v>552</v>
      </c>
      <c r="L107" s="197" t="s">
        <v>9</v>
      </c>
      <c r="M107" s="197">
        <v>2</v>
      </c>
      <c r="N107" s="231">
        <v>3094</v>
      </c>
      <c r="O107" s="106"/>
      <c r="P107" s="106"/>
      <c r="Q107" s="106"/>
    </row>
    <row r="108" spans="3:17" x14ac:dyDescent="0.25">
      <c r="C108" s="185">
        <v>5640</v>
      </c>
      <c r="D108" s="177">
        <v>45054</v>
      </c>
      <c r="E108" s="178" t="s">
        <v>1974</v>
      </c>
      <c r="F108" s="179" t="s">
        <v>9</v>
      </c>
      <c r="G108" s="231">
        <v>14875</v>
      </c>
      <c r="I108" s="203">
        <v>44994</v>
      </c>
      <c r="J108" s="196" t="s">
        <v>1060</v>
      </c>
      <c r="K108" s="196" t="s">
        <v>1061</v>
      </c>
      <c r="L108" s="197" t="s">
        <v>9</v>
      </c>
      <c r="M108" s="197">
        <v>1</v>
      </c>
      <c r="N108" s="231">
        <v>38675</v>
      </c>
      <c r="O108" s="106"/>
      <c r="P108" s="106"/>
      <c r="Q108" s="106"/>
    </row>
    <row r="109" spans="3:17" x14ac:dyDescent="0.25">
      <c r="C109" s="185">
        <v>5640</v>
      </c>
      <c r="D109" s="177">
        <v>45054</v>
      </c>
      <c r="E109" s="178" t="s">
        <v>1975</v>
      </c>
      <c r="F109" s="179" t="s">
        <v>9</v>
      </c>
      <c r="G109" s="231">
        <v>44625</v>
      </c>
      <c r="I109" s="203">
        <v>44995</v>
      </c>
      <c r="J109" s="196" t="s">
        <v>624</v>
      </c>
      <c r="K109" s="196" t="s">
        <v>625</v>
      </c>
      <c r="L109" s="197" t="s">
        <v>9</v>
      </c>
      <c r="M109" s="197">
        <v>1</v>
      </c>
      <c r="N109" s="231">
        <v>96796.687000000005</v>
      </c>
      <c r="O109" s="106"/>
      <c r="P109" s="106"/>
      <c r="Q109" s="106"/>
    </row>
    <row r="110" spans="3:17" x14ac:dyDescent="0.25">
      <c r="C110" s="185">
        <v>5640</v>
      </c>
      <c r="D110" s="177">
        <v>45054</v>
      </c>
      <c r="E110" s="178" t="s">
        <v>1976</v>
      </c>
      <c r="F110" s="179" t="s">
        <v>9</v>
      </c>
      <c r="G110" s="231">
        <v>37187.5</v>
      </c>
      <c r="I110" s="203">
        <v>44995</v>
      </c>
      <c r="J110" s="196" t="s">
        <v>181</v>
      </c>
      <c r="K110" s="196" t="s">
        <v>182</v>
      </c>
      <c r="L110" s="197" t="s">
        <v>9</v>
      </c>
      <c r="M110" s="197">
        <v>1</v>
      </c>
      <c r="N110" s="231">
        <v>114742.0729</v>
      </c>
      <c r="O110" s="106"/>
      <c r="P110" s="106"/>
      <c r="Q110" s="106"/>
    </row>
    <row r="111" spans="3:17" x14ac:dyDescent="0.25">
      <c r="C111" s="185">
        <v>3218</v>
      </c>
      <c r="D111" s="177">
        <v>45054</v>
      </c>
      <c r="E111" s="178" t="s">
        <v>333</v>
      </c>
      <c r="F111" s="179" t="s">
        <v>9</v>
      </c>
      <c r="G111" s="231">
        <v>89250</v>
      </c>
      <c r="I111" s="203">
        <v>44999</v>
      </c>
      <c r="J111" s="196" t="s">
        <v>74</v>
      </c>
      <c r="K111" s="196" t="s">
        <v>75</v>
      </c>
      <c r="L111" s="197" t="s">
        <v>9</v>
      </c>
      <c r="M111" s="197">
        <v>2</v>
      </c>
      <c r="N111" s="231">
        <v>673078.25</v>
      </c>
      <c r="O111" s="106"/>
      <c r="P111" s="106"/>
      <c r="Q111" s="106"/>
    </row>
    <row r="112" spans="3:17" x14ac:dyDescent="0.25">
      <c r="C112" s="185">
        <v>3215</v>
      </c>
      <c r="D112" s="177">
        <v>45055</v>
      </c>
      <c r="E112" s="178" t="s">
        <v>317</v>
      </c>
      <c r="F112" s="179" t="s">
        <v>9</v>
      </c>
      <c r="G112" s="231">
        <v>119000</v>
      </c>
      <c r="I112" s="203">
        <v>45001</v>
      </c>
      <c r="J112" s="196" t="s">
        <v>77</v>
      </c>
      <c r="K112" s="196" t="s">
        <v>91</v>
      </c>
      <c r="L112" s="197" t="s">
        <v>9</v>
      </c>
      <c r="M112" s="197">
        <v>1</v>
      </c>
      <c r="N112" s="231">
        <v>4350770.4240000006</v>
      </c>
      <c r="O112" s="106"/>
      <c r="P112" s="106"/>
      <c r="Q112" s="106"/>
    </row>
    <row r="113" spans="3:17" x14ac:dyDescent="0.25">
      <c r="C113" s="185">
        <v>3215</v>
      </c>
      <c r="D113" s="177">
        <v>45055</v>
      </c>
      <c r="E113" s="178" t="s">
        <v>1977</v>
      </c>
      <c r="F113" s="179" t="s">
        <v>9</v>
      </c>
      <c r="G113" s="231">
        <v>89250</v>
      </c>
      <c r="I113" s="203">
        <v>45001</v>
      </c>
      <c r="J113" s="196" t="s">
        <v>632</v>
      </c>
      <c r="K113" s="196" t="s">
        <v>633</v>
      </c>
      <c r="L113" s="197" t="s">
        <v>9</v>
      </c>
      <c r="M113" s="197">
        <v>1</v>
      </c>
      <c r="N113" s="231">
        <v>1285.5260600000001</v>
      </c>
      <c r="O113" s="106"/>
      <c r="P113" s="106"/>
      <c r="Q113" s="106"/>
    </row>
    <row r="114" spans="3:17" x14ac:dyDescent="0.25">
      <c r="C114" s="185">
        <v>3215</v>
      </c>
      <c r="D114" s="177">
        <v>45055</v>
      </c>
      <c r="E114" s="178" t="s">
        <v>1978</v>
      </c>
      <c r="F114" s="179" t="s">
        <v>9</v>
      </c>
      <c r="G114" s="231">
        <v>223125</v>
      </c>
      <c r="I114" s="203">
        <v>45001</v>
      </c>
      <c r="J114" s="196" t="s">
        <v>1304</v>
      </c>
      <c r="K114" s="196" t="s">
        <v>1305</v>
      </c>
      <c r="L114" s="197" t="s">
        <v>9</v>
      </c>
      <c r="M114" s="197">
        <v>2</v>
      </c>
      <c r="N114" s="231">
        <v>4981.34</v>
      </c>
      <c r="O114" s="106"/>
      <c r="P114" s="106"/>
      <c r="Q114" s="106"/>
    </row>
    <row r="115" spans="3:17" x14ac:dyDescent="0.25">
      <c r="C115" s="185">
        <v>1789</v>
      </c>
      <c r="D115" s="177">
        <v>45056</v>
      </c>
      <c r="E115" s="178" t="s">
        <v>1979</v>
      </c>
      <c r="F115" s="179" t="s">
        <v>9</v>
      </c>
      <c r="G115" s="231">
        <v>89250</v>
      </c>
      <c r="I115" s="203">
        <v>45001</v>
      </c>
      <c r="J115" s="196" t="s">
        <v>74</v>
      </c>
      <c r="K115" s="196" t="s">
        <v>75</v>
      </c>
      <c r="L115" s="197" t="s">
        <v>9</v>
      </c>
      <c r="M115" s="197">
        <v>4</v>
      </c>
      <c r="N115" s="231">
        <v>1346156.5</v>
      </c>
      <c r="O115" s="106"/>
      <c r="P115" s="106"/>
      <c r="Q115" s="106"/>
    </row>
    <row r="116" spans="3:17" x14ac:dyDescent="0.25">
      <c r="C116" s="185">
        <v>678</v>
      </c>
      <c r="D116" s="177">
        <v>45057</v>
      </c>
      <c r="E116" s="178" t="s">
        <v>1980</v>
      </c>
      <c r="F116" s="179" t="s">
        <v>9</v>
      </c>
      <c r="G116" s="231">
        <v>595000</v>
      </c>
      <c r="I116" s="203">
        <v>45001</v>
      </c>
      <c r="J116" s="196" t="s">
        <v>191</v>
      </c>
      <c r="K116" s="196" t="s">
        <v>192</v>
      </c>
      <c r="L116" s="197" t="s">
        <v>9</v>
      </c>
      <c r="M116" s="197">
        <v>3</v>
      </c>
      <c r="N116" s="231">
        <v>384732.35618999996</v>
      </c>
      <c r="O116" s="106"/>
      <c r="P116" s="106"/>
      <c r="Q116" s="106"/>
    </row>
    <row r="117" spans="3:17" x14ac:dyDescent="0.25">
      <c r="C117" s="185">
        <v>5807</v>
      </c>
      <c r="D117" s="177">
        <v>45057</v>
      </c>
      <c r="E117" s="178" t="s">
        <v>1981</v>
      </c>
      <c r="F117" s="179" t="s">
        <v>9</v>
      </c>
      <c r="G117" s="231">
        <v>89250</v>
      </c>
      <c r="I117" s="203">
        <v>45002</v>
      </c>
      <c r="J117" s="196" t="s">
        <v>1306</v>
      </c>
      <c r="K117" s="196" t="s">
        <v>1307</v>
      </c>
      <c r="L117" s="197" t="s">
        <v>9</v>
      </c>
      <c r="M117" s="197">
        <v>6</v>
      </c>
      <c r="N117" s="231">
        <v>1362.78324</v>
      </c>
      <c r="O117" s="106"/>
      <c r="P117" s="106"/>
      <c r="Q117" s="106"/>
    </row>
    <row r="118" spans="3:17" x14ac:dyDescent="0.25">
      <c r="C118" s="185">
        <v>5807</v>
      </c>
      <c r="D118" s="177">
        <v>45057</v>
      </c>
      <c r="E118" s="178" t="s">
        <v>1982</v>
      </c>
      <c r="F118" s="179" t="s">
        <v>9</v>
      </c>
      <c r="G118" s="231">
        <v>37187.5</v>
      </c>
      <c r="I118" s="203">
        <v>45006</v>
      </c>
      <c r="J118" s="196" t="s">
        <v>191</v>
      </c>
      <c r="K118" s="196" t="s">
        <v>192</v>
      </c>
      <c r="L118" s="197" t="s">
        <v>9</v>
      </c>
      <c r="M118" s="197">
        <v>1</v>
      </c>
      <c r="N118" s="231">
        <v>128244.11873</v>
      </c>
      <c r="O118" s="106"/>
      <c r="P118" s="106"/>
      <c r="Q118" s="106"/>
    </row>
    <row r="119" spans="3:17" x14ac:dyDescent="0.25">
      <c r="C119" s="185">
        <v>5807</v>
      </c>
      <c r="D119" s="177">
        <v>45057</v>
      </c>
      <c r="E119" s="178" t="s">
        <v>1983</v>
      </c>
      <c r="F119" s="179" t="s">
        <v>9</v>
      </c>
      <c r="G119" s="231">
        <v>44625</v>
      </c>
      <c r="I119" s="203">
        <v>45006</v>
      </c>
      <c r="J119" s="196" t="s">
        <v>74</v>
      </c>
      <c r="K119" s="196" t="s">
        <v>75</v>
      </c>
      <c r="L119" s="197" t="s">
        <v>9</v>
      </c>
      <c r="M119" s="197">
        <v>1</v>
      </c>
      <c r="N119" s="231">
        <v>335487.62</v>
      </c>
      <c r="O119" s="106"/>
      <c r="P119" s="106"/>
      <c r="Q119" s="106"/>
    </row>
    <row r="120" spans="3:17" x14ac:dyDescent="0.25">
      <c r="C120" s="185">
        <v>206</v>
      </c>
      <c r="D120" s="177">
        <v>45058</v>
      </c>
      <c r="E120" s="178" t="s">
        <v>1984</v>
      </c>
      <c r="F120" s="179" t="s">
        <v>9</v>
      </c>
      <c r="G120" s="231">
        <v>220150</v>
      </c>
      <c r="I120" s="203">
        <v>45008</v>
      </c>
      <c r="J120" s="196" t="s">
        <v>624</v>
      </c>
      <c r="K120" s="196" t="s">
        <v>625</v>
      </c>
      <c r="L120" s="197" t="s">
        <v>9</v>
      </c>
      <c r="M120" s="197">
        <v>2</v>
      </c>
      <c r="N120" s="231">
        <v>193683.23</v>
      </c>
      <c r="O120" s="106"/>
      <c r="P120" s="106"/>
      <c r="Q120" s="106"/>
    </row>
    <row r="121" spans="3:17" x14ac:dyDescent="0.25">
      <c r="C121" s="185">
        <v>87</v>
      </c>
      <c r="D121" s="177">
        <v>45059</v>
      </c>
      <c r="E121" s="178" t="s">
        <v>1985</v>
      </c>
      <c r="F121" s="179" t="s">
        <v>9</v>
      </c>
      <c r="G121" s="231">
        <v>89250</v>
      </c>
      <c r="I121" s="203">
        <v>45009</v>
      </c>
      <c r="J121" s="196" t="s">
        <v>600</v>
      </c>
      <c r="K121" s="196" t="s">
        <v>601</v>
      </c>
      <c r="L121" s="197" t="s">
        <v>9</v>
      </c>
      <c r="M121" s="197">
        <v>1</v>
      </c>
      <c r="N121" s="231">
        <v>212180.03807000001</v>
      </c>
      <c r="O121" s="106"/>
      <c r="P121" s="106"/>
      <c r="Q121" s="106"/>
    </row>
    <row r="122" spans="3:17" x14ac:dyDescent="0.25">
      <c r="C122" s="185">
        <v>84</v>
      </c>
      <c r="D122" s="177">
        <v>45059</v>
      </c>
      <c r="E122" s="178" t="s">
        <v>1986</v>
      </c>
      <c r="F122" s="179" t="s">
        <v>9</v>
      </c>
      <c r="G122" s="231">
        <v>37187.5</v>
      </c>
      <c r="I122" s="203">
        <v>45009</v>
      </c>
      <c r="J122" s="196" t="s">
        <v>74</v>
      </c>
      <c r="K122" s="196" t="s">
        <v>75</v>
      </c>
      <c r="L122" s="197" t="s">
        <v>9</v>
      </c>
      <c r="M122" s="197">
        <v>2</v>
      </c>
      <c r="N122" s="231">
        <v>670975.24</v>
      </c>
      <c r="O122" s="106"/>
      <c r="P122" s="106"/>
      <c r="Q122" s="106"/>
    </row>
    <row r="123" spans="3:17" x14ac:dyDescent="0.25">
      <c r="C123" s="185">
        <v>701</v>
      </c>
      <c r="D123" s="177">
        <v>45062</v>
      </c>
      <c r="E123" s="178" t="s">
        <v>1987</v>
      </c>
      <c r="F123" s="179" t="s">
        <v>9</v>
      </c>
      <c r="G123" s="231">
        <v>371875</v>
      </c>
      <c r="I123" s="203">
        <v>45015</v>
      </c>
      <c r="J123" s="196" t="s">
        <v>1308</v>
      </c>
      <c r="K123" s="196" t="s">
        <v>921</v>
      </c>
      <c r="L123" s="197" t="s">
        <v>9</v>
      </c>
      <c r="M123" s="197">
        <v>1</v>
      </c>
      <c r="N123" s="231">
        <v>3250.2470000000003</v>
      </c>
      <c r="O123" s="106"/>
      <c r="P123" s="106"/>
      <c r="Q123" s="106"/>
    </row>
    <row r="124" spans="3:17" x14ac:dyDescent="0.25">
      <c r="C124" s="185">
        <v>3227</v>
      </c>
      <c r="D124" s="177">
        <v>45063</v>
      </c>
      <c r="E124" s="178" t="s">
        <v>1988</v>
      </c>
      <c r="F124" s="179" t="s">
        <v>9</v>
      </c>
      <c r="G124" s="231">
        <v>220150</v>
      </c>
      <c r="I124" s="203">
        <v>45015</v>
      </c>
      <c r="J124" s="196" t="s">
        <v>920</v>
      </c>
      <c r="K124" s="196" t="s">
        <v>921</v>
      </c>
      <c r="L124" s="197" t="s">
        <v>9</v>
      </c>
      <c r="M124" s="197">
        <v>1</v>
      </c>
      <c r="N124" s="231">
        <v>2600.7390500000006</v>
      </c>
      <c r="O124" s="106"/>
      <c r="P124" s="106"/>
      <c r="Q124" s="106"/>
    </row>
    <row r="125" spans="3:17" x14ac:dyDescent="0.25">
      <c r="C125" s="185">
        <v>5813</v>
      </c>
      <c r="D125" s="177">
        <v>45063</v>
      </c>
      <c r="E125" s="178" t="s">
        <v>1989</v>
      </c>
      <c r="F125" s="179" t="s">
        <v>9</v>
      </c>
      <c r="G125" s="231">
        <v>44625</v>
      </c>
      <c r="I125" s="203">
        <v>45015</v>
      </c>
      <c r="J125" s="196" t="s">
        <v>1308</v>
      </c>
      <c r="K125" s="196" t="s">
        <v>921</v>
      </c>
      <c r="L125" s="197" t="s">
        <v>9</v>
      </c>
      <c r="M125" s="197">
        <v>3</v>
      </c>
      <c r="N125" s="231">
        <v>9750.7410000000018</v>
      </c>
      <c r="O125" s="106"/>
      <c r="P125" s="106"/>
      <c r="Q125" s="106"/>
    </row>
    <row r="126" spans="3:17" x14ac:dyDescent="0.25">
      <c r="C126" s="185">
        <v>5813</v>
      </c>
      <c r="D126" s="177">
        <v>45063</v>
      </c>
      <c r="E126" s="178" t="s">
        <v>1990</v>
      </c>
      <c r="F126" s="179" t="s">
        <v>9</v>
      </c>
      <c r="G126" s="231">
        <v>44625</v>
      </c>
      <c r="I126" s="203">
        <v>45015</v>
      </c>
      <c r="J126" s="196" t="s">
        <v>920</v>
      </c>
      <c r="K126" s="196" t="s">
        <v>921</v>
      </c>
      <c r="L126" s="197" t="s">
        <v>9</v>
      </c>
      <c r="M126" s="197">
        <v>3</v>
      </c>
      <c r="N126" s="231">
        <v>7802.2171500000004</v>
      </c>
      <c r="O126" s="106"/>
      <c r="P126" s="106"/>
      <c r="Q126" s="106"/>
    </row>
    <row r="127" spans="3:17" x14ac:dyDescent="0.25">
      <c r="C127" s="185">
        <v>5820</v>
      </c>
      <c r="D127" s="177">
        <v>45064</v>
      </c>
      <c r="E127" s="178" t="s">
        <v>1991</v>
      </c>
      <c r="F127" s="179" t="s">
        <v>9</v>
      </c>
      <c r="G127" s="231">
        <v>74375</v>
      </c>
      <c r="I127" s="203">
        <v>45016</v>
      </c>
      <c r="J127" s="196" t="s">
        <v>930</v>
      </c>
      <c r="K127" s="196" t="s">
        <v>931</v>
      </c>
      <c r="L127" s="197" t="s">
        <v>9</v>
      </c>
      <c r="M127" s="197">
        <v>1</v>
      </c>
      <c r="N127" s="231">
        <v>23478.92729</v>
      </c>
      <c r="O127" s="106"/>
      <c r="P127" s="106"/>
      <c r="Q127" s="106"/>
    </row>
    <row r="128" spans="3:17" x14ac:dyDescent="0.25">
      <c r="C128" s="185">
        <v>708</v>
      </c>
      <c r="D128" s="177">
        <v>45065</v>
      </c>
      <c r="E128" s="178" t="s">
        <v>1992</v>
      </c>
      <c r="F128" s="179" t="s">
        <v>9</v>
      </c>
      <c r="G128" s="231">
        <v>223125</v>
      </c>
      <c r="I128" s="203">
        <v>45016</v>
      </c>
      <c r="J128" s="196" t="s">
        <v>257</v>
      </c>
      <c r="K128" s="196" t="s">
        <v>258</v>
      </c>
      <c r="L128" s="197" t="s">
        <v>9</v>
      </c>
      <c r="M128" s="197">
        <v>1</v>
      </c>
      <c r="N128" s="231">
        <v>27939.94931</v>
      </c>
      <c r="O128" s="106"/>
      <c r="P128" s="106"/>
      <c r="Q128" s="106"/>
    </row>
    <row r="129" spans="3:17" x14ac:dyDescent="0.25">
      <c r="C129" s="185">
        <v>708</v>
      </c>
      <c r="D129" s="177">
        <v>45065</v>
      </c>
      <c r="E129" s="178" t="s">
        <v>1993</v>
      </c>
      <c r="F129" s="179" t="s">
        <v>9</v>
      </c>
      <c r="G129" s="231">
        <v>342125</v>
      </c>
      <c r="I129" s="203">
        <v>45016</v>
      </c>
      <c r="J129" s="196" t="s">
        <v>374</v>
      </c>
      <c r="K129" s="196" t="s">
        <v>1309</v>
      </c>
      <c r="L129" s="197" t="s">
        <v>9</v>
      </c>
      <c r="M129" s="197">
        <v>1</v>
      </c>
      <c r="N129" s="231">
        <v>434736.37752999994</v>
      </c>
      <c r="O129" s="106"/>
      <c r="P129" s="106"/>
      <c r="Q129" s="106"/>
    </row>
    <row r="130" spans="3:17" x14ac:dyDescent="0.25">
      <c r="C130" s="185">
        <v>3228</v>
      </c>
      <c r="D130" s="177">
        <v>45066</v>
      </c>
      <c r="E130" s="178" t="s">
        <v>1994</v>
      </c>
      <c r="F130" s="179" t="s">
        <v>9</v>
      </c>
      <c r="G130" s="231">
        <v>119000</v>
      </c>
      <c r="I130" s="203">
        <v>45016</v>
      </c>
      <c r="J130" s="196" t="s">
        <v>481</v>
      </c>
      <c r="K130" s="196" t="s">
        <v>482</v>
      </c>
      <c r="L130" s="197" t="s">
        <v>9</v>
      </c>
      <c r="M130" s="197">
        <v>1</v>
      </c>
      <c r="N130" s="231">
        <v>161339.72400000002</v>
      </c>
      <c r="O130" s="106"/>
      <c r="P130" s="106"/>
      <c r="Q130" s="106"/>
    </row>
    <row r="131" spans="3:17" x14ac:dyDescent="0.25">
      <c r="C131" s="185">
        <v>3228</v>
      </c>
      <c r="D131" s="177">
        <v>45066</v>
      </c>
      <c r="E131" s="178" t="s">
        <v>1594</v>
      </c>
      <c r="F131" s="179" t="s">
        <v>9</v>
      </c>
      <c r="G131" s="231">
        <v>119000</v>
      </c>
      <c r="I131" s="203">
        <v>45016</v>
      </c>
      <c r="J131" s="196" t="s">
        <v>79</v>
      </c>
      <c r="K131" s="196" t="s">
        <v>80</v>
      </c>
      <c r="L131" s="197" t="s">
        <v>9</v>
      </c>
      <c r="M131" s="197">
        <v>75</v>
      </c>
      <c r="N131" s="231">
        <v>32485.839750000003</v>
      </c>
      <c r="O131" s="106"/>
      <c r="P131" s="106"/>
      <c r="Q131" s="106"/>
    </row>
    <row r="132" spans="3:17" x14ac:dyDescent="0.25">
      <c r="C132" s="185">
        <v>3228</v>
      </c>
      <c r="D132" s="177">
        <v>45066</v>
      </c>
      <c r="E132" s="178" t="s">
        <v>1995</v>
      </c>
      <c r="F132" s="179" t="s">
        <v>9</v>
      </c>
      <c r="G132" s="231">
        <v>89250</v>
      </c>
      <c r="I132" s="203">
        <v>45016</v>
      </c>
      <c r="J132" s="196" t="s">
        <v>1310</v>
      </c>
      <c r="K132" s="196" t="s">
        <v>1311</v>
      </c>
      <c r="L132" s="197" t="s">
        <v>9</v>
      </c>
      <c r="M132" s="197">
        <v>3</v>
      </c>
      <c r="N132" s="231">
        <v>23866.342499999999</v>
      </c>
      <c r="O132" s="106"/>
      <c r="P132" s="106"/>
      <c r="Q132" s="106"/>
    </row>
    <row r="133" spans="3:17" x14ac:dyDescent="0.25">
      <c r="C133" s="185">
        <v>3228</v>
      </c>
      <c r="D133" s="177">
        <v>45066</v>
      </c>
      <c r="E133" s="178" t="s">
        <v>1190</v>
      </c>
      <c r="F133" s="179" t="s">
        <v>9</v>
      </c>
      <c r="G133" s="231">
        <v>44625</v>
      </c>
      <c r="I133" s="203">
        <v>45016</v>
      </c>
      <c r="J133" s="196" t="s">
        <v>1312</v>
      </c>
      <c r="K133" s="196" t="s">
        <v>1313</v>
      </c>
      <c r="L133" s="197" t="s">
        <v>9</v>
      </c>
      <c r="M133" s="197">
        <v>2</v>
      </c>
      <c r="N133" s="231">
        <v>15910.895</v>
      </c>
      <c r="O133" s="106"/>
      <c r="P133" s="106"/>
      <c r="Q133" s="106"/>
    </row>
    <row r="134" spans="3:17" ht="15.75" thickBot="1" x14ac:dyDescent="0.3">
      <c r="C134" s="185">
        <v>3228</v>
      </c>
      <c r="D134" s="177">
        <v>45066</v>
      </c>
      <c r="E134" s="178" t="s">
        <v>1996</v>
      </c>
      <c r="F134" s="179" t="s">
        <v>9</v>
      </c>
      <c r="G134" s="231">
        <v>89250</v>
      </c>
      <c r="I134" s="199">
        <v>45016</v>
      </c>
      <c r="J134" s="200" t="s">
        <v>1314</v>
      </c>
      <c r="K134" s="200" t="s">
        <v>1315</v>
      </c>
      <c r="L134" s="201" t="s">
        <v>9</v>
      </c>
      <c r="M134" s="201">
        <v>2</v>
      </c>
      <c r="N134" s="232">
        <v>6224.7876600000009</v>
      </c>
      <c r="O134" s="106"/>
      <c r="P134" s="106"/>
      <c r="Q134" s="106"/>
    </row>
    <row r="135" spans="3:17" x14ac:dyDescent="0.25">
      <c r="C135" s="185">
        <v>3242</v>
      </c>
      <c r="D135" s="177">
        <v>45072</v>
      </c>
      <c r="E135" s="178" t="s">
        <v>1997</v>
      </c>
      <c r="F135" s="179" t="s">
        <v>9</v>
      </c>
      <c r="G135" s="231">
        <v>89250</v>
      </c>
      <c r="I135" s="370">
        <v>45020</v>
      </c>
      <c r="J135" s="371" t="s">
        <v>1555</v>
      </c>
      <c r="K135" s="371" t="s">
        <v>1556</v>
      </c>
      <c r="L135" s="198" t="s">
        <v>9</v>
      </c>
      <c r="M135" s="198">
        <v>6</v>
      </c>
      <c r="N135" s="233">
        <v>4374.6994199999999</v>
      </c>
      <c r="O135" s="106"/>
      <c r="P135" s="106"/>
      <c r="Q135" s="106"/>
    </row>
    <row r="136" spans="3:17" x14ac:dyDescent="0.25">
      <c r="C136" s="185">
        <v>3242</v>
      </c>
      <c r="D136" s="177">
        <v>45072</v>
      </c>
      <c r="E136" s="178" t="s">
        <v>1998</v>
      </c>
      <c r="F136" s="179" t="s">
        <v>9</v>
      </c>
      <c r="G136" s="231">
        <v>44625</v>
      </c>
      <c r="I136" s="203">
        <v>45020</v>
      </c>
      <c r="J136" s="196" t="s">
        <v>614</v>
      </c>
      <c r="K136" s="196" t="s">
        <v>615</v>
      </c>
      <c r="L136" s="197" t="s">
        <v>9</v>
      </c>
      <c r="M136" s="197">
        <v>6</v>
      </c>
      <c r="N136" s="231">
        <v>368.58822000000009</v>
      </c>
      <c r="O136" s="106"/>
      <c r="P136" s="106"/>
      <c r="Q136" s="106"/>
    </row>
    <row r="137" spans="3:17" x14ac:dyDescent="0.25">
      <c r="C137" s="185">
        <v>740</v>
      </c>
      <c r="D137" s="177">
        <v>45073</v>
      </c>
      <c r="E137" s="178" t="s">
        <v>1999</v>
      </c>
      <c r="F137" s="179" t="s">
        <v>9</v>
      </c>
      <c r="G137" s="231">
        <v>416500</v>
      </c>
      <c r="I137" s="203">
        <v>45020</v>
      </c>
      <c r="J137" s="196" t="s">
        <v>257</v>
      </c>
      <c r="K137" s="196" t="s">
        <v>258</v>
      </c>
      <c r="L137" s="197" t="s">
        <v>9</v>
      </c>
      <c r="M137" s="197">
        <v>1</v>
      </c>
      <c r="N137" s="231">
        <v>27226.503850000001</v>
      </c>
      <c r="O137" s="106"/>
      <c r="P137" s="106"/>
      <c r="Q137" s="106"/>
    </row>
    <row r="138" spans="3:17" x14ac:dyDescent="0.25">
      <c r="C138" s="185">
        <v>744</v>
      </c>
      <c r="D138" s="177">
        <v>45076</v>
      </c>
      <c r="E138" s="178" t="s">
        <v>2000</v>
      </c>
      <c r="F138" s="179" t="s">
        <v>9</v>
      </c>
      <c r="G138" s="231">
        <v>446250</v>
      </c>
      <c r="I138" s="203">
        <v>45020</v>
      </c>
      <c r="J138" s="196" t="s">
        <v>1555</v>
      </c>
      <c r="K138" s="196" t="s">
        <v>1556</v>
      </c>
      <c r="L138" s="197" t="s">
        <v>9</v>
      </c>
      <c r="M138" s="197">
        <v>6</v>
      </c>
      <c r="N138" s="231">
        <v>4374.6994199999999</v>
      </c>
      <c r="O138" s="106"/>
      <c r="P138" s="106"/>
      <c r="Q138" s="106"/>
    </row>
    <row r="139" spans="3:17" x14ac:dyDescent="0.25">
      <c r="C139" s="185">
        <v>744</v>
      </c>
      <c r="D139" s="177">
        <v>45076</v>
      </c>
      <c r="E139" s="178" t="s">
        <v>2001</v>
      </c>
      <c r="F139" s="179" t="s">
        <v>9</v>
      </c>
      <c r="G139" s="231">
        <v>1041250</v>
      </c>
      <c r="I139" s="203">
        <v>45020</v>
      </c>
      <c r="J139" s="196" t="s">
        <v>614</v>
      </c>
      <c r="K139" s="196" t="s">
        <v>615</v>
      </c>
      <c r="L139" s="197" t="s">
        <v>9</v>
      </c>
      <c r="M139" s="197">
        <v>6</v>
      </c>
      <c r="N139" s="231">
        <v>368.58822000000009</v>
      </c>
      <c r="O139" s="106"/>
      <c r="P139" s="106"/>
      <c r="Q139" s="106"/>
    </row>
    <row r="140" spans="3:17" x14ac:dyDescent="0.25">
      <c r="C140" s="185">
        <v>744</v>
      </c>
      <c r="D140" s="177">
        <v>45076</v>
      </c>
      <c r="E140" s="178" t="s">
        <v>2002</v>
      </c>
      <c r="F140" s="179" t="s">
        <v>9</v>
      </c>
      <c r="G140" s="231">
        <v>119000</v>
      </c>
      <c r="I140" s="203">
        <v>45020</v>
      </c>
      <c r="J140" s="196" t="s">
        <v>287</v>
      </c>
      <c r="K140" s="196" t="s">
        <v>288</v>
      </c>
      <c r="L140" s="197" t="s">
        <v>9</v>
      </c>
      <c r="M140" s="197">
        <v>14</v>
      </c>
      <c r="N140" s="231">
        <v>347700.62600000005</v>
      </c>
      <c r="O140" s="106"/>
      <c r="P140" s="106"/>
      <c r="Q140" s="106"/>
    </row>
    <row r="141" spans="3:17" ht="15.75" thickBot="1" x14ac:dyDescent="0.3">
      <c r="C141" s="186">
        <v>744</v>
      </c>
      <c r="D141" s="187">
        <v>45076</v>
      </c>
      <c r="E141" s="188" t="s">
        <v>2003</v>
      </c>
      <c r="F141" s="242" t="s">
        <v>9</v>
      </c>
      <c r="G141" s="232">
        <v>223125</v>
      </c>
      <c r="I141" s="203">
        <v>45020</v>
      </c>
      <c r="J141" s="196" t="s">
        <v>1557</v>
      </c>
      <c r="K141" s="196" t="s">
        <v>1558</v>
      </c>
      <c r="L141" s="197" t="s">
        <v>9</v>
      </c>
      <c r="M141" s="197">
        <v>1</v>
      </c>
      <c r="N141" s="231">
        <v>4594.0485500000004</v>
      </c>
      <c r="O141" s="106"/>
      <c r="P141" s="106"/>
      <c r="Q141" s="106"/>
    </row>
    <row r="142" spans="3:17" x14ac:dyDescent="0.25">
      <c r="C142" s="205">
        <v>3266</v>
      </c>
      <c r="D142" s="183">
        <v>45079</v>
      </c>
      <c r="E142" s="184" t="s">
        <v>2401</v>
      </c>
      <c r="F142" s="241" t="s">
        <v>9</v>
      </c>
      <c r="G142" s="233">
        <v>223125</v>
      </c>
      <c r="I142" s="203">
        <v>45020</v>
      </c>
      <c r="J142" s="196" t="s">
        <v>191</v>
      </c>
      <c r="K142" s="196" t="s">
        <v>192</v>
      </c>
      <c r="L142" s="197" t="s">
        <v>9</v>
      </c>
      <c r="M142" s="197">
        <v>1</v>
      </c>
      <c r="N142" s="231">
        <v>128244.11873</v>
      </c>
      <c r="O142" s="106"/>
      <c r="P142" s="106"/>
      <c r="Q142" s="106"/>
    </row>
    <row r="143" spans="3:17" x14ac:dyDescent="0.25">
      <c r="C143" s="185">
        <v>295</v>
      </c>
      <c r="D143" s="177">
        <v>45092</v>
      </c>
      <c r="E143" s="178" t="s">
        <v>2402</v>
      </c>
      <c r="F143" s="179" t="s">
        <v>9</v>
      </c>
      <c r="G143" s="231">
        <v>89250</v>
      </c>
      <c r="I143" s="203">
        <v>45021</v>
      </c>
      <c r="J143" s="196" t="s">
        <v>1559</v>
      </c>
      <c r="K143" s="196" t="s">
        <v>1560</v>
      </c>
      <c r="L143" s="197" t="s">
        <v>9</v>
      </c>
      <c r="M143" s="197">
        <v>1</v>
      </c>
      <c r="N143" s="231">
        <v>84499.460500000001</v>
      </c>
      <c r="O143" s="106"/>
      <c r="P143" s="106"/>
      <c r="Q143" s="106"/>
    </row>
    <row r="144" spans="3:17" x14ac:dyDescent="0.25">
      <c r="C144" s="185">
        <v>331</v>
      </c>
      <c r="D144" s="177">
        <v>45103</v>
      </c>
      <c r="E144" s="178" t="s">
        <v>2403</v>
      </c>
      <c r="F144" s="179" t="s">
        <v>9</v>
      </c>
      <c r="G144" s="231">
        <v>193375</v>
      </c>
      <c r="I144" s="203">
        <v>45021</v>
      </c>
      <c r="J144" s="196" t="s">
        <v>997</v>
      </c>
      <c r="K144" s="196" t="s">
        <v>998</v>
      </c>
      <c r="L144" s="197" t="s">
        <v>9</v>
      </c>
      <c r="M144" s="197">
        <v>1</v>
      </c>
      <c r="N144" s="231">
        <v>278460</v>
      </c>
      <c r="O144" s="106"/>
      <c r="P144" s="106"/>
      <c r="Q144" s="106"/>
    </row>
    <row r="145" spans="3:17" x14ac:dyDescent="0.25">
      <c r="C145" s="185" t="s">
        <v>2404</v>
      </c>
      <c r="D145" s="177">
        <v>45106</v>
      </c>
      <c r="E145" s="178" t="s">
        <v>2405</v>
      </c>
      <c r="F145" s="179" t="s">
        <v>9</v>
      </c>
      <c r="G145" s="231">
        <v>1019999.575</v>
      </c>
      <c r="I145" s="203">
        <v>45021</v>
      </c>
      <c r="J145" s="196" t="s">
        <v>1561</v>
      </c>
      <c r="K145" s="196" t="s">
        <v>1562</v>
      </c>
      <c r="L145" s="197" t="s">
        <v>9</v>
      </c>
      <c r="M145" s="197">
        <v>1</v>
      </c>
      <c r="N145" s="231">
        <v>386750</v>
      </c>
      <c r="O145" s="106"/>
      <c r="P145" s="106"/>
      <c r="Q145" s="106"/>
    </row>
    <row r="146" spans="3:17" ht="15.75" thickBot="1" x14ac:dyDescent="0.3">
      <c r="C146" s="186">
        <v>840</v>
      </c>
      <c r="D146" s="187">
        <v>45105</v>
      </c>
      <c r="E146" s="188" t="s">
        <v>2482</v>
      </c>
      <c r="F146" s="242" t="s">
        <v>9</v>
      </c>
      <c r="G146" s="232">
        <v>892500</v>
      </c>
      <c r="I146" s="203">
        <v>45021</v>
      </c>
      <c r="J146" s="196" t="s">
        <v>1001</v>
      </c>
      <c r="K146" s="196" t="s">
        <v>1002</v>
      </c>
      <c r="L146" s="197" t="s">
        <v>9</v>
      </c>
      <c r="M146" s="197">
        <v>1</v>
      </c>
      <c r="N146" s="231">
        <v>525980</v>
      </c>
      <c r="O146" s="106"/>
      <c r="P146" s="106"/>
      <c r="Q146" s="106"/>
    </row>
    <row r="147" spans="3:17" x14ac:dyDescent="0.25">
      <c r="C147" s="477">
        <v>5954</v>
      </c>
      <c r="D147" s="478">
        <v>45108</v>
      </c>
      <c r="E147" s="479" t="s">
        <v>2865</v>
      </c>
      <c r="F147" s="480" t="s">
        <v>9</v>
      </c>
      <c r="G147" s="468">
        <v>89250</v>
      </c>
      <c r="I147" s="203">
        <v>45021</v>
      </c>
      <c r="J147" s="196" t="s">
        <v>1563</v>
      </c>
      <c r="K147" s="196" t="s">
        <v>1564</v>
      </c>
      <c r="L147" s="197" t="s">
        <v>9</v>
      </c>
      <c r="M147" s="197">
        <v>1</v>
      </c>
      <c r="N147" s="231">
        <v>30940</v>
      </c>
      <c r="O147" s="106"/>
      <c r="P147" s="106"/>
      <c r="Q147" s="106"/>
    </row>
    <row r="148" spans="3:17" x14ac:dyDescent="0.25">
      <c r="C148" s="481">
        <v>5954</v>
      </c>
      <c r="D148" s="452">
        <v>45108</v>
      </c>
      <c r="E148" s="451" t="s">
        <v>2866</v>
      </c>
      <c r="F148" s="453" t="s">
        <v>9</v>
      </c>
      <c r="G148" s="482">
        <v>44625</v>
      </c>
      <c r="I148" s="203">
        <v>45021</v>
      </c>
      <c r="J148" s="196" t="s">
        <v>1308</v>
      </c>
      <c r="K148" s="196" t="s">
        <v>921</v>
      </c>
      <c r="L148" s="197" t="s">
        <v>9</v>
      </c>
      <c r="M148" s="197">
        <v>1</v>
      </c>
      <c r="N148" s="231">
        <v>23205</v>
      </c>
      <c r="O148" s="106"/>
      <c r="P148" s="106"/>
      <c r="Q148" s="106"/>
    </row>
    <row r="149" spans="3:17" x14ac:dyDescent="0.25">
      <c r="C149" s="481">
        <v>5954</v>
      </c>
      <c r="D149" s="452">
        <v>45108</v>
      </c>
      <c r="E149" s="451" t="s">
        <v>580</v>
      </c>
      <c r="F149" s="453" t="s">
        <v>9</v>
      </c>
      <c r="G149" s="482">
        <v>37187.5</v>
      </c>
      <c r="I149" s="203">
        <v>45021</v>
      </c>
      <c r="J149" s="196" t="s">
        <v>1565</v>
      </c>
      <c r="K149" s="196" t="s">
        <v>1566</v>
      </c>
      <c r="L149" s="197" t="s">
        <v>9</v>
      </c>
      <c r="M149" s="197">
        <v>1</v>
      </c>
      <c r="N149" s="231">
        <v>6500.4940000000006</v>
      </c>
    </row>
    <row r="150" spans="3:17" x14ac:dyDescent="0.25">
      <c r="C150" s="481">
        <v>5961</v>
      </c>
      <c r="D150" s="452">
        <v>45111</v>
      </c>
      <c r="E150" s="451" t="s">
        <v>2867</v>
      </c>
      <c r="F150" s="453" t="s">
        <v>9</v>
      </c>
      <c r="G150" s="482">
        <v>104125</v>
      </c>
      <c r="I150" s="203">
        <v>45026</v>
      </c>
      <c r="J150" s="196" t="s">
        <v>1567</v>
      </c>
      <c r="K150" s="196" t="s">
        <v>1568</v>
      </c>
      <c r="L150" s="197" t="s">
        <v>9</v>
      </c>
      <c r="M150" s="197">
        <v>1</v>
      </c>
      <c r="N150" s="231">
        <v>525980</v>
      </c>
    </row>
    <row r="151" spans="3:17" x14ac:dyDescent="0.25">
      <c r="C151" s="481">
        <v>5961</v>
      </c>
      <c r="D151" s="452">
        <v>45111</v>
      </c>
      <c r="E151" s="451" t="s">
        <v>2868</v>
      </c>
      <c r="F151" s="453" t="s">
        <v>9</v>
      </c>
      <c r="G151" s="482">
        <v>59500</v>
      </c>
      <c r="I151" s="203">
        <v>45026</v>
      </c>
      <c r="J151" s="196" t="s">
        <v>1569</v>
      </c>
      <c r="K151" s="196" t="s">
        <v>1570</v>
      </c>
      <c r="L151" s="197" t="s">
        <v>9</v>
      </c>
      <c r="M151" s="197">
        <v>1</v>
      </c>
      <c r="N151" s="231">
        <v>1424.0135</v>
      </c>
    </row>
    <row r="152" spans="3:17" x14ac:dyDescent="0.25">
      <c r="C152" s="481">
        <v>5961</v>
      </c>
      <c r="D152" s="452">
        <v>45111</v>
      </c>
      <c r="E152" s="451" t="s">
        <v>2869</v>
      </c>
      <c r="F152" s="453" t="s">
        <v>9</v>
      </c>
      <c r="G152" s="482">
        <v>74375</v>
      </c>
      <c r="I152" s="203">
        <v>45026</v>
      </c>
      <c r="J152" s="196" t="s">
        <v>1571</v>
      </c>
      <c r="K152" s="196" t="s">
        <v>1572</v>
      </c>
      <c r="L152" s="197" t="s">
        <v>9</v>
      </c>
      <c r="M152" s="197">
        <v>1</v>
      </c>
      <c r="N152" s="231">
        <v>281.87887000000001</v>
      </c>
    </row>
    <row r="153" spans="3:17" x14ac:dyDescent="0.25">
      <c r="C153" s="481">
        <v>5961</v>
      </c>
      <c r="D153" s="452">
        <v>45111</v>
      </c>
      <c r="E153" s="451" t="s">
        <v>2870</v>
      </c>
      <c r="F153" s="453" t="s">
        <v>9</v>
      </c>
      <c r="G153" s="482">
        <v>89250</v>
      </c>
      <c r="I153" s="203">
        <v>45026</v>
      </c>
      <c r="J153" s="196" t="s">
        <v>1266</v>
      </c>
      <c r="K153" s="196" t="s">
        <v>1267</v>
      </c>
      <c r="L153" s="197" t="s">
        <v>9</v>
      </c>
      <c r="M153" s="197">
        <v>1</v>
      </c>
      <c r="N153" s="231">
        <v>636.8999</v>
      </c>
    </row>
    <row r="154" spans="3:17" x14ac:dyDescent="0.25">
      <c r="C154" s="481">
        <v>62</v>
      </c>
      <c r="D154" s="452">
        <v>45117</v>
      </c>
      <c r="E154" s="451" t="s">
        <v>2871</v>
      </c>
      <c r="F154" s="453" t="s">
        <v>9</v>
      </c>
      <c r="G154" s="482">
        <v>892500</v>
      </c>
      <c r="I154" s="203">
        <v>45026</v>
      </c>
      <c r="J154" s="196" t="s">
        <v>1573</v>
      </c>
      <c r="K154" s="196" t="s">
        <v>1574</v>
      </c>
      <c r="L154" s="197" t="s">
        <v>9</v>
      </c>
      <c r="M154" s="197">
        <v>1</v>
      </c>
      <c r="N154" s="231">
        <v>395.38226000000003</v>
      </c>
    </row>
    <row r="155" spans="3:17" x14ac:dyDescent="0.25">
      <c r="C155" s="481">
        <v>3335</v>
      </c>
      <c r="D155" s="452">
        <v>45120</v>
      </c>
      <c r="E155" s="451" t="s">
        <v>2872</v>
      </c>
      <c r="F155" s="453" t="s">
        <v>9</v>
      </c>
      <c r="G155" s="482">
        <v>520625</v>
      </c>
      <c r="I155" s="203">
        <v>45026</v>
      </c>
      <c r="J155" s="196" t="s">
        <v>1575</v>
      </c>
      <c r="K155" s="196" t="s">
        <v>1576</v>
      </c>
      <c r="L155" s="197" t="s">
        <v>9</v>
      </c>
      <c r="M155" s="197">
        <v>170</v>
      </c>
      <c r="N155" s="231">
        <v>70473.430300000007</v>
      </c>
    </row>
    <row r="156" spans="3:17" x14ac:dyDescent="0.25">
      <c r="C156" s="481">
        <v>3338</v>
      </c>
      <c r="D156" s="452">
        <v>45121</v>
      </c>
      <c r="E156" s="451" t="s">
        <v>2873</v>
      </c>
      <c r="F156" s="453" t="s">
        <v>9</v>
      </c>
      <c r="G156" s="482">
        <v>178500</v>
      </c>
      <c r="I156" s="203">
        <v>45026</v>
      </c>
      <c r="J156" s="196" t="s">
        <v>1557</v>
      </c>
      <c r="K156" s="196" t="s">
        <v>1558</v>
      </c>
      <c r="L156" s="197" t="s">
        <v>9</v>
      </c>
      <c r="M156" s="197">
        <v>2</v>
      </c>
      <c r="N156" s="231">
        <v>9188.0971000000009</v>
      </c>
    </row>
    <row r="157" spans="3:17" x14ac:dyDescent="0.25">
      <c r="C157" s="483" t="s">
        <v>2874</v>
      </c>
      <c r="D157" s="452">
        <v>45129</v>
      </c>
      <c r="E157" s="451" t="s">
        <v>2875</v>
      </c>
      <c r="F157" s="453" t="s">
        <v>9</v>
      </c>
      <c r="G157" s="482">
        <v>267750</v>
      </c>
      <c r="I157" s="203">
        <v>45026</v>
      </c>
      <c r="J157" s="196" t="s">
        <v>1577</v>
      </c>
      <c r="K157" s="196" t="s">
        <v>1578</v>
      </c>
      <c r="L157" s="197" t="s">
        <v>9</v>
      </c>
      <c r="M157" s="197">
        <v>2</v>
      </c>
      <c r="N157" s="231">
        <v>1557.2102000000002</v>
      </c>
    </row>
    <row r="158" spans="3:17" x14ac:dyDescent="0.25">
      <c r="C158" s="483">
        <v>4694</v>
      </c>
      <c r="D158" s="474">
        <v>45138</v>
      </c>
      <c r="E158" s="475" t="s">
        <v>2876</v>
      </c>
      <c r="F158" s="476" t="s">
        <v>9</v>
      </c>
      <c r="G158" s="482">
        <v>10858750</v>
      </c>
      <c r="I158" s="203">
        <v>45028</v>
      </c>
      <c r="J158" s="196" t="s">
        <v>1289</v>
      </c>
      <c r="K158" s="196" t="s">
        <v>1290</v>
      </c>
      <c r="L158" s="197" t="s">
        <v>9</v>
      </c>
      <c r="M158" s="197">
        <v>1</v>
      </c>
      <c r="N158" s="231">
        <v>1112308.47</v>
      </c>
    </row>
    <row r="159" spans="3:17" x14ac:dyDescent="0.25">
      <c r="C159" s="483">
        <v>102</v>
      </c>
      <c r="D159" s="474">
        <v>45135</v>
      </c>
      <c r="E159" s="475" t="s">
        <v>2748</v>
      </c>
      <c r="F159" s="476" t="s">
        <v>9</v>
      </c>
      <c r="G159" s="482">
        <v>892500</v>
      </c>
      <c r="I159" s="203">
        <v>45030</v>
      </c>
      <c r="J159" s="196" t="s">
        <v>191</v>
      </c>
      <c r="K159" s="196" t="s">
        <v>192</v>
      </c>
      <c r="L159" s="197" t="s">
        <v>9</v>
      </c>
      <c r="M159" s="197">
        <v>1</v>
      </c>
      <c r="N159" s="231">
        <v>128244.11873</v>
      </c>
    </row>
    <row r="160" spans="3:17" ht="15.75" thickBot="1" x14ac:dyDescent="0.3">
      <c r="C160" s="484" t="s">
        <v>2874</v>
      </c>
      <c r="D160" s="485">
        <v>45132</v>
      </c>
      <c r="E160" s="7" t="s">
        <v>2877</v>
      </c>
      <c r="F160" s="486" t="s">
        <v>9</v>
      </c>
      <c r="G160" s="473">
        <v>267750</v>
      </c>
      <c r="I160" s="203">
        <v>45033</v>
      </c>
      <c r="J160" s="196" t="s">
        <v>229</v>
      </c>
      <c r="K160" s="196" t="s">
        <v>230</v>
      </c>
      <c r="L160" s="197" t="s">
        <v>9</v>
      </c>
      <c r="M160" s="197">
        <v>2</v>
      </c>
      <c r="N160" s="231">
        <v>55364.128819999998</v>
      </c>
    </row>
    <row r="161" spans="3:14" x14ac:dyDescent="0.25">
      <c r="C161" s="522" t="s">
        <v>3309</v>
      </c>
      <c r="D161" s="523">
        <v>45143</v>
      </c>
      <c r="E161" s="524" t="s">
        <v>3310</v>
      </c>
      <c r="F161" s="525" t="s">
        <v>9</v>
      </c>
      <c r="G161" s="468">
        <v>267750</v>
      </c>
      <c r="I161" s="203">
        <v>45033</v>
      </c>
      <c r="J161" s="196" t="s">
        <v>636</v>
      </c>
      <c r="K161" s="196" t="s">
        <v>637</v>
      </c>
      <c r="L161" s="197" t="s">
        <v>9</v>
      </c>
      <c r="M161" s="197">
        <v>20</v>
      </c>
      <c r="N161" s="231">
        <v>560990.15700000001</v>
      </c>
    </row>
    <row r="162" spans="3:14" x14ac:dyDescent="0.25">
      <c r="C162" s="526">
        <v>3379</v>
      </c>
      <c r="D162" s="520">
        <v>45149</v>
      </c>
      <c r="E162" s="519" t="s">
        <v>3311</v>
      </c>
      <c r="F162" s="521" t="s">
        <v>9</v>
      </c>
      <c r="G162" s="482">
        <v>163625</v>
      </c>
      <c r="I162" s="203">
        <v>45033</v>
      </c>
      <c r="J162" s="196" t="s">
        <v>1579</v>
      </c>
      <c r="K162" s="196" t="s">
        <v>1580</v>
      </c>
      <c r="L162" s="197" t="s">
        <v>9</v>
      </c>
      <c r="M162" s="197">
        <v>1</v>
      </c>
      <c r="N162" s="231">
        <v>54181.679370000005</v>
      </c>
    </row>
    <row r="163" spans="3:14" x14ac:dyDescent="0.25">
      <c r="C163" s="526">
        <v>3379</v>
      </c>
      <c r="D163" s="520">
        <v>45149</v>
      </c>
      <c r="E163" s="519" t="s">
        <v>3312</v>
      </c>
      <c r="F163" s="521" t="s">
        <v>9</v>
      </c>
      <c r="G163" s="482">
        <v>446250</v>
      </c>
      <c r="I163" s="203">
        <v>45033</v>
      </c>
      <c r="J163" s="196" t="s">
        <v>1581</v>
      </c>
      <c r="K163" s="196" t="s">
        <v>1582</v>
      </c>
      <c r="L163" s="197" t="s">
        <v>9</v>
      </c>
      <c r="M163" s="197">
        <v>1</v>
      </c>
      <c r="N163" s="231">
        <v>41150.199999999997</v>
      </c>
    </row>
    <row r="164" spans="3:14" x14ac:dyDescent="0.25">
      <c r="C164" s="526">
        <v>3379</v>
      </c>
      <c r="D164" s="520">
        <v>45149</v>
      </c>
      <c r="E164" s="519" t="s">
        <v>3313</v>
      </c>
      <c r="F164" s="521" t="s">
        <v>9</v>
      </c>
      <c r="G164" s="482">
        <v>223125</v>
      </c>
      <c r="I164" s="203">
        <v>45033</v>
      </c>
      <c r="J164" s="196" t="s">
        <v>1407</v>
      </c>
      <c r="K164" s="196" t="s">
        <v>1408</v>
      </c>
      <c r="L164" s="197" t="s">
        <v>9</v>
      </c>
      <c r="M164" s="197">
        <v>1</v>
      </c>
      <c r="N164" s="231">
        <v>33719.804300000003</v>
      </c>
    </row>
    <row r="165" spans="3:14" x14ac:dyDescent="0.25">
      <c r="C165" s="526">
        <v>3379</v>
      </c>
      <c r="D165" s="520">
        <v>45149</v>
      </c>
      <c r="E165" s="519" t="s">
        <v>3314</v>
      </c>
      <c r="F165" s="521" t="s">
        <v>9</v>
      </c>
      <c r="G165" s="482">
        <v>148750</v>
      </c>
      <c r="I165" s="203">
        <v>45033</v>
      </c>
      <c r="J165" s="196" t="s">
        <v>1583</v>
      </c>
      <c r="K165" s="196" t="s">
        <v>1584</v>
      </c>
      <c r="L165" s="197" t="s">
        <v>9</v>
      </c>
      <c r="M165" s="197">
        <v>1</v>
      </c>
      <c r="N165" s="231">
        <v>55016.100229999996</v>
      </c>
    </row>
    <row r="166" spans="3:14" x14ac:dyDescent="0.25">
      <c r="C166" s="526">
        <v>3379</v>
      </c>
      <c r="D166" s="520">
        <v>45149</v>
      </c>
      <c r="E166" s="519" t="s">
        <v>3315</v>
      </c>
      <c r="F166" s="521" t="s">
        <v>9</v>
      </c>
      <c r="G166" s="482">
        <v>238000</v>
      </c>
      <c r="I166" s="203">
        <v>45033</v>
      </c>
      <c r="J166" s="196" t="s">
        <v>979</v>
      </c>
      <c r="K166" s="196" t="s">
        <v>980</v>
      </c>
      <c r="L166" s="197" t="s">
        <v>9</v>
      </c>
      <c r="M166" s="197">
        <v>1</v>
      </c>
      <c r="N166" s="231">
        <v>122517.75900000001</v>
      </c>
    </row>
    <row r="167" spans="3:14" x14ac:dyDescent="0.25">
      <c r="C167" s="526">
        <v>3379</v>
      </c>
      <c r="D167" s="520">
        <v>45149</v>
      </c>
      <c r="E167" s="519" t="s">
        <v>3316</v>
      </c>
      <c r="F167" s="521" t="s">
        <v>9</v>
      </c>
      <c r="G167" s="482">
        <v>148750</v>
      </c>
      <c r="I167" s="203">
        <v>45033</v>
      </c>
      <c r="J167" s="196" t="s">
        <v>1396</v>
      </c>
      <c r="K167" s="196" t="s">
        <v>1397</v>
      </c>
      <c r="L167" s="197" t="s">
        <v>9</v>
      </c>
      <c r="M167" s="197">
        <v>1</v>
      </c>
      <c r="N167" s="231">
        <v>100555</v>
      </c>
    </row>
    <row r="168" spans="3:14" x14ac:dyDescent="0.25">
      <c r="C168" s="526">
        <v>3386</v>
      </c>
      <c r="D168" s="520">
        <v>45152</v>
      </c>
      <c r="E168" s="519" t="s">
        <v>3317</v>
      </c>
      <c r="F168" s="521" t="s">
        <v>9</v>
      </c>
      <c r="G168" s="482">
        <v>178500</v>
      </c>
      <c r="I168" s="203">
        <v>45033</v>
      </c>
      <c r="J168" s="196" t="s">
        <v>807</v>
      </c>
      <c r="K168" s="196" t="s">
        <v>808</v>
      </c>
      <c r="L168" s="197" t="s">
        <v>9</v>
      </c>
      <c r="M168" s="197">
        <v>2</v>
      </c>
      <c r="N168" s="231">
        <v>146965</v>
      </c>
    </row>
    <row r="169" spans="3:14" x14ac:dyDescent="0.25">
      <c r="C169" s="526">
        <v>3386</v>
      </c>
      <c r="D169" s="520">
        <v>45152</v>
      </c>
      <c r="E169" s="519" t="s">
        <v>3318</v>
      </c>
      <c r="F169" s="521" t="s">
        <v>9</v>
      </c>
      <c r="G169" s="482">
        <v>148750</v>
      </c>
      <c r="I169" s="203">
        <v>45033</v>
      </c>
      <c r="J169" s="196" t="s">
        <v>817</v>
      </c>
      <c r="K169" s="196" t="s">
        <v>818</v>
      </c>
      <c r="L169" s="197" t="s">
        <v>9</v>
      </c>
      <c r="M169" s="197">
        <v>2</v>
      </c>
      <c r="N169" s="231">
        <v>9282</v>
      </c>
    </row>
    <row r="170" spans="3:14" x14ac:dyDescent="0.25">
      <c r="C170" s="526">
        <v>3386</v>
      </c>
      <c r="D170" s="520">
        <v>45152</v>
      </c>
      <c r="E170" s="519" t="s">
        <v>3319</v>
      </c>
      <c r="F170" s="521" t="s">
        <v>9</v>
      </c>
      <c r="G170" s="482">
        <v>148750</v>
      </c>
      <c r="I170" s="203">
        <v>45033</v>
      </c>
      <c r="J170" s="196" t="s">
        <v>670</v>
      </c>
      <c r="K170" s="196" t="s">
        <v>671</v>
      </c>
      <c r="L170" s="197" t="s">
        <v>9</v>
      </c>
      <c r="M170" s="197">
        <v>2</v>
      </c>
      <c r="N170" s="231">
        <v>10563.56574</v>
      </c>
    </row>
    <row r="171" spans="3:14" x14ac:dyDescent="0.25">
      <c r="C171" s="526">
        <v>2040</v>
      </c>
      <c r="D171" s="520">
        <v>45154</v>
      </c>
      <c r="E171" s="519" t="s">
        <v>3320</v>
      </c>
      <c r="F171" s="521" t="s">
        <v>9</v>
      </c>
      <c r="G171" s="482">
        <v>223125</v>
      </c>
      <c r="I171" s="203">
        <v>45033</v>
      </c>
      <c r="J171" s="196" t="s">
        <v>551</v>
      </c>
      <c r="K171" s="196" t="s">
        <v>552</v>
      </c>
      <c r="L171" s="197" t="s">
        <v>9</v>
      </c>
      <c r="M171" s="197">
        <v>4</v>
      </c>
      <c r="N171" s="231">
        <v>6188</v>
      </c>
    </row>
    <row r="172" spans="3:14" x14ac:dyDescent="0.25">
      <c r="C172" s="526">
        <v>1008</v>
      </c>
      <c r="D172" s="520">
        <v>45156</v>
      </c>
      <c r="E172" s="519" t="s">
        <v>3321</v>
      </c>
      <c r="F172" s="521" t="s">
        <v>9</v>
      </c>
      <c r="G172" s="482">
        <v>89250</v>
      </c>
      <c r="I172" s="203">
        <v>45035</v>
      </c>
      <c r="J172" s="196" t="s">
        <v>1585</v>
      </c>
      <c r="K172" s="196" t="s">
        <v>1586</v>
      </c>
      <c r="L172" s="197" t="s">
        <v>9</v>
      </c>
      <c r="M172" s="197">
        <v>0.5</v>
      </c>
      <c r="N172" s="231">
        <v>2286852.75</v>
      </c>
    </row>
    <row r="173" spans="3:14" x14ac:dyDescent="0.25">
      <c r="C173" s="526" t="s">
        <v>3322</v>
      </c>
      <c r="D173" s="520">
        <v>45161</v>
      </c>
      <c r="E173" s="519" t="s">
        <v>3323</v>
      </c>
      <c r="F173" s="521" t="s">
        <v>9</v>
      </c>
      <c r="G173" s="482">
        <v>74375</v>
      </c>
      <c r="I173" s="203">
        <v>45035</v>
      </c>
      <c r="J173" s="196" t="s">
        <v>1587</v>
      </c>
      <c r="K173" s="196" t="s">
        <v>1588</v>
      </c>
      <c r="L173" s="197" t="s">
        <v>9</v>
      </c>
      <c r="M173" s="197">
        <v>600</v>
      </c>
      <c r="N173" s="231">
        <v>32774.742000000006</v>
      </c>
    </row>
    <row r="174" spans="3:14" x14ac:dyDescent="0.25">
      <c r="C174" s="526" t="s">
        <v>3322</v>
      </c>
      <c r="D174" s="520">
        <v>45161</v>
      </c>
      <c r="E174" s="519" t="s">
        <v>3324</v>
      </c>
      <c r="F174" s="521" t="s">
        <v>9</v>
      </c>
      <c r="G174" s="482">
        <v>74375</v>
      </c>
      <c r="I174" s="203">
        <v>45038</v>
      </c>
      <c r="J174" s="196" t="s">
        <v>1062</v>
      </c>
      <c r="K174" s="196" t="s">
        <v>1063</v>
      </c>
      <c r="L174" s="197" t="s">
        <v>9</v>
      </c>
      <c r="M174" s="197">
        <v>2</v>
      </c>
      <c r="N174" s="231">
        <v>17030.737359999999</v>
      </c>
    </row>
    <row r="175" spans="3:14" x14ac:dyDescent="0.25">
      <c r="C175" s="526" t="s">
        <v>3325</v>
      </c>
      <c r="D175" s="520">
        <v>45161</v>
      </c>
      <c r="E175" s="519" t="s">
        <v>3326</v>
      </c>
      <c r="F175" s="521" t="s">
        <v>9</v>
      </c>
      <c r="G175" s="482">
        <v>282625</v>
      </c>
      <c r="I175" s="203">
        <v>45038</v>
      </c>
      <c r="J175" s="196" t="s">
        <v>1064</v>
      </c>
      <c r="K175" s="196" t="s">
        <v>1065</v>
      </c>
      <c r="L175" s="197" t="s">
        <v>9</v>
      </c>
      <c r="M175" s="197">
        <v>2</v>
      </c>
      <c r="N175" s="231">
        <v>2329.1322599999999</v>
      </c>
    </row>
    <row r="176" spans="3:14" x14ac:dyDescent="0.25">
      <c r="C176" s="526">
        <v>6256</v>
      </c>
      <c r="D176" s="520">
        <v>45163</v>
      </c>
      <c r="E176" s="519" t="s">
        <v>3327</v>
      </c>
      <c r="F176" s="521" t="s">
        <v>9</v>
      </c>
      <c r="G176" s="482">
        <v>89250</v>
      </c>
      <c r="I176" s="203">
        <v>45038</v>
      </c>
      <c r="J176" s="196" t="s">
        <v>632</v>
      </c>
      <c r="K176" s="196" t="s">
        <v>633</v>
      </c>
      <c r="L176" s="197" t="s">
        <v>9</v>
      </c>
      <c r="M176" s="197">
        <v>1</v>
      </c>
      <c r="N176" s="231">
        <v>1285.5260600000001</v>
      </c>
    </row>
    <row r="177" spans="3:14" x14ac:dyDescent="0.25">
      <c r="C177" s="526">
        <v>6256</v>
      </c>
      <c r="D177" s="520">
        <v>45163</v>
      </c>
      <c r="E177" s="519" t="s">
        <v>3328</v>
      </c>
      <c r="F177" s="521" t="s">
        <v>9</v>
      </c>
      <c r="G177" s="482">
        <v>89250</v>
      </c>
      <c r="I177" s="203">
        <v>45038</v>
      </c>
      <c r="J177" s="196" t="s">
        <v>675</v>
      </c>
      <c r="K177" s="196" t="s">
        <v>676</v>
      </c>
      <c r="L177" s="197" t="s">
        <v>9</v>
      </c>
      <c r="M177" s="197">
        <v>1</v>
      </c>
      <c r="N177" s="231">
        <v>132779.72162000003</v>
      </c>
    </row>
    <row r="178" spans="3:14" x14ac:dyDescent="0.25">
      <c r="C178" s="526">
        <v>6256</v>
      </c>
      <c r="D178" s="520">
        <v>45163</v>
      </c>
      <c r="E178" s="519" t="s">
        <v>3329</v>
      </c>
      <c r="F178" s="521" t="s">
        <v>9</v>
      </c>
      <c r="G178" s="482">
        <v>22312.5</v>
      </c>
      <c r="I178" s="203">
        <v>45040</v>
      </c>
      <c r="J178" s="196" t="s">
        <v>906</v>
      </c>
      <c r="K178" s="196" t="s">
        <v>907</v>
      </c>
      <c r="L178" s="197" t="s">
        <v>9</v>
      </c>
      <c r="M178" s="197">
        <v>1</v>
      </c>
      <c r="N178" s="231">
        <v>364000.00364000001</v>
      </c>
    </row>
    <row r="179" spans="3:14" x14ac:dyDescent="0.25">
      <c r="C179" s="526">
        <v>6255</v>
      </c>
      <c r="D179" s="520">
        <v>45163</v>
      </c>
      <c r="E179" s="519" t="s">
        <v>3330</v>
      </c>
      <c r="F179" s="521" t="s">
        <v>9</v>
      </c>
      <c r="G179" s="482">
        <v>89250</v>
      </c>
      <c r="I179" s="203">
        <v>45040</v>
      </c>
      <c r="J179" s="196" t="s">
        <v>1589</v>
      </c>
      <c r="K179" s="196" t="s">
        <v>1590</v>
      </c>
      <c r="L179" s="197" t="s">
        <v>9</v>
      </c>
      <c r="M179" s="197">
        <v>1</v>
      </c>
      <c r="N179" s="231">
        <v>52000.007150000005</v>
      </c>
    </row>
    <row r="180" spans="3:14" ht="15.75" thickBot="1" x14ac:dyDescent="0.3">
      <c r="C180" s="526">
        <v>6255</v>
      </c>
      <c r="D180" s="520">
        <v>45163</v>
      </c>
      <c r="E180" s="519" t="s">
        <v>3331</v>
      </c>
      <c r="F180" s="521" t="s">
        <v>9</v>
      </c>
      <c r="G180" s="482">
        <v>74375</v>
      </c>
      <c r="I180" s="199">
        <v>45043</v>
      </c>
      <c r="J180" s="200" t="s">
        <v>1591</v>
      </c>
      <c r="K180" s="200" t="s">
        <v>1592</v>
      </c>
      <c r="L180" s="201" t="s">
        <v>9</v>
      </c>
      <c r="M180" s="201">
        <v>1</v>
      </c>
      <c r="N180" s="232">
        <v>8468.9432100000013</v>
      </c>
    </row>
    <row r="181" spans="3:14" x14ac:dyDescent="0.25">
      <c r="C181" s="526">
        <v>6255</v>
      </c>
      <c r="D181" s="520">
        <v>45163</v>
      </c>
      <c r="E181" s="519" t="s">
        <v>3332</v>
      </c>
      <c r="F181" s="521" t="s">
        <v>9</v>
      </c>
      <c r="G181" s="482">
        <v>104125</v>
      </c>
      <c r="I181" s="370">
        <v>45048</v>
      </c>
      <c r="J181" s="371" t="s">
        <v>499</v>
      </c>
      <c r="K181" s="371" t="s">
        <v>500</v>
      </c>
      <c r="L181" s="198" t="s">
        <v>9</v>
      </c>
      <c r="M181" s="198">
        <v>1</v>
      </c>
      <c r="N181" s="233">
        <v>57239</v>
      </c>
    </row>
    <row r="182" spans="3:14" x14ac:dyDescent="0.25">
      <c r="C182" s="526">
        <v>6255</v>
      </c>
      <c r="D182" s="520">
        <v>45163</v>
      </c>
      <c r="E182" s="519" t="s">
        <v>3333</v>
      </c>
      <c r="F182" s="521" t="s">
        <v>9</v>
      </c>
      <c r="G182" s="482">
        <v>59500</v>
      </c>
      <c r="I182" s="203">
        <v>45048</v>
      </c>
      <c r="J182" s="196" t="s">
        <v>1250</v>
      </c>
      <c r="K182" s="196" t="s">
        <v>1251</v>
      </c>
      <c r="L182" s="197" t="s">
        <v>9</v>
      </c>
      <c r="M182" s="197">
        <v>5</v>
      </c>
      <c r="N182" s="231">
        <v>3867.5</v>
      </c>
    </row>
    <row r="183" spans="3:14" x14ac:dyDescent="0.25">
      <c r="C183" s="526">
        <v>6255</v>
      </c>
      <c r="D183" s="520">
        <v>45163</v>
      </c>
      <c r="E183" s="519" t="s">
        <v>3334</v>
      </c>
      <c r="F183" s="521" t="s">
        <v>9</v>
      </c>
      <c r="G183" s="482">
        <v>148750</v>
      </c>
      <c r="I183" s="203">
        <v>45048</v>
      </c>
      <c r="J183" s="196" t="s">
        <v>1559</v>
      </c>
      <c r="K183" s="196" t="s">
        <v>1560</v>
      </c>
      <c r="L183" s="197" t="s">
        <v>9</v>
      </c>
      <c r="M183" s="197">
        <v>1</v>
      </c>
      <c r="N183" s="231">
        <v>84499.460500000001</v>
      </c>
    </row>
    <row r="184" spans="3:14" x14ac:dyDescent="0.25">
      <c r="C184" s="526">
        <v>6255</v>
      </c>
      <c r="D184" s="520">
        <v>45163</v>
      </c>
      <c r="E184" s="519" t="s">
        <v>3335</v>
      </c>
      <c r="F184" s="521" t="s">
        <v>9</v>
      </c>
      <c r="G184" s="482">
        <v>119000</v>
      </c>
      <c r="I184" s="203">
        <v>45049</v>
      </c>
      <c r="J184" s="196" t="s">
        <v>2004</v>
      </c>
      <c r="K184" s="196" t="s">
        <v>2005</v>
      </c>
      <c r="L184" s="197" t="s">
        <v>9</v>
      </c>
      <c r="M184" s="197">
        <v>1</v>
      </c>
      <c r="N184" s="231">
        <v>6307.0571199999995</v>
      </c>
    </row>
    <row r="185" spans="3:14" ht="15.75" thickBot="1" x14ac:dyDescent="0.3">
      <c r="C185" s="527" t="s">
        <v>3325</v>
      </c>
      <c r="D185" s="528">
        <v>45163</v>
      </c>
      <c r="E185" s="529" t="s">
        <v>3336</v>
      </c>
      <c r="F185" s="530" t="s">
        <v>9</v>
      </c>
      <c r="G185" s="473">
        <v>446250</v>
      </c>
      <c r="I185" s="203">
        <v>45049</v>
      </c>
      <c r="J185" s="196" t="s">
        <v>362</v>
      </c>
      <c r="K185" s="196" t="s">
        <v>363</v>
      </c>
      <c r="L185" s="197" t="s">
        <v>9</v>
      </c>
      <c r="M185" s="197">
        <v>1</v>
      </c>
      <c r="N185" s="231">
        <v>584.16267000000005</v>
      </c>
    </row>
    <row r="186" spans="3:14" x14ac:dyDescent="0.25">
      <c r="C186" s="549">
        <v>45170</v>
      </c>
      <c r="D186" s="550">
        <v>45170</v>
      </c>
      <c r="E186" s="417" t="s">
        <v>3795</v>
      </c>
      <c r="F186" s="417" t="s">
        <v>9</v>
      </c>
      <c r="G186" s="551">
        <v>892500</v>
      </c>
      <c r="I186" s="203">
        <v>45051</v>
      </c>
      <c r="J186" s="196" t="s">
        <v>2006</v>
      </c>
      <c r="K186" s="196" t="s">
        <v>2007</v>
      </c>
      <c r="L186" s="197" t="s">
        <v>9</v>
      </c>
      <c r="M186" s="197">
        <v>1</v>
      </c>
      <c r="N186" s="231">
        <v>225862</v>
      </c>
    </row>
    <row r="187" spans="3:14" x14ac:dyDescent="0.25">
      <c r="C187" s="552">
        <v>45174</v>
      </c>
      <c r="D187" s="435">
        <v>45174</v>
      </c>
      <c r="E187" s="415" t="s">
        <v>3796</v>
      </c>
      <c r="F187" s="415" t="s">
        <v>9</v>
      </c>
      <c r="G187" s="553">
        <v>520625</v>
      </c>
      <c r="I187" s="203">
        <v>45055</v>
      </c>
      <c r="J187" s="196" t="s">
        <v>608</v>
      </c>
      <c r="K187" s="196" t="s">
        <v>609</v>
      </c>
      <c r="L187" s="197" t="s">
        <v>9</v>
      </c>
      <c r="M187" s="197">
        <v>1</v>
      </c>
      <c r="N187" s="231">
        <v>257730.2</v>
      </c>
    </row>
    <row r="188" spans="3:14" x14ac:dyDescent="0.25">
      <c r="C188" s="552">
        <v>45174</v>
      </c>
      <c r="D188" s="435">
        <v>45174</v>
      </c>
      <c r="E188" s="415" t="s">
        <v>3797</v>
      </c>
      <c r="F188" s="415" t="s">
        <v>9</v>
      </c>
      <c r="G188" s="553">
        <v>223125</v>
      </c>
      <c r="I188" s="203">
        <v>45057</v>
      </c>
      <c r="J188" s="196" t="s">
        <v>229</v>
      </c>
      <c r="K188" s="196" t="s">
        <v>230</v>
      </c>
      <c r="L188" s="197" t="s">
        <v>9</v>
      </c>
      <c r="M188" s="197">
        <v>9</v>
      </c>
      <c r="N188" s="231">
        <v>247712.72526000001</v>
      </c>
    </row>
    <row r="189" spans="3:14" x14ac:dyDescent="0.25">
      <c r="C189" s="552">
        <v>45174</v>
      </c>
      <c r="D189" s="435">
        <v>45174</v>
      </c>
      <c r="E189" s="415" t="s">
        <v>3798</v>
      </c>
      <c r="F189" s="415" t="s">
        <v>9</v>
      </c>
      <c r="G189" s="553">
        <v>44625</v>
      </c>
      <c r="I189" s="203">
        <v>45057</v>
      </c>
      <c r="J189" s="196" t="s">
        <v>74</v>
      </c>
      <c r="K189" s="196" t="s">
        <v>75</v>
      </c>
      <c r="L189" s="197" t="s">
        <v>9</v>
      </c>
      <c r="M189" s="197">
        <v>4</v>
      </c>
      <c r="N189" s="231">
        <v>1327405.82</v>
      </c>
    </row>
    <row r="190" spans="3:14" x14ac:dyDescent="0.25">
      <c r="C190" s="552">
        <v>45174</v>
      </c>
      <c r="D190" s="435">
        <v>45174</v>
      </c>
      <c r="E190" s="415" t="s">
        <v>3178</v>
      </c>
      <c r="F190" s="415" t="s">
        <v>9</v>
      </c>
      <c r="G190" s="553">
        <v>44625</v>
      </c>
      <c r="I190" s="203">
        <v>45057</v>
      </c>
      <c r="J190" s="196" t="s">
        <v>1585</v>
      </c>
      <c r="K190" s="196" t="s">
        <v>1586</v>
      </c>
      <c r="L190" s="197" t="s">
        <v>9</v>
      </c>
      <c r="M190" s="197">
        <v>0.5</v>
      </c>
      <c r="N190" s="231">
        <v>2286852.75</v>
      </c>
    </row>
    <row r="191" spans="3:14" x14ac:dyDescent="0.25">
      <c r="C191" s="552">
        <v>45174</v>
      </c>
      <c r="D191" s="435">
        <v>45174</v>
      </c>
      <c r="E191" s="415" t="s">
        <v>3799</v>
      </c>
      <c r="F191" s="415" t="s">
        <v>9</v>
      </c>
      <c r="G191" s="553">
        <v>119000</v>
      </c>
      <c r="I191" s="203">
        <v>45058</v>
      </c>
      <c r="J191" s="196" t="s">
        <v>2008</v>
      </c>
      <c r="K191" s="196" t="s">
        <v>2009</v>
      </c>
      <c r="L191" s="197" t="s">
        <v>9</v>
      </c>
      <c r="M191" s="197">
        <v>2</v>
      </c>
      <c r="N191" s="231">
        <v>49504</v>
      </c>
    </row>
    <row r="192" spans="3:14" x14ac:dyDescent="0.25">
      <c r="C192" s="552">
        <v>45180</v>
      </c>
      <c r="D192" s="435">
        <v>45180</v>
      </c>
      <c r="E192" s="415" t="s">
        <v>3800</v>
      </c>
      <c r="F192" s="415" t="s">
        <v>9</v>
      </c>
      <c r="G192" s="553">
        <v>520625</v>
      </c>
      <c r="I192" s="203">
        <v>45058</v>
      </c>
      <c r="J192" s="196" t="s">
        <v>2010</v>
      </c>
      <c r="K192" s="196" t="s">
        <v>2011</v>
      </c>
      <c r="L192" s="197" t="s">
        <v>9</v>
      </c>
      <c r="M192" s="197">
        <v>1</v>
      </c>
      <c r="N192" s="231">
        <v>23205</v>
      </c>
    </row>
    <row r="193" spans="3:14" x14ac:dyDescent="0.25">
      <c r="C193" s="552">
        <v>45180</v>
      </c>
      <c r="D193" s="435">
        <v>45180</v>
      </c>
      <c r="E193" s="415" t="s">
        <v>3801</v>
      </c>
      <c r="F193" s="415" t="s">
        <v>9</v>
      </c>
      <c r="G193" s="553">
        <v>550375</v>
      </c>
      <c r="I193" s="203">
        <v>45058</v>
      </c>
      <c r="J193" s="196" t="s">
        <v>2012</v>
      </c>
      <c r="K193" s="196" t="s">
        <v>552</v>
      </c>
      <c r="L193" s="197" t="s">
        <v>9</v>
      </c>
      <c r="M193" s="197">
        <v>10</v>
      </c>
      <c r="N193" s="231">
        <v>15470</v>
      </c>
    </row>
    <row r="194" spans="3:14" x14ac:dyDescent="0.25">
      <c r="C194" s="552">
        <v>45180</v>
      </c>
      <c r="D194" s="435">
        <v>45180</v>
      </c>
      <c r="E194" s="415" t="s">
        <v>3802</v>
      </c>
      <c r="F194" s="415" t="s">
        <v>9</v>
      </c>
      <c r="G194" s="553">
        <v>238000</v>
      </c>
      <c r="I194" s="203">
        <v>45058</v>
      </c>
      <c r="J194" s="196" t="s">
        <v>670</v>
      </c>
      <c r="K194" s="196" t="s">
        <v>671</v>
      </c>
      <c r="L194" s="197" t="s">
        <v>9</v>
      </c>
      <c r="M194" s="197">
        <v>3</v>
      </c>
      <c r="N194" s="231">
        <v>18564</v>
      </c>
    </row>
    <row r="195" spans="3:14" x14ac:dyDescent="0.25">
      <c r="C195" s="552">
        <v>45180</v>
      </c>
      <c r="D195" s="435">
        <v>45180</v>
      </c>
      <c r="E195" s="415" t="s">
        <v>3803</v>
      </c>
      <c r="F195" s="415" t="s">
        <v>9</v>
      </c>
      <c r="G195" s="553">
        <v>520625</v>
      </c>
      <c r="I195" s="203">
        <v>45058</v>
      </c>
      <c r="J195" s="196" t="s">
        <v>1834</v>
      </c>
      <c r="K195" s="196" t="s">
        <v>516</v>
      </c>
      <c r="L195" s="197" t="s">
        <v>9</v>
      </c>
      <c r="M195" s="197">
        <v>9</v>
      </c>
      <c r="N195" s="231">
        <v>6961.5</v>
      </c>
    </row>
    <row r="196" spans="3:14" x14ac:dyDescent="0.25">
      <c r="C196" s="552">
        <v>45180</v>
      </c>
      <c r="D196" s="435">
        <v>45180</v>
      </c>
      <c r="E196" s="415" t="s">
        <v>3804</v>
      </c>
      <c r="F196" s="415" t="s">
        <v>9</v>
      </c>
      <c r="G196" s="553">
        <v>208250</v>
      </c>
      <c r="I196" s="203">
        <v>45058</v>
      </c>
      <c r="J196" s="196" t="s">
        <v>2013</v>
      </c>
      <c r="K196" s="196" t="s">
        <v>2014</v>
      </c>
      <c r="L196" s="197" t="s">
        <v>9</v>
      </c>
      <c r="M196" s="197">
        <v>2</v>
      </c>
      <c r="N196" s="231">
        <v>9282</v>
      </c>
    </row>
    <row r="197" spans="3:14" x14ac:dyDescent="0.25">
      <c r="C197" s="552">
        <v>45180</v>
      </c>
      <c r="D197" s="435">
        <v>45180</v>
      </c>
      <c r="E197" s="415" t="s">
        <v>3805</v>
      </c>
      <c r="F197" s="415" t="s">
        <v>9</v>
      </c>
      <c r="G197" s="553">
        <v>44625</v>
      </c>
      <c r="I197" s="203">
        <v>45063</v>
      </c>
      <c r="J197" s="196" t="s">
        <v>1014</v>
      </c>
      <c r="K197" s="196" t="s">
        <v>1015</v>
      </c>
      <c r="L197" s="197" t="s">
        <v>9</v>
      </c>
      <c r="M197" s="197">
        <v>1</v>
      </c>
      <c r="N197" s="231">
        <v>54145</v>
      </c>
    </row>
    <row r="198" spans="3:14" x14ac:dyDescent="0.25">
      <c r="C198" s="552">
        <v>45180</v>
      </c>
      <c r="D198" s="435">
        <v>45180</v>
      </c>
      <c r="E198" s="415" t="s">
        <v>3570</v>
      </c>
      <c r="F198" s="415" t="s">
        <v>9</v>
      </c>
      <c r="G198" s="553">
        <v>44625</v>
      </c>
      <c r="I198" s="203">
        <v>45063</v>
      </c>
      <c r="J198" s="196" t="s">
        <v>549</v>
      </c>
      <c r="K198" s="196" t="s">
        <v>550</v>
      </c>
      <c r="L198" s="197" t="s">
        <v>9</v>
      </c>
      <c r="M198" s="197">
        <v>4</v>
      </c>
      <c r="N198" s="231">
        <v>6188</v>
      </c>
    </row>
    <row r="199" spans="3:14" x14ac:dyDescent="0.25">
      <c r="C199" s="552">
        <v>45184</v>
      </c>
      <c r="D199" s="435">
        <v>45184</v>
      </c>
      <c r="E199" s="415" t="s">
        <v>3806</v>
      </c>
      <c r="F199" s="415" t="s">
        <v>9</v>
      </c>
      <c r="G199" s="553">
        <v>297500</v>
      </c>
      <c r="I199" s="203">
        <v>45063</v>
      </c>
      <c r="J199" s="196" t="s">
        <v>2013</v>
      </c>
      <c r="K199" s="196" t="s">
        <v>2014</v>
      </c>
      <c r="L199" s="197" t="s">
        <v>9</v>
      </c>
      <c r="M199" s="197">
        <v>1</v>
      </c>
      <c r="N199" s="231">
        <v>4641</v>
      </c>
    </row>
    <row r="200" spans="3:14" x14ac:dyDescent="0.25">
      <c r="C200" s="552">
        <v>45190</v>
      </c>
      <c r="D200" s="435">
        <v>45190</v>
      </c>
      <c r="E200" s="415" t="s">
        <v>3807</v>
      </c>
      <c r="F200" s="415" t="s">
        <v>9</v>
      </c>
      <c r="G200" s="553">
        <v>80325</v>
      </c>
      <c r="I200" s="203">
        <v>45063</v>
      </c>
      <c r="J200" s="196" t="s">
        <v>400</v>
      </c>
      <c r="K200" s="196" t="s">
        <v>401</v>
      </c>
      <c r="L200" s="197" t="s">
        <v>9</v>
      </c>
      <c r="M200" s="197">
        <v>1</v>
      </c>
      <c r="N200" s="231">
        <v>4679999.99376</v>
      </c>
    </row>
    <row r="201" spans="3:14" x14ac:dyDescent="0.25">
      <c r="C201" s="552">
        <v>45191</v>
      </c>
      <c r="D201" s="435">
        <v>45191</v>
      </c>
      <c r="E201" s="415" t="s">
        <v>3808</v>
      </c>
      <c r="F201" s="415" t="s">
        <v>9</v>
      </c>
      <c r="G201" s="553">
        <v>44625</v>
      </c>
      <c r="I201" s="203">
        <v>45064</v>
      </c>
      <c r="J201" s="196" t="s">
        <v>257</v>
      </c>
      <c r="K201" s="196" t="s">
        <v>258</v>
      </c>
      <c r="L201" s="197" t="s">
        <v>9</v>
      </c>
      <c r="M201" s="197">
        <v>1</v>
      </c>
      <c r="N201" s="231">
        <v>29446.278680000003</v>
      </c>
    </row>
    <row r="202" spans="3:14" x14ac:dyDescent="0.25">
      <c r="C202" s="552">
        <v>45191</v>
      </c>
      <c r="D202" s="435">
        <v>45191</v>
      </c>
      <c r="E202" s="415" t="s">
        <v>3809</v>
      </c>
      <c r="F202" s="415" t="s">
        <v>9</v>
      </c>
      <c r="G202" s="553">
        <v>89250</v>
      </c>
      <c r="I202" s="203">
        <v>45064</v>
      </c>
      <c r="J202" s="196" t="s">
        <v>74</v>
      </c>
      <c r="K202" s="196" t="s">
        <v>75</v>
      </c>
      <c r="L202" s="197" t="s">
        <v>9</v>
      </c>
      <c r="M202" s="197">
        <v>1</v>
      </c>
      <c r="N202" s="231">
        <v>331851.45500000002</v>
      </c>
    </row>
    <row r="203" spans="3:14" x14ac:dyDescent="0.25">
      <c r="C203" s="552">
        <v>45191</v>
      </c>
      <c r="D203" s="435">
        <v>45191</v>
      </c>
      <c r="E203" s="415" t="s">
        <v>3810</v>
      </c>
      <c r="F203" s="415" t="s">
        <v>9</v>
      </c>
      <c r="G203" s="553">
        <v>59500</v>
      </c>
      <c r="I203" s="203">
        <v>45064</v>
      </c>
      <c r="J203" s="196" t="s">
        <v>2015</v>
      </c>
      <c r="K203" s="196" t="s">
        <v>2016</v>
      </c>
      <c r="L203" s="197" t="s">
        <v>9</v>
      </c>
      <c r="M203" s="197">
        <v>6</v>
      </c>
      <c r="N203" s="231">
        <v>630.80471999999997</v>
      </c>
    </row>
    <row r="204" spans="3:14" x14ac:dyDescent="0.25">
      <c r="C204" s="552">
        <v>45191</v>
      </c>
      <c r="D204" s="435">
        <v>45191</v>
      </c>
      <c r="E204" s="415" t="s">
        <v>3811</v>
      </c>
      <c r="F204" s="415" t="s">
        <v>9</v>
      </c>
      <c r="G204" s="553">
        <v>89250</v>
      </c>
      <c r="I204" s="203">
        <v>45064</v>
      </c>
      <c r="J204" s="196" t="s">
        <v>2017</v>
      </c>
      <c r="K204" s="196" t="s">
        <v>2018</v>
      </c>
      <c r="L204" s="197" t="s">
        <v>9</v>
      </c>
      <c r="M204" s="197">
        <v>3</v>
      </c>
      <c r="N204" s="231">
        <v>570.70376999999996</v>
      </c>
    </row>
    <row r="205" spans="3:14" x14ac:dyDescent="0.25">
      <c r="C205" s="552">
        <v>45191</v>
      </c>
      <c r="D205" s="435">
        <v>45191</v>
      </c>
      <c r="E205" s="415" t="s">
        <v>3812</v>
      </c>
      <c r="F205" s="415" t="s">
        <v>9</v>
      </c>
      <c r="G205" s="553">
        <v>29750</v>
      </c>
      <c r="I205" s="203">
        <v>45064</v>
      </c>
      <c r="J205" s="196" t="s">
        <v>2019</v>
      </c>
      <c r="K205" s="196" t="s">
        <v>2020</v>
      </c>
      <c r="L205" s="197" t="s">
        <v>9</v>
      </c>
      <c r="M205" s="197">
        <v>3</v>
      </c>
      <c r="N205" s="231">
        <v>76.994189999999989</v>
      </c>
    </row>
    <row r="206" spans="3:14" x14ac:dyDescent="0.25">
      <c r="C206" s="552">
        <v>45191</v>
      </c>
      <c r="D206" s="435">
        <v>45191</v>
      </c>
      <c r="E206" s="415" t="s">
        <v>3813</v>
      </c>
      <c r="F206" s="415" t="s">
        <v>9</v>
      </c>
      <c r="G206" s="553">
        <v>89250</v>
      </c>
      <c r="I206" s="203">
        <v>45064</v>
      </c>
      <c r="J206" s="196" t="s">
        <v>2021</v>
      </c>
      <c r="K206" s="196" t="s">
        <v>2022</v>
      </c>
      <c r="L206" s="197" t="s">
        <v>9</v>
      </c>
      <c r="M206" s="197">
        <v>6</v>
      </c>
      <c r="N206" s="231">
        <v>99.967140000000001</v>
      </c>
    </row>
    <row r="207" spans="3:14" x14ac:dyDescent="0.25">
      <c r="C207" s="552">
        <v>45194</v>
      </c>
      <c r="D207" s="435">
        <v>45194</v>
      </c>
      <c r="E207" s="415" t="s">
        <v>3814</v>
      </c>
      <c r="F207" s="415" t="s">
        <v>9</v>
      </c>
      <c r="G207" s="553">
        <v>282625</v>
      </c>
      <c r="I207" s="203">
        <v>45064</v>
      </c>
      <c r="J207" s="196" t="s">
        <v>1346</v>
      </c>
      <c r="K207" s="196" t="s">
        <v>1347</v>
      </c>
      <c r="L207" s="197" t="s">
        <v>9</v>
      </c>
      <c r="M207" s="197">
        <v>3</v>
      </c>
      <c r="N207" s="231">
        <v>226.85208</v>
      </c>
    </row>
    <row r="208" spans="3:14" x14ac:dyDescent="0.25">
      <c r="C208" s="552">
        <v>45194</v>
      </c>
      <c r="D208" s="435">
        <v>45194</v>
      </c>
      <c r="E208" s="415" t="s">
        <v>3815</v>
      </c>
      <c r="F208" s="415" t="s">
        <v>9</v>
      </c>
      <c r="G208" s="553">
        <v>297500</v>
      </c>
      <c r="I208" s="203">
        <v>45064</v>
      </c>
      <c r="J208" s="196" t="s">
        <v>191</v>
      </c>
      <c r="K208" s="196" t="s">
        <v>192</v>
      </c>
      <c r="L208" s="197" t="s">
        <v>9</v>
      </c>
      <c r="M208" s="197">
        <v>2</v>
      </c>
      <c r="N208" s="231">
        <v>256488.2684</v>
      </c>
    </row>
    <row r="209" spans="3:14" x14ac:dyDescent="0.25">
      <c r="C209" s="552">
        <v>45194</v>
      </c>
      <c r="D209" s="435">
        <v>45194</v>
      </c>
      <c r="E209" s="415" t="s">
        <v>3816</v>
      </c>
      <c r="F209" s="415" t="s">
        <v>9</v>
      </c>
      <c r="G209" s="553">
        <v>178500</v>
      </c>
      <c r="I209" s="203">
        <v>45064</v>
      </c>
      <c r="J209" s="196" t="s">
        <v>2023</v>
      </c>
      <c r="K209" s="196" t="s">
        <v>2024</v>
      </c>
      <c r="L209" s="197" t="s">
        <v>9</v>
      </c>
      <c r="M209" s="197">
        <v>1</v>
      </c>
      <c r="N209" s="231">
        <v>82722.127670000002</v>
      </c>
    </row>
    <row r="210" spans="3:14" x14ac:dyDescent="0.25">
      <c r="C210" s="552">
        <v>45195</v>
      </c>
      <c r="D210" s="435">
        <v>45195</v>
      </c>
      <c r="E210" s="415" t="s">
        <v>3178</v>
      </c>
      <c r="F210" s="415" t="s">
        <v>9</v>
      </c>
      <c r="G210" s="553">
        <v>44625</v>
      </c>
      <c r="I210" s="203">
        <v>45064</v>
      </c>
      <c r="J210" s="196" t="s">
        <v>2025</v>
      </c>
      <c r="K210" s="196" t="s">
        <v>2026</v>
      </c>
      <c r="L210" s="197" t="s">
        <v>9</v>
      </c>
      <c r="M210" s="197">
        <v>1</v>
      </c>
      <c r="N210" s="231">
        <v>33743.164000000004</v>
      </c>
    </row>
    <row r="211" spans="3:14" x14ac:dyDescent="0.25">
      <c r="C211" s="552">
        <v>45195</v>
      </c>
      <c r="D211" s="435">
        <v>45195</v>
      </c>
      <c r="E211" s="415" t="s">
        <v>3817</v>
      </c>
      <c r="F211" s="415" t="s">
        <v>9</v>
      </c>
      <c r="G211" s="553">
        <v>119000</v>
      </c>
      <c r="I211" s="203">
        <v>45064</v>
      </c>
      <c r="J211" s="196" t="s">
        <v>2027</v>
      </c>
      <c r="K211" s="196" t="s">
        <v>2028</v>
      </c>
      <c r="L211" s="197" t="s">
        <v>9</v>
      </c>
      <c r="M211" s="197">
        <v>1</v>
      </c>
      <c r="N211" s="231">
        <v>16239.400450000001</v>
      </c>
    </row>
    <row r="212" spans="3:14" x14ac:dyDescent="0.25">
      <c r="C212" s="552">
        <v>45195</v>
      </c>
      <c r="D212" s="435">
        <v>45195</v>
      </c>
      <c r="E212" s="415" t="s">
        <v>3818</v>
      </c>
      <c r="F212" s="415" t="s">
        <v>9</v>
      </c>
      <c r="G212" s="553">
        <v>148750</v>
      </c>
      <c r="I212" s="203">
        <v>45069</v>
      </c>
      <c r="J212" s="196" t="s">
        <v>2029</v>
      </c>
      <c r="K212" s="196" t="s">
        <v>407</v>
      </c>
      <c r="L212" s="197" t="s">
        <v>9</v>
      </c>
      <c r="M212" s="197">
        <v>2</v>
      </c>
      <c r="N212" s="231">
        <v>889172.16024000011</v>
      </c>
    </row>
    <row r="213" spans="3:14" x14ac:dyDescent="0.25">
      <c r="C213" s="552">
        <v>45195</v>
      </c>
      <c r="D213" s="435">
        <v>45195</v>
      </c>
      <c r="E213" s="415" t="s">
        <v>3819</v>
      </c>
      <c r="F213" s="415" t="s">
        <v>9</v>
      </c>
      <c r="G213" s="553">
        <v>89250</v>
      </c>
      <c r="I213" s="203">
        <v>45069</v>
      </c>
      <c r="J213" s="196" t="s">
        <v>2030</v>
      </c>
      <c r="K213" s="196" t="s">
        <v>2031</v>
      </c>
      <c r="L213" s="197" t="s">
        <v>9</v>
      </c>
      <c r="M213" s="197">
        <v>2</v>
      </c>
      <c r="N213" s="231">
        <v>39652.580239999996</v>
      </c>
    </row>
    <row r="214" spans="3:14" x14ac:dyDescent="0.25">
      <c r="C214" s="552">
        <v>45195</v>
      </c>
      <c r="D214" s="435">
        <v>45195</v>
      </c>
      <c r="E214" s="415" t="s">
        <v>3544</v>
      </c>
      <c r="F214" s="415" t="s">
        <v>9</v>
      </c>
      <c r="G214" s="553">
        <v>44625</v>
      </c>
      <c r="I214" s="203">
        <v>45069</v>
      </c>
      <c r="J214" s="196" t="s">
        <v>1001</v>
      </c>
      <c r="K214" s="196" t="s">
        <v>1785</v>
      </c>
      <c r="L214" s="197" t="s">
        <v>9</v>
      </c>
      <c r="M214" s="197">
        <v>1</v>
      </c>
      <c r="N214" s="231">
        <v>783900.00142999995</v>
      </c>
    </row>
    <row r="215" spans="3:14" ht="15.75" thickBot="1" x14ac:dyDescent="0.3">
      <c r="C215" s="554">
        <v>45197</v>
      </c>
      <c r="D215" s="555">
        <v>45197</v>
      </c>
      <c r="E215" s="538" t="s">
        <v>3820</v>
      </c>
      <c r="F215" s="538" t="s">
        <v>9</v>
      </c>
      <c r="G215" s="556">
        <v>223125</v>
      </c>
      <c r="I215" s="203">
        <v>45069</v>
      </c>
      <c r="J215" s="196" t="s">
        <v>1784</v>
      </c>
      <c r="K215" s="196" t="s">
        <v>2032</v>
      </c>
      <c r="L215" s="197" t="s">
        <v>9</v>
      </c>
      <c r="M215" s="197">
        <v>1</v>
      </c>
      <c r="N215" s="231">
        <v>1403999.9919400001</v>
      </c>
    </row>
    <row r="216" spans="3:14" x14ac:dyDescent="0.25">
      <c r="C216" s="549">
        <v>184</v>
      </c>
      <c r="D216" s="550">
        <v>45201</v>
      </c>
      <c r="E216" s="417" t="s">
        <v>4248</v>
      </c>
      <c r="F216" s="417" t="s">
        <v>9</v>
      </c>
      <c r="G216" s="551">
        <v>595000</v>
      </c>
      <c r="I216" s="203">
        <v>45069</v>
      </c>
      <c r="J216" s="196" t="s">
        <v>2033</v>
      </c>
      <c r="K216" s="196" t="s">
        <v>2034</v>
      </c>
      <c r="L216" s="197" t="s">
        <v>9</v>
      </c>
      <c r="M216" s="197">
        <v>4</v>
      </c>
      <c r="N216" s="231">
        <v>393119.98908000003</v>
      </c>
    </row>
    <row r="217" spans="3:14" x14ac:dyDescent="0.25">
      <c r="C217" s="552">
        <v>3563</v>
      </c>
      <c r="D217" s="435">
        <v>45201</v>
      </c>
      <c r="E217" s="415" t="s">
        <v>3471</v>
      </c>
      <c r="F217" s="415" t="s">
        <v>9</v>
      </c>
      <c r="G217" s="553">
        <v>148750</v>
      </c>
      <c r="I217" s="203">
        <v>45069</v>
      </c>
      <c r="J217" s="196" t="s">
        <v>2035</v>
      </c>
      <c r="K217" s="196" t="s">
        <v>2036</v>
      </c>
      <c r="L217" s="197" t="s">
        <v>9</v>
      </c>
      <c r="M217" s="197">
        <v>1</v>
      </c>
      <c r="N217" s="231">
        <v>70200.013520000008</v>
      </c>
    </row>
    <row r="218" spans="3:14" x14ac:dyDescent="0.25">
      <c r="C218" s="552">
        <v>3563</v>
      </c>
      <c r="D218" s="435">
        <v>45201</v>
      </c>
      <c r="E218" s="415" t="s">
        <v>4249</v>
      </c>
      <c r="F218" s="415" t="s">
        <v>9</v>
      </c>
      <c r="G218" s="553">
        <v>89250</v>
      </c>
      <c r="I218" s="203">
        <v>45069</v>
      </c>
      <c r="J218" s="196" t="s">
        <v>2037</v>
      </c>
      <c r="K218" s="196" t="s">
        <v>1560</v>
      </c>
      <c r="L218" s="197" t="s">
        <v>9</v>
      </c>
      <c r="M218" s="197">
        <v>1</v>
      </c>
      <c r="N218" s="231">
        <v>64463.629229999999</v>
      </c>
    </row>
    <row r="219" spans="3:14" x14ac:dyDescent="0.25">
      <c r="C219" s="552">
        <v>3563</v>
      </c>
      <c r="D219" s="435">
        <v>45201</v>
      </c>
      <c r="E219" s="415" t="s">
        <v>4250</v>
      </c>
      <c r="F219" s="415" t="s">
        <v>9</v>
      </c>
      <c r="G219" s="553">
        <v>119000</v>
      </c>
      <c r="I219" s="203">
        <v>45070</v>
      </c>
      <c r="J219" s="196" t="s">
        <v>2038</v>
      </c>
      <c r="K219" s="196" t="s">
        <v>2039</v>
      </c>
      <c r="L219" s="197" t="s">
        <v>9</v>
      </c>
      <c r="M219" s="197">
        <v>1</v>
      </c>
      <c r="N219" s="231">
        <v>56372.68</v>
      </c>
    </row>
    <row r="220" spans="3:14" x14ac:dyDescent="0.25">
      <c r="C220" s="552">
        <v>2118</v>
      </c>
      <c r="D220" s="435">
        <v>45203</v>
      </c>
      <c r="E220" s="415" t="s">
        <v>4251</v>
      </c>
      <c r="F220" s="415" t="s">
        <v>9</v>
      </c>
      <c r="G220" s="553">
        <v>223125</v>
      </c>
      <c r="I220" s="203">
        <v>45070</v>
      </c>
      <c r="J220" s="196" t="s">
        <v>2040</v>
      </c>
      <c r="K220" s="196" t="s">
        <v>2041</v>
      </c>
      <c r="L220" s="197" t="s">
        <v>9</v>
      </c>
      <c r="M220" s="197">
        <v>1</v>
      </c>
      <c r="N220" s="231">
        <v>14167.07019</v>
      </c>
    </row>
    <row r="221" spans="3:14" x14ac:dyDescent="0.25">
      <c r="C221" s="552">
        <v>194</v>
      </c>
      <c r="D221" s="435">
        <v>45204</v>
      </c>
      <c r="E221" s="415" t="s">
        <v>4252</v>
      </c>
      <c r="F221" s="415" t="s">
        <v>9</v>
      </c>
      <c r="G221" s="553">
        <v>520625</v>
      </c>
      <c r="I221" s="203">
        <v>45070</v>
      </c>
      <c r="J221" s="196" t="s">
        <v>2042</v>
      </c>
      <c r="K221" s="196" t="s">
        <v>2043</v>
      </c>
      <c r="L221" s="197" t="s">
        <v>9</v>
      </c>
      <c r="M221" s="197">
        <v>2</v>
      </c>
      <c r="N221" s="231">
        <v>881111.11452000006</v>
      </c>
    </row>
    <row r="222" spans="3:14" x14ac:dyDescent="0.25">
      <c r="C222" s="552">
        <v>200</v>
      </c>
      <c r="D222" s="435">
        <v>45204</v>
      </c>
      <c r="E222" s="415" t="s">
        <v>4253</v>
      </c>
      <c r="F222" s="415" t="s">
        <v>9</v>
      </c>
      <c r="G222" s="553">
        <v>223125</v>
      </c>
      <c r="I222" s="203">
        <v>45070</v>
      </c>
      <c r="J222" s="196" t="s">
        <v>191</v>
      </c>
      <c r="K222" s="196" t="s">
        <v>192</v>
      </c>
      <c r="L222" s="197" t="s">
        <v>9</v>
      </c>
      <c r="M222" s="197">
        <v>2</v>
      </c>
      <c r="N222" s="231">
        <v>256488.2684</v>
      </c>
    </row>
    <row r="223" spans="3:14" x14ac:dyDescent="0.25">
      <c r="C223" s="552">
        <v>6423</v>
      </c>
      <c r="D223" s="435">
        <v>45205</v>
      </c>
      <c r="E223" s="415" t="s">
        <v>4254</v>
      </c>
      <c r="F223" s="415" t="s">
        <v>9</v>
      </c>
      <c r="G223" s="553">
        <v>89250</v>
      </c>
      <c r="I223" s="203">
        <v>45070</v>
      </c>
      <c r="J223" s="196" t="s">
        <v>2044</v>
      </c>
      <c r="K223" s="196" t="s">
        <v>2045</v>
      </c>
      <c r="L223" s="197" t="s">
        <v>9</v>
      </c>
      <c r="M223" s="197">
        <v>3</v>
      </c>
      <c r="N223" s="231">
        <v>37128</v>
      </c>
    </row>
    <row r="224" spans="3:14" x14ac:dyDescent="0.25">
      <c r="C224" s="552">
        <v>6423</v>
      </c>
      <c r="D224" s="435">
        <v>45205</v>
      </c>
      <c r="E224" s="415" t="s">
        <v>4255</v>
      </c>
      <c r="F224" s="415" t="s">
        <v>9</v>
      </c>
      <c r="G224" s="553">
        <v>59500</v>
      </c>
      <c r="I224" s="203">
        <v>45070</v>
      </c>
      <c r="J224" s="196" t="s">
        <v>503</v>
      </c>
      <c r="K224" s="196" t="s">
        <v>504</v>
      </c>
      <c r="L224" s="197" t="s">
        <v>9</v>
      </c>
      <c r="M224" s="197">
        <v>1</v>
      </c>
      <c r="N224" s="231">
        <v>4641</v>
      </c>
    </row>
    <row r="225" spans="3:14" x14ac:dyDescent="0.25">
      <c r="C225" s="552">
        <v>6423</v>
      </c>
      <c r="D225" s="435">
        <v>45205</v>
      </c>
      <c r="E225" s="415" t="s">
        <v>4256</v>
      </c>
      <c r="F225" s="415" t="s">
        <v>9</v>
      </c>
      <c r="G225" s="553">
        <v>89250</v>
      </c>
      <c r="I225" s="203">
        <v>45070</v>
      </c>
      <c r="J225" s="196" t="s">
        <v>694</v>
      </c>
      <c r="K225" s="196" t="s">
        <v>819</v>
      </c>
      <c r="L225" s="197" t="s">
        <v>9</v>
      </c>
      <c r="M225" s="197">
        <v>5</v>
      </c>
      <c r="N225" s="231">
        <v>7735</v>
      </c>
    </row>
    <row r="226" spans="3:14" ht="15.75" thickBot="1" x14ac:dyDescent="0.3">
      <c r="C226" s="554">
        <v>2158</v>
      </c>
      <c r="D226" s="555">
        <v>45218</v>
      </c>
      <c r="E226" s="538" t="s">
        <v>4257</v>
      </c>
      <c r="F226" s="538" t="s">
        <v>9</v>
      </c>
      <c r="G226" s="556">
        <v>297500</v>
      </c>
      <c r="I226" s="203">
        <v>45073</v>
      </c>
      <c r="J226" s="196" t="s">
        <v>374</v>
      </c>
      <c r="K226" s="196" t="s">
        <v>1309</v>
      </c>
      <c r="L226" s="197" t="s">
        <v>9</v>
      </c>
      <c r="M226" s="197">
        <v>1</v>
      </c>
      <c r="N226" s="231">
        <v>520000.84499999997</v>
      </c>
    </row>
    <row r="227" spans="3:14" x14ac:dyDescent="0.25">
      <c r="C227" s="549">
        <v>6443</v>
      </c>
      <c r="D227" s="550">
        <v>45231</v>
      </c>
      <c r="E227" s="417" t="s">
        <v>4586</v>
      </c>
      <c r="F227" s="417" t="s">
        <v>9</v>
      </c>
      <c r="G227" s="551">
        <v>104125</v>
      </c>
      <c r="I227" s="203">
        <v>45073</v>
      </c>
      <c r="J227" s="196" t="s">
        <v>2046</v>
      </c>
      <c r="K227" s="196" t="s">
        <v>2047</v>
      </c>
      <c r="L227" s="197" t="s">
        <v>9</v>
      </c>
      <c r="M227" s="197">
        <v>5</v>
      </c>
      <c r="N227" s="231">
        <v>127433.11945</v>
      </c>
    </row>
    <row r="228" spans="3:14" x14ac:dyDescent="0.25">
      <c r="C228" s="552">
        <v>149</v>
      </c>
      <c r="D228" s="435">
        <v>45244</v>
      </c>
      <c r="E228" s="415" t="s">
        <v>4587</v>
      </c>
      <c r="F228" s="415" t="s">
        <v>9</v>
      </c>
      <c r="G228" s="553">
        <v>1190000</v>
      </c>
      <c r="I228" s="203">
        <v>45073</v>
      </c>
      <c r="J228" s="196" t="s">
        <v>376</v>
      </c>
      <c r="K228" s="196" t="s">
        <v>377</v>
      </c>
      <c r="L228" s="197" t="s">
        <v>9</v>
      </c>
      <c r="M228" s="197">
        <v>1</v>
      </c>
      <c r="N228" s="231">
        <v>23954.676199999998</v>
      </c>
    </row>
    <row r="229" spans="3:14" x14ac:dyDescent="0.25">
      <c r="C229" s="552">
        <v>149</v>
      </c>
      <c r="D229" s="435">
        <v>45244</v>
      </c>
      <c r="E229" s="415" t="s">
        <v>3879</v>
      </c>
      <c r="F229" s="415" t="s">
        <v>9</v>
      </c>
      <c r="G229" s="553">
        <v>371875</v>
      </c>
      <c r="I229" s="203">
        <v>45073</v>
      </c>
      <c r="J229" s="196" t="s">
        <v>481</v>
      </c>
      <c r="K229" s="196" t="s">
        <v>482</v>
      </c>
      <c r="L229" s="197" t="s">
        <v>9</v>
      </c>
      <c r="M229" s="197">
        <v>1</v>
      </c>
      <c r="N229" s="231">
        <v>161339.72400000002</v>
      </c>
    </row>
    <row r="230" spans="3:14" x14ac:dyDescent="0.25">
      <c r="C230" s="552">
        <v>149</v>
      </c>
      <c r="D230" s="435">
        <v>45244</v>
      </c>
      <c r="E230" s="415" t="s">
        <v>4588</v>
      </c>
      <c r="F230" s="415" t="s">
        <v>9</v>
      </c>
      <c r="G230" s="553">
        <v>297500</v>
      </c>
      <c r="I230" s="203">
        <v>45077</v>
      </c>
      <c r="J230" s="196" t="s">
        <v>2048</v>
      </c>
      <c r="K230" s="196" t="s">
        <v>2049</v>
      </c>
      <c r="L230" s="197" t="s">
        <v>9</v>
      </c>
      <c r="M230" s="197">
        <v>1</v>
      </c>
      <c r="N230" s="231">
        <v>31310.212570000003</v>
      </c>
    </row>
    <row r="231" spans="3:14" x14ac:dyDescent="0.25">
      <c r="C231" s="552">
        <v>149</v>
      </c>
      <c r="D231" s="435">
        <v>45244</v>
      </c>
      <c r="E231" s="415" t="s">
        <v>4589</v>
      </c>
      <c r="F231" s="415" t="s">
        <v>9</v>
      </c>
      <c r="G231" s="553">
        <v>223125</v>
      </c>
      <c r="I231" s="203">
        <v>45077</v>
      </c>
      <c r="J231" s="196" t="s">
        <v>257</v>
      </c>
      <c r="K231" s="196" t="s">
        <v>258</v>
      </c>
      <c r="L231" s="197" t="s">
        <v>9</v>
      </c>
      <c r="M231" s="197">
        <v>1</v>
      </c>
      <c r="N231" s="231">
        <v>30225.347880000001</v>
      </c>
    </row>
    <row r="232" spans="3:14" x14ac:dyDescent="0.25">
      <c r="C232" s="552">
        <v>6708</v>
      </c>
      <c r="D232" s="435">
        <v>45253</v>
      </c>
      <c r="E232" s="415" t="s">
        <v>4590</v>
      </c>
      <c r="F232" s="415" t="s">
        <v>9</v>
      </c>
      <c r="G232" s="553">
        <v>74375</v>
      </c>
      <c r="I232" s="203">
        <v>45077</v>
      </c>
      <c r="J232" s="196" t="s">
        <v>930</v>
      </c>
      <c r="K232" s="196" t="s">
        <v>931</v>
      </c>
      <c r="L232" s="197" t="s">
        <v>9</v>
      </c>
      <c r="M232" s="197">
        <v>1</v>
      </c>
      <c r="N232" s="231">
        <v>23077.759250000003</v>
      </c>
    </row>
    <row r="233" spans="3:14" ht="15.75" thickBot="1" x14ac:dyDescent="0.3">
      <c r="C233" s="552">
        <v>6708</v>
      </c>
      <c r="D233" s="435">
        <v>45253</v>
      </c>
      <c r="E233" s="415" t="s">
        <v>4591</v>
      </c>
      <c r="F233" s="415" t="s">
        <v>9</v>
      </c>
      <c r="G233" s="553">
        <v>59500</v>
      </c>
      <c r="I233" s="199">
        <v>45072</v>
      </c>
      <c r="J233" s="200" t="s">
        <v>2050</v>
      </c>
      <c r="K233" s="200" t="s">
        <v>2051</v>
      </c>
      <c r="L233" s="201" t="s">
        <v>2052</v>
      </c>
      <c r="M233" s="201">
        <v>5</v>
      </c>
      <c r="N233" s="232">
        <v>125335.38745000001</v>
      </c>
    </row>
    <row r="234" spans="3:14" x14ac:dyDescent="0.25">
      <c r="C234" s="552">
        <v>6708</v>
      </c>
      <c r="D234" s="435">
        <v>45253</v>
      </c>
      <c r="E234" s="415" t="s">
        <v>4592</v>
      </c>
      <c r="F234" s="415" t="s">
        <v>9</v>
      </c>
      <c r="G234" s="553">
        <v>59500</v>
      </c>
      <c r="I234" s="370">
        <v>45082</v>
      </c>
      <c r="J234" s="371" t="s">
        <v>602</v>
      </c>
      <c r="K234" s="371" t="s">
        <v>603</v>
      </c>
      <c r="L234" s="198" t="s">
        <v>9</v>
      </c>
      <c r="M234" s="198">
        <v>3</v>
      </c>
      <c r="N234" s="233">
        <v>285526.41000000003</v>
      </c>
    </row>
    <row r="235" spans="3:14" x14ac:dyDescent="0.25">
      <c r="C235" s="552">
        <v>6714</v>
      </c>
      <c r="D235" s="435">
        <v>45253</v>
      </c>
      <c r="E235" s="415" t="s">
        <v>4593</v>
      </c>
      <c r="F235" s="415" t="s">
        <v>9</v>
      </c>
      <c r="G235" s="553">
        <v>89250</v>
      </c>
      <c r="I235" s="203">
        <v>45082</v>
      </c>
      <c r="J235" s="196" t="s">
        <v>257</v>
      </c>
      <c r="K235" s="196" t="s">
        <v>258</v>
      </c>
      <c r="L235" s="197" t="s">
        <v>9</v>
      </c>
      <c r="M235" s="197">
        <v>1</v>
      </c>
      <c r="N235" s="231">
        <v>28689.207820000003</v>
      </c>
    </row>
    <row r="236" spans="3:14" x14ac:dyDescent="0.25">
      <c r="C236" s="552">
        <v>6714</v>
      </c>
      <c r="D236" s="435">
        <v>45253</v>
      </c>
      <c r="E236" s="415" t="s">
        <v>4594</v>
      </c>
      <c r="F236" s="415" t="s">
        <v>9</v>
      </c>
      <c r="G236" s="553">
        <v>74375</v>
      </c>
      <c r="I236" s="203">
        <v>45082</v>
      </c>
      <c r="J236" s="196" t="s">
        <v>930</v>
      </c>
      <c r="K236" s="196" t="s">
        <v>931</v>
      </c>
      <c r="L236" s="197" t="s">
        <v>9</v>
      </c>
      <c r="M236" s="197">
        <v>1</v>
      </c>
      <c r="N236" s="231">
        <v>23077.759250000003</v>
      </c>
    </row>
    <row r="237" spans="3:14" x14ac:dyDescent="0.25">
      <c r="C237" s="552">
        <v>6714</v>
      </c>
      <c r="D237" s="435">
        <v>45253</v>
      </c>
      <c r="E237" s="415" t="s">
        <v>4595</v>
      </c>
      <c r="F237" s="415" t="s">
        <v>9</v>
      </c>
      <c r="G237" s="553">
        <v>59500</v>
      </c>
      <c r="I237" s="203">
        <v>45083</v>
      </c>
      <c r="J237" s="196" t="s">
        <v>1555</v>
      </c>
      <c r="K237" s="196" t="s">
        <v>1556</v>
      </c>
      <c r="L237" s="197" t="s">
        <v>9</v>
      </c>
      <c r="M237" s="197">
        <v>6</v>
      </c>
      <c r="N237" s="231">
        <v>4374.6994199999999</v>
      </c>
    </row>
    <row r="238" spans="3:14" x14ac:dyDescent="0.25">
      <c r="C238" s="552">
        <v>111</v>
      </c>
      <c r="D238" s="435">
        <v>45253</v>
      </c>
      <c r="E238" s="415" t="s">
        <v>4596</v>
      </c>
      <c r="F238" s="415" t="s">
        <v>9</v>
      </c>
      <c r="G238" s="553">
        <v>267750</v>
      </c>
      <c r="I238" s="203">
        <v>45083</v>
      </c>
      <c r="J238" s="196" t="s">
        <v>612</v>
      </c>
      <c r="K238" s="196" t="s">
        <v>613</v>
      </c>
      <c r="L238" s="197" t="s">
        <v>9</v>
      </c>
      <c r="M238" s="197">
        <v>2</v>
      </c>
      <c r="N238" s="231">
        <v>1136.67372</v>
      </c>
    </row>
    <row r="239" spans="3:14" x14ac:dyDescent="0.25">
      <c r="C239" s="552">
        <v>111</v>
      </c>
      <c r="D239" s="435">
        <v>45253</v>
      </c>
      <c r="E239" s="415" t="s">
        <v>4597</v>
      </c>
      <c r="F239" s="415" t="s">
        <v>9</v>
      </c>
      <c r="G239" s="553">
        <v>520625</v>
      </c>
      <c r="I239" s="203">
        <v>45083</v>
      </c>
      <c r="J239" s="196" t="s">
        <v>265</v>
      </c>
      <c r="K239" s="196" t="s">
        <v>266</v>
      </c>
      <c r="L239" s="197" t="s">
        <v>9</v>
      </c>
      <c r="M239" s="197">
        <v>2</v>
      </c>
      <c r="N239" s="231">
        <v>1806.1224999999999</v>
      </c>
    </row>
    <row r="240" spans="3:14" x14ac:dyDescent="0.25">
      <c r="C240" s="552">
        <v>111</v>
      </c>
      <c r="D240" s="435">
        <v>45253</v>
      </c>
      <c r="E240" s="415" t="s">
        <v>4598</v>
      </c>
      <c r="F240" s="415" t="s">
        <v>9</v>
      </c>
      <c r="G240" s="553">
        <v>342125</v>
      </c>
      <c r="I240" s="203">
        <v>45083</v>
      </c>
      <c r="J240" s="196" t="s">
        <v>614</v>
      </c>
      <c r="K240" s="196" t="s">
        <v>615</v>
      </c>
      <c r="L240" s="197" t="s">
        <v>9</v>
      </c>
      <c r="M240" s="197">
        <v>10</v>
      </c>
      <c r="N240" s="231">
        <v>614.31370000000004</v>
      </c>
    </row>
    <row r="241" spans="3:14" ht="15.75" thickBot="1" x14ac:dyDescent="0.3">
      <c r="C241" s="554">
        <v>6719</v>
      </c>
      <c r="D241" s="555">
        <v>45255</v>
      </c>
      <c r="E241" s="538" t="s">
        <v>4599</v>
      </c>
      <c r="F241" s="538" t="s">
        <v>9</v>
      </c>
      <c r="G241" s="556">
        <v>74375</v>
      </c>
      <c r="I241" s="203">
        <v>45083</v>
      </c>
      <c r="J241" s="196" t="s">
        <v>378</v>
      </c>
      <c r="K241" s="196" t="s">
        <v>379</v>
      </c>
      <c r="L241" s="197" t="s">
        <v>9</v>
      </c>
      <c r="M241" s="197">
        <v>100</v>
      </c>
      <c r="N241" s="231">
        <v>3748.3810000000003</v>
      </c>
    </row>
    <row r="242" spans="3:14" x14ac:dyDescent="0.25">
      <c r="C242" s="549">
        <v>245</v>
      </c>
      <c r="D242" s="550">
        <v>45264</v>
      </c>
      <c r="E242" s="417" t="s">
        <v>4839</v>
      </c>
      <c r="F242" s="417" t="s">
        <v>9</v>
      </c>
      <c r="G242" s="551">
        <v>223125</v>
      </c>
      <c r="I242" s="203">
        <v>45083</v>
      </c>
      <c r="J242" s="196" t="s">
        <v>1434</v>
      </c>
      <c r="K242" s="196" t="s">
        <v>1435</v>
      </c>
      <c r="L242" s="197" t="s">
        <v>9</v>
      </c>
      <c r="M242" s="197">
        <v>2</v>
      </c>
      <c r="N242" s="231">
        <v>2001.1682599999999</v>
      </c>
    </row>
    <row r="243" spans="3:14" x14ac:dyDescent="0.25">
      <c r="C243" s="552" t="s">
        <v>4840</v>
      </c>
      <c r="D243" s="435">
        <v>45275</v>
      </c>
      <c r="E243" s="415" t="s">
        <v>4841</v>
      </c>
      <c r="F243" s="415" t="s">
        <v>9</v>
      </c>
      <c r="G243" s="553">
        <v>416500</v>
      </c>
      <c r="I243" s="203">
        <v>45083</v>
      </c>
      <c r="J243" s="196" t="s">
        <v>370</v>
      </c>
      <c r="K243" s="196" t="s">
        <v>371</v>
      </c>
      <c r="L243" s="197" t="s">
        <v>9</v>
      </c>
      <c r="M243" s="197">
        <v>2</v>
      </c>
      <c r="N243" s="231">
        <v>667.34485999999993</v>
      </c>
    </row>
    <row r="244" spans="3:14" x14ac:dyDescent="0.25">
      <c r="C244" s="552" t="s">
        <v>4842</v>
      </c>
      <c r="D244" s="435">
        <v>45275</v>
      </c>
      <c r="E244" s="415" t="s">
        <v>4843</v>
      </c>
      <c r="F244" s="415" t="s">
        <v>9</v>
      </c>
      <c r="G244" s="553">
        <v>416500</v>
      </c>
      <c r="I244" s="203">
        <v>45083</v>
      </c>
      <c r="J244" s="196" t="s">
        <v>362</v>
      </c>
      <c r="K244" s="196" t="s">
        <v>363</v>
      </c>
      <c r="L244" s="197" t="s">
        <v>9</v>
      </c>
      <c r="M244" s="197">
        <v>2</v>
      </c>
      <c r="N244" s="231">
        <v>1168.3253400000001</v>
      </c>
    </row>
    <row r="245" spans="3:14" x14ac:dyDescent="0.25">
      <c r="C245" s="552">
        <v>126</v>
      </c>
      <c r="D245" s="435">
        <v>45275</v>
      </c>
      <c r="E245" s="415" t="s">
        <v>4844</v>
      </c>
      <c r="F245" s="415" t="s">
        <v>9</v>
      </c>
      <c r="G245" s="553">
        <v>223125</v>
      </c>
      <c r="I245" s="203">
        <v>45084</v>
      </c>
      <c r="J245" s="196" t="s">
        <v>1070</v>
      </c>
      <c r="K245" s="196" t="s">
        <v>1071</v>
      </c>
      <c r="L245" s="197" t="s">
        <v>9</v>
      </c>
      <c r="M245" s="197">
        <v>1</v>
      </c>
      <c r="N245" s="231">
        <v>237336.09900000002</v>
      </c>
    </row>
    <row r="246" spans="3:14" x14ac:dyDescent="0.25">
      <c r="C246" s="552">
        <v>126</v>
      </c>
      <c r="D246" s="435">
        <v>45275</v>
      </c>
      <c r="E246" s="415" t="s">
        <v>4845</v>
      </c>
      <c r="F246" s="415" t="s">
        <v>9</v>
      </c>
      <c r="G246" s="553">
        <v>818125</v>
      </c>
      <c r="I246" s="203">
        <v>45084</v>
      </c>
      <c r="J246" s="196" t="s">
        <v>376</v>
      </c>
      <c r="K246" s="196" t="s">
        <v>377</v>
      </c>
      <c r="L246" s="197" t="s">
        <v>9</v>
      </c>
      <c r="M246" s="197">
        <v>1</v>
      </c>
      <c r="N246" s="231">
        <v>23954.753550000001</v>
      </c>
    </row>
    <row r="247" spans="3:14" x14ac:dyDescent="0.25">
      <c r="C247" s="552">
        <v>269</v>
      </c>
      <c r="D247" s="435">
        <v>45275</v>
      </c>
      <c r="E247" s="415" t="s">
        <v>4846</v>
      </c>
      <c r="F247" s="415" t="s">
        <v>9</v>
      </c>
      <c r="G247" s="553">
        <v>223125</v>
      </c>
      <c r="I247" s="203">
        <v>45084</v>
      </c>
      <c r="J247" s="196" t="s">
        <v>191</v>
      </c>
      <c r="K247" s="196" t="s">
        <v>192</v>
      </c>
      <c r="L247" s="197" t="s">
        <v>9</v>
      </c>
      <c r="M247" s="197">
        <v>4</v>
      </c>
      <c r="N247" s="231">
        <v>512976.5368</v>
      </c>
    </row>
    <row r="248" spans="3:14" x14ac:dyDescent="0.25">
      <c r="C248" s="552">
        <v>240</v>
      </c>
      <c r="D248" s="435">
        <v>45275</v>
      </c>
      <c r="E248" s="415" t="s">
        <v>4847</v>
      </c>
      <c r="F248" s="415" t="s">
        <v>9</v>
      </c>
      <c r="G248" s="553">
        <v>148750</v>
      </c>
      <c r="I248" s="203">
        <v>45084</v>
      </c>
      <c r="J248" s="196" t="s">
        <v>997</v>
      </c>
      <c r="K248" s="196" t="s">
        <v>998</v>
      </c>
      <c r="L248" s="197" t="s">
        <v>9</v>
      </c>
      <c r="M248" s="197">
        <v>1</v>
      </c>
      <c r="N248" s="231">
        <v>278460</v>
      </c>
    </row>
    <row r="249" spans="3:14" x14ac:dyDescent="0.25">
      <c r="C249" s="552">
        <v>6717</v>
      </c>
      <c r="D249" s="435">
        <v>45276</v>
      </c>
      <c r="E249" s="415" t="s">
        <v>4848</v>
      </c>
      <c r="F249" s="415" t="s">
        <v>9</v>
      </c>
      <c r="G249" s="553">
        <v>89250</v>
      </c>
      <c r="I249" s="203">
        <v>45084</v>
      </c>
      <c r="J249" s="196" t="s">
        <v>1442</v>
      </c>
      <c r="K249" s="196" t="s">
        <v>1443</v>
      </c>
      <c r="L249" s="197" t="s">
        <v>9</v>
      </c>
      <c r="M249" s="197">
        <v>1</v>
      </c>
      <c r="N249" s="231">
        <v>170170</v>
      </c>
    </row>
    <row r="250" spans="3:14" x14ac:dyDescent="0.25">
      <c r="C250" s="552">
        <v>6717</v>
      </c>
      <c r="D250" s="435">
        <v>45276</v>
      </c>
      <c r="E250" s="415" t="s">
        <v>4849</v>
      </c>
      <c r="F250" s="415" t="s">
        <v>9</v>
      </c>
      <c r="G250" s="553">
        <v>178500</v>
      </c>
      <c r="I250" s="203">
        <v>45084</v>
      </c>
      <c r="J250" s="196" t="s">
        <v>2406</v>
      </c>
      <c r="K250" s="196" t="s">
        <v>2407</v>
      </c>
      <c r="L250" s="197" t="s">
        <v>9</v>
      </c>
      <c r="M250" s="197">
        <v>1</v>
      </c>
      <c r="N250" s="231">
        <v>324870</v>
      </c>
    </row>
    <row r="251" spans="3:14" x14ac:dyDescent="0.25">
      <c r="C251" s="552">
        <v>6717</v>
      </c>
      <c r="D251" s="435">
        <v>45276</v>
      </c>
      <c r="E251" s="415" t="s">
        <v>4850</v>
      </c>
      <c r="F251" s="415" t="s">
        <v>9</v>
      </c>
      <c r="G251" s="553">
        <v>148750</v>
      </c>
      <c r="I251" s="203">
        <v>45084</v>
      </c>
      <c r="J251" s="196" t="s">
        <v>2408</v>
      </c>
      <c r="K251" s="196" t="s">
        <v>2409</v>
      </c>
      <c r="L251" s="197" t="s">
        <v>9</v>
      </c>
      <c r="M251" s="197">
        <v>1</v>
      </c>
      <c r="N251" s="231">
        <v>340340</v>
      </c>
    </row>
    <row r="252" spans="3:14" x14ac:dyDescent="0.25">
      <c r="C252" s="552">
        <v>3761</v>
      </c>
      <c r="D252" s="435">
        <v>45280</v>
      </c>
      <c r="E252" s="415" t="s">
        <v>3709</v>
      </c>
      <c r="F252" s="415" t="s">
        <v>9</v>
      </c>
      <c r="G252" s="553">
        <v>119000</v>
      </c>
      <c r="I252" s="203">
        <v>45084</v>
      </c>
      <c r="J252" s="196" t="s">
        <v>1107</v>
      </c>
      <c r="K252" s="196" t="s">
        <v>2410</v>
      </c>
      <c r="L252" s="197" t="s">
        <v>9</v>
      </c>
      <c r="M252" s="197">
        <v>1</v>
      </c>
      <c r="N252" s="231">
        <v>3094000</v>
      </c>
    </row>
    <row r="253" spans="3:14" x14ac:dyDescent="0.25">
      <c r="C253" s="552">
        <v>3761</v>
      </c>
      <c r="D253" s="435">
        <v>45280</v>
      </c>
      <c r="E253" s="415" t="s">
        <v>4851</v>
      </c>
      <c r="F253" s="415" t="s">
        <v>9</v>
      </c>
      <c r="G253" s="553">
        <v>59500</v>
      </c>
      <c r="I253" s="203">
        <v>45086</v>
      </c>
      <c r="J253" s="196" t="s">
        <v>74</v>
      </c>
      <c r="K253" s="196" t="s">
        <v>75</v>
      </c>
      <c r="L253" s="197" t="s">
        <v>9</v>
      </c>
      <c r="M253" s="197">
        <v>1</v>
      </c>
      <c r="N253" s="231">
        <v>332236.99600000004</v>
      </c>
    </row>
    <row r="254" spans="3:14" x14ac:dyDescent="0.25">
      <c r="C254" s="552">
        <v>3761</v>
      </c>
      <c r="D254" s="435">
        <v>45280</v>
      </c>
      <c r="E254" s="415" t="s">
        <v>4852</v>
      </c>
      <c r="F254" s="415" t="s">
        <v>9</v>
      </c>
      <c r="G254" s="553">
        <v>119000</v>
      </c>
      <c r="I254" s="203">
        <v>45086</v>
      </c>
      <c r="J254" s="196" t="s">
        <v>257</v>
      </c>
      <c r="K254" s="196" t="s">
        <v>258</v>
      </c>
      <c r="L254" s="197" t="s">
        <v>9</v>
      </c>
      <c r="M254" s="197">
        <v>1</v>
      </c>
      <c r="N254" s="231">
        <v>28689.207820000003</v>
      </c>
    </row>
    <row r="255" spans="3:14" x14ac:dyDescent="0.25">
      <c r="C255" s="552">
        <v>6732</v>
      </c>
      <c r="D255" s="435">
        <v>45280</v>
      </c>
      <c r="E255" s="415" t="s">
        <v>4853</v>
      </c>
      <c r="F255" s="415" t="s">
        <v>9</v>
      </c>
      <c r="G255" s="553">
        <v>66937.5</v>
      </c>
      <c r="I255" s="203">
        <v>45091</v>
      </c>
      <c r="J255" s="196" t="s">
        <v>2411</v>
      </c>
      <c r="K255" s="196" t="s">
        <v>2412</v>
      </c>
      <c r="L255" s="197" t="s">
        <v>9</v>
      </c>
      <c r="M255" s="197">
        <v>1</v>
      </c>
      <c r="N255" s="231">
        <v>506999.85699999996</v>
      </c>
    </row>
    <row r="256" spans="3:14" x14ac:dyDescent="0.25">
      <c r="C256" s="552">
        <v>6732</v>
      </c>
      <c r="D256" s="435">
        <v>45280</v>
      </c>
      <c r="E256" s="415" t="s">
        <v>4854</v>
      </c>
      <c r="F256" s="415" t="s">
        <v>9</v>
      </c>
      <c r="G256" s="553">
        <v>74375</v>
      </c>
      <c r="I256" s="203">
        <v>45091</v>
      </c>
      <c r="J256" s="196" t="s">
        <v>2413</v>
      </c>
      <c r="K256" s="196" t="s">
        <v>2414</v>
      </c>
      <c r="L256" s="197" t="s">
        <v>9</v>
      </c>
      <c r="M256" s="197">
        <v>1</v>
      </c>
      <c r="N256" s="231">
        <v>324999.94800000003</v>
      </c>
    </row>
    <row r="257" spans="3:14" x14ac:dyDescent="0.25">
      <c r="C257" s="552">
        <v>6732</v>
      </c>
      <c r="D257" s="435">
        <v>45280</v>
      </c>
      <c r="E257" s="415" t="s">
        <v>4855</v>
      </c>
      <c r="F257" s="415" t="s">
        <v>9</v>
      </c>
      <c r="G257" s="553">
        <v>371875</v>
      </c>
      <c r="I257" s="203">
        <v>45091</v>
      </c>
      <c r="J257" s="196" t="s">
        <v>2415</v>
      </c>
      <c r="K257" s="196" t="s">
        <v>2416</v>
      </c>
      <c r="L257" s="197" t="s">
        <v>9</v>
      </c>
      <c r="M257" s="197">
        <v>1</v>
      </c>
      <c r="N257" s="231">
        <v>299001.06599999999</v>
      </c>
    </row>
    <row r="258" spans="3:14" x14ac:dyDescent="0.25">
      <c r="C258" s="552">
        <v>6732</v>
      </c>
      <c r="D258" s="435">
        <v>45280</v>
      </c>
      <c r="E258" s="415" t="s">
        <v>4856</v>
      </c>
      <c r="F258" s="415" t="s">
        <v>9</v>
      </c>
      <c r="G258" s="553">
        <v>59500</v>
      </c>
      <c r="I258" s="203">
        <v>45091</v>
      </c>
      <c r="J258" s="196" t="s">
        <v>2417</v>
      </c>
      <c r="K258" s="196" t="s">
        <v>2418</v>
      </c>
      <c r="L258" s="197" t="s">
        <v>9</v>
      </c>
      <c r="M258" s="197">
        <v>1</v>
      </c>
      <c r="N258" s="231">
        <v>58501.352000000006</v>
      </c>
    </row>
    <row r="259" spans="3:14" x14ac:dyDescent="0.25">
      <c r="C259" s="552">
        <v>6732</v>
      </c>
      <c r="D259" s="435">
        <v>45280</v>
      </c>
      <c r="E259" s="415" t="s">
        <v>4857</v>
      </c>
      <c r="F259" s="415" t="s">
        <v>9</v>
      </c>
      <c r="G259" s="553">
        <v>252875</v>
      </c>
      <c r="I259" s="203">
        <v>45091</v>
      </c>
      <c r="J259" s="196" t="s">
        <v>2419</v>
      </c>
      <c r="K259" s="196" t="s">
        <v>2420</v>
      </c>
      <c r="L259" s="197" t="s">
        <v>9</v>
      </c>
      <c r="M259" s="197">
        <v>1</v>
      </c>
      <c r="N259" s="231">
        <v>324870</v>
      </c>
    </row>
    <row r="260" spans="3:14" x14ac:dyDescent="0.25">
      <c r="C260" s="552">
        <v>6732</v>
      </c>
      <c r="D260" s="435">
        <v>45280</v>
      </c>
      <c r="E260" s="415" t="s">
        <v>4858</v>
      </c>
      <c r="F260" s="415" t="s">
        <v>9</v>
      </c>
      <c r="G260" s="553">
        <v>59500</v>
      </c>
      <c r="I260" s="203">
        <v>45092</v>
      </c>
      <c r="J260" s="196" t="s">
        <v>2421</v>
      </c>
      <c r="K260" s="196" t="s">
        <v>2422</v>
      </c>
      <c r="L260" s="197" t="s">
        <v>9</v>
      </c>
      <c r="M260" s="197">
        <v>175</v>
      </c>
      <c r="N260" s="231">
        <v>178207.43850000002</v>
      </c>
    </row>
    <row r="261" spans="3:14" x14ac:dyDescent="0.25">
      <c r="C261" s="552">
        <v>6732</v>
      </c>
      <c r="D261" s="435">
        <v>45280</v>
      </c>
      <c r="E261" s="415" t="s">
        <v>4859</v>
      </c>
      <c r="F261" s="415" t="s">
        <v>9</v>
      </c>
      <c r="G261" s="553">
        <v>89250</v>
      </c>
      <c r="I261" s="203">
        <v>45092</v>
      </c>
      <c r="J261" s="196" t="s">
        <v>1350</v>
      </c>
      <c r="K261" s="196" t="s">
        <v>1351</v>
      </c>
      <c r="L261" s="197" t="s">
        <v>9</v>
      </c>
      <c r="M261" s="197">
        <v>4</v>
      </c>
      <c r="N261" s="231">
        <v>33731.716200000003</v>
      </c>
    </row>
    <row r="262" spans="3:14" x14ac:dyDescent="0.25">
      <c r="C262" s="552">
        <v>6732</v>
      </c>
      <c r="D262" s="435">
        <v>45280</v>
      </c>
      <c r="E262" s="415" t="s">
        <v>4860</v>
      </c>
      <c r="F262" s="415" t="s">
        <v>9</v>
      </c>
      <c r="G262" s="553">
        <v>148750</v>
      </c>
      <c r="I262" s="203">
        <v>45092</v>
      </c>
      <c r="J262" s="196" t="s">
        <v>1348</v>
      </c>
      <c r="K262" s="196" t="s">
        <v>1349</v>
      </c>
      <c r="L262" s="197" t="s">
        <v>9</v>
      </c>
      <c r="M262" s="197">
        <v>4</v>
      </c>
      <c r="N262" s="231">
        <v>24911.52664</v>
      </c>
    </row>
    <row r="263" spans="3:14" x14ac:dyDescent="0.25">
      <c r="C263" s="552">
        <v>6732</v>
      </c>
      <c r="D263" s="435">
        <v>45280</v>
      </c>
      <c r="E263" s="415" t="s">
        <v>4861</v>
      </c>
      <c r="F263" s="415" t="s">
        <v>9</v>
      </c>
      <c r="G263" s="553">
        <v>89250</v>
      </c>
      <c r="I263" s="203">
        <v>45092</v>
      </c>
      <c r="J263" s="196" t="s">
        <v>2423</v>
      </c>
      <c r="K263" s="196" t="s">
        <v>2424</v>
      </c>
      <c r="L263" s="197" t="s">
        <v>9</v>
      </c>
      <c r="M263" s="197">
        <v>2</v>
      </c>
      <c r="N263" s="231">
        <v>13663.196819999999</v>
      </c>
    </row>
    <row r="264" spans="3:14" x14ac:dyDescent="0.25">
      <c r="C264" s="552">
        <v>3</v>
      </c>
      <c r="D264" s="435">
        <v>45287</v>
      </c>
      <c r="E264" s="415" t="s">
        <v>4862</v>
      </c>
      <c r="F264" s="415" t="s">
        <v>9</v>
      </c>
      <c r="G264" s="553">
        <v>297500</v>
      </c>
      <c r="I264" s="203">
        <v>45092</v>
      </c>
      <c r="J264" s="196" t="s">
        <v>533</v>
      </c>
      <c r="K264" s="196" t="s">
        <v>534</v>
      </c>
      <c r="L264" s="197" t="s">
        <v>9</v>
      </c>
      <c r="M264" s="197">
        <v>2</v>
      </c>
      <c r="N264" s="231">
        <v>6809.7702399999998</v>
      </c>
    </row>
    <row r="265" spans="3:14" x14ac:dyDescent="0.25">
      <c r="C265" s="552">
        <v>3812</v>
      </c>
      <c r="D265" s="435">
        <v>45287</v>
      </c>
      <c r="E265" s="415" t="s">
        <v>4506</v>
      </c>
      <c r="F265" s="415" t="s">
        <v>9</v>
      </c>
      <c r="G265" s="553">
        <v>148750</v>
      </c>
      <c r="I265" s="203">
        <v>45092</v>
      </c>
      <c r="J265" s="196" t="s">
        <v>88</v>
      </c>
      <c r="K265" s="196" t="s">
        <v>89</v>
      </c>
      <c r="L265" s="197" t="s">
        <v>9</v>
      </c>
      <c r="M265" s="197">
        <v>78</v>
      </c>
      <c r="N265" s="231">
        <v>56206.222800000003</v>
      </c>
    </row>
    <row r="266" spans="3:14" x14ac:dyDescent="0.25">
      <c r="C266" s="552">
        <v>3812</v>
      </c>
      <c r="D266" s="435">
        <v>45287</v>
      </c>
      <c r="E266" s="415" t="s">
        <v>4863</v>
      </c>
      <c r="F266" s="415" t="s">
        <v>9</v>
      </c>
      <c r="G266" s="553">
        <v>44625</v>
      </c>
      <c r="I266" s="203">
        <v>45105</v>
      </c>
      <c r="J266" s="196" t="s">
        <v>191</v>
      </c>
      <c r="K266" s="196" t="s">
        <v>192</v>
      </c>
      <c r="L266" s="197" t="s">
        <v>9</v>
      </c>
      <c r="M266" s="197">
        <v>1</v>
      </c>
      <c r="N266" s="231">
        <v>128244.1342</v>
      </c>
    </row>
    <row r="267" spans="3:14" x14ac:dyDescent="0.25">
      <c r="C267" s="552">
        <v>3812</v>
      </c>
      <c r="D267" s="435">
        <v>45287</v>
      </c>
      <c r="E267" s="415" t="s">
        <v>4864</v>
      </c>
      <c r="F267" s="415" t="s">
        <v>9</v>
      </c>
      <c r="G267" s="553">
        <v>89250</v>
      </c>
      <c r="I267" s="203">
        <v>45105</v>
      </c>
      <c r="J267" s="196" t="s">
        <v>257</v>
      </c>
      <c r="K267" s="196" t="s">
        <v>258</v>
      </c>
      <c r="L267" s="197" t="s">
        <v>9</v>
      </c>
      <c r="M267" s="197">
        <v>2</v>
      </c>
      <c r="N267" s="231">
        <v>57378.415640000007</v>
      </c>
    </row>
    <row r="268" spans="3:14" ht="15.75" thickBot="1" x14ac:dyDescent="0.3">
      <c r="C268" s="554">
        <v>3812</v>
      </c>
      <c r="D268" s="555">
        <v>45287</v>
      </c>
      <c r="E268" s="538" t="s">
        <v>4535</v>
      </c>
      <c r="F268" s="538" t="s">
        <v>9</v>
      </c>
      <c r="G268" s="556">
        <v>238000</v>
      </c>
      <c r="I268" s="203">
        <v>45105</v>
      </c>
      <c r="J268" s="196" t="s">
        <v>191</v>
      </c>
      <c r="K268" s="196" t="s">
        <v>192</v>
      </c>
      <c r="L268" s="197" t="s">
        <v>9</v>
      </c>
      <c r="M268" s="197">
        <v>1</v>
      </c>
      <c r="N268" s="231">
        <v>128244.1342</v>
      </c>
    </row>
    <row r="269" spans="3:14" x14ac:dyDescent="0.25">
      <c r="I269" s="203">
        <v>45105</v>
      </c>
      <c r="J269" s="196" t="s">
        <v>2425</v>
      </c>
      <c r="K269" s="196" t="s">
        <v>2426</v>
      </c>
      <c r="L269" s="197" t="s">
        <v>9</v>
      </c>
      <c r="M269" s="197">
        <v>4</v>
      </c>
      <c r="N269" s="231">
        <v>145796.82936</v>
      </c>
    </row>
    <row r="270" spans="3:14" x14ac:dyDescent="0.25">
      <c r="I270" s="203">
        <v>45105</v>
      </c>
      <c r="J270" s="196" t="s">
        <v>2427</v>
      </c>
      <c r="K270" s="196" t="s">
        <v>2428</v>
      </c>
      <c r="L270" s="197" t="s">
        <v>9</v>
      </c>
      <c r="M270" s="197">
        <v>1</v>
      </c>
      <c r="N270" s="231">
        <v>5299.4496100000006</v>
      </c>
    </row>
    <row r="271" spans="3:14" x14ac:dyDescent="0.25">
      <c r="I271" s="203">
        <v>45105</v>
      </c>
      <c r="J271" s="196" t="s">
        <v>475</v>
      </c>
      <c r="K271" s="196" t="s">
        <v>476</v>
      </c>
      <c r="L271" s="197" t="s">
        <v>9</v>
      </c>
      <c r="M271" s="197">
        <v>3</v>
      </c>
      <c r="N271" s="231">
        <v>20466.810000000001</v>
      </c>
    </row>
    <row r="272" spans="3:14" x14ac:dyDescent="0.25">
      <c r="I272" s="203">
        <v>45105</v>
      </c>
      <c r="J272" s="196" t="s">
        <v>398</v>
      </c>
      <c r="K272" s="196" t="s">
        <v>399</v>
      </c>
      <c r="L272" s="197" t="s">
        <v>9</v>
      </c>
      <c r="M272" s="197">
        <v>4</v>
      </c>
      <c r="N272" s="231">
        <v>8709.7956400000003</v>
      </c>
    </row>
    <row r="273" spans="9:14" x14ac:dyDescent="0.25">
      <c r="I273" s="203">
        <v>45105</v>
      </c>
      <c r="J273" s="196" t="s">
        <v>2429</v>
      </c>
      <c r="K273" s="196" t="s">
        <v>2430</v>
      </c>
      <c r="L273" s="197" t="s">
        <v>9</v>
      </c>
      <c r="M273" s="197">
        <v>1</v>
      </c>
      <c r="N273" s="231">
        <v>1260999.9993499999</v>
      </c>
    </row>
    <row r="274" spans="9:14" ht="15.75" thickBot="1" x14ac:dyDescent="0.3">
      <c r="I274" s="199">
        <v>45106</v>
      </c>
      <c r="J274" s="200" t="s">
        <v>287</v>
      </c>
      <c r="K274" s="200" t="s">
        <v>288</v>
      </c>
      <c r="L274" s="201" t="s">
        <v>9</v>
      </c>
      <c r="M274" s="201">
        <v>8</v>
      </c>
      <c r="N274" s="232">
        <v>190867.35200000001</v>
      </c>
    </row>
    <row r="275" spans="9:14" x14ac:dyDescent="0.25">
      <c r="I275" s="512">
        <v>45112</v>
      </c>
      <c r="J275" s="479" t="s">
        <v>2878</v>
      </c>
      <c r="K275" s="479" t="s">
        <v>1240</v>
      </c>
      <c r="L275" s="466" t="s">
        <v>9</v>
      </c>
      <c r="M275" s="480">
        <v>1</v>
      </c>
      <c r="N275" s="468">
        <v>216580</v>
      </c>
    </row>
    <row r="276" spans="9:14" x14ac:dyDescent="0.25">
      <c r="I276" s="492">
        <v>45112</v>
      </c>
      <c r="J276" s="451" t="s">
        <v>2879</v>
      </c>
      <c r="K276" s="451" t="s">
        <v>2880</v>
      </c>
      <c r="L276" s="462" t="s">
        <v>9</v>
      </c>
      <c r="M276" s="453">
        <v>1</v>
      </c>
      <c r="N276" s="482">
        <v>92820</v>
      </c>
    </row>
    <row r="277" spans="9:14" x14ac:dyDescent="0.25">
      <c r="I277" s="492">
        <v>45112</v>
      </c>
      <c r="J277" s="451" t="s">
        <v>537</v>
      </c>
      <c r="K277" s="451" t="s">
        <v>538</v>
      </c>
      <c r="L277" s="462" t="s">
        <v>9</v>
      </c>
      <c r="M277" s="453">
        <v>1</v>
      </c>
      <c r="N277" s="482">
        <v>27846</v>
      </c>
    </row>
    <row r="278" spans="9:14" x14ac:dyDescent="0.25">
      <c r="I278" s="492">
        <v>45112</v>
      </c>
      <c r="J278" s="451" t="s">
        <v>820</v>
      </c>
      <c r="K278" s="451" t="s">
        <v>821</v>
      </c>
      <c r="L278" s="462" t="s">
        <v>9</v>
      </c>
      <c r="M278" s="453">
        <v>1</v>
      </c>
      <c r="N278" s="482">
        <v>12376</v>
      </c>
    </row>
    <row r="279" spans="9:14" x14ac:dyDescent="0.25">
      <c r="I279" s="492">
        <v>45112</v>
      </c>
      <c r="J279" s="451" t="s">
        <v>2012</v>
      </c>
      <c r="K279" s="451" t="s">
        <v>552</v>
      </c>
      <c r="L279" s="462" t="s">
        <v>9</v>
      </c>
      <c r="M279" s="453">
        <v>2</v>
      </c>
      <c r="N279" s="482">
        <v>3094</v>
      </c>
    </row>
    <row r="280" spans="9:14" x14ac:dyDescent="0.25">
      <c r="I280" s="492">
        <v>45112</v>
      </c>
      <c r="J280" s="451" t="s">
        <v>2013</v>
      </c>
      <c r="K280" s="511" t="s">
        <v>2014</v>
      </c>
      <c r="L280" s="462" t="s">
        <v>9</v>
      </c>
      <c r="M280" s="453">
        <v>1</v>
      </c>
      <c r="N280" s="482">
        <v>4641</v>
      </c>
    </row>
    <row r="281" spans="9:14" x14ac:dyDescent="0.25">
      <c r="I281" s="492">
        <v>45112</v>
      </c>
      <c r="J281" s="451" t="s">
        <v>2397</v>
      </c>
      <c r="K281" s="451" t="s">
        <v>2398</v>
      </c>
      <c r="L281" s="462" t="s">
        <v>9</v>
      </c>
      <c r="M281" s="453">
        <v>2</v>
      </c>
      <c r="N281" s="482">
        <v>23205</v>
      </c>
    </row>
    <row r="282" spans="9:14" x14ac:dyDescent="0.25">
      <c r="I282" s="492">
        <v>45112</v>
      </c>
      <c r="J282" s="451" t="s">
        <v>2881</v>
      </c>
      <c r="K282" s="451" t="s">
        <v>2882</v>
      </c>
      <c r="L282" s="462" t="s">
        <v>9</v>
      </c>
      <c r="M282" s="453">
        <v>1</v>
      </c>
      <c r="N282" s="482">
        <v>649740</v>
      </c>
    </row>
    <row r="283" spans="9:14" x14ac:dyDescent="0.25">
      <c r="I283" s="492">
        <v>45112</v>
      </c>
      <c r="J283" s="451" t="s">
        <v>2883</v>
      </c>
      <c r="K283" s="451" t="s">
        <v>2884</v>
      </c>
      <c r="L283" s="462" t="s">
        <v>9</v>
      </c>
      <c r="M283" s="453">
        <v>1</v>
      </c>
      <c r="N283" s="482">
        <v>123760</v>
      </c>
    </row>
    <row r="284" spans="9:14" x14ac:dyDescent="0.25">
      <c r="I284" s="492">
        <v>45112</v>
      </c>
      <c r="J284" s="451" t="s">
        <v>2885</v>
      </c>
      <c r="K284" s="451" t="s">
        <v>2886</v>
      </c>
      <c r="L284" s="462" t="s">
        <v>9</v>
      </c>
      <c r="M284" s="453">
        <v>1</v>
      </c>
      <c r="N284" s="482">
        <v>618800</v>
      </c>
    </row>
    <row r="285" spans="9:14" x14ac:dyDescent="0.25">
      <c r="I285" s="492">
        <v>45113</v>
      </c>
      <c r="J285" s="451" t="s">
        <v>2887</v>
      </c>
      <c r="K285" s="451" t="s">
        <v>2888</v>
      </c>
      <c r="L285" s="462" t="s">
        <v>9</v>
      </c>
      <c r="M285" s="453">
        <v>1</v>
      </c>
      <c r="N285" s="482">
        <v>92820</v>
      </c>
    </row>
    <row r="286" spans="9:14" x14ac:dyDescent="0.25">
      <c r="I286" s="491">
        <v>45115</v>
      </c>
      <c r="J286" s="461" t="s">
        <v>2889</v>
      </c>
      <c r="K286" s="461" t="s">
        <v>2890</v>
      </c>
      <c r="L286" s="462" t="s">
        <v>9</v>
      </c>
      <c r="M286" s="463">
        <v>1</v>
      </c>
      <c r="N286" s="482">
        <v>100555</v>
      </c>
    </row>
    <row r="287" spans="9:14" x14ac:dyDescent="0.25">
      <c r="I287" s="491">
        <v>45115</v>
      </c>
      <c r="J287" s="461" t="s">
        <v>694</v>
      </c>
      <c r="K287" s="461" t="s">
        <v>819</v>
      </c>
      <c r="L287" s="462" t="s">
        <v>9</v>
      </c>
      <c r="M287" s="463">
        <v>5</v>
      </c>
      <c r="N287" s="482">
        <v>7735</v>
      </c>
    </row>
    <row r="288" spans="9:14" x14ac:dyDescent="0.25">
      <c r="I288" s="491">
        <v>45115</v>
      </c>
      <c r="J288" s="461" t="s">
        <v>817</v>
      </c>
      <c r="K288" s="461" t="s">
        <v>818</v>
      </c>
      <c r="L288" s="462" t="s">
        <v>9</v>
      </c>
      <c r="M288" s="463">
        <v>2</v>
      </c>
      <c r="N288" s="482">
        <v>9282</v>
      </c>
    </row>
    <row r="289" spans="9:14" x14ac:dyDescent="0.25">
      <c r="I289" s="491">
        <v>45115</v>
      </c>
      <c r="J289" s="461" t="s">
        <v>2891</v>
      </c>
      <c r="K289" s="461" t="s">
        <v>2892</v>
      </c>
      <c r="L289" s="462" t="s">
        <v>9</v>
      </c>
      <c r="M289" s="463">
        <v>1</v>
      </c>
      <c r="N289" s="482">
        <v>54145</v>
      </c>
    </row>
    <row r="290" spans="9:14" x14ac:dyDescent="0.25">
      <c r="I290" s="491">
        <v>45118</v>
      </c>
      <c r="J290" s="461" t="s">
        <v>257</v>
      </c>
      <c r="K290" s="461" t="s">
        <v>258</v>
      </c>
      <c r="L290" s="462" t="s">
        <v>9</v>
      </c>
      <c r="M290" s="463">
        <v>2</v>
      </c>
      <c r="N290" s="482">
        <v>57184.88594</v>
      </c>
    </row>
    <row r="291" spans="9:14" x14ac:dyDescent="0.25">
      <c r="I291" s="491">
        <v>45118</v>
      </c>
      <c r="J291" s="461" t="s">
        <v>624</v>
      </c>
      <c r="K291" s="461" t="s">
        <v>625</v>
      </c>
      <c r="L291" s="462" t="s">
        <v>9</v>
      </c>
      <c r="M291" s="463">
        <v>3</v>
      </c>
      <c r="N291" s="482">
        <v>290573.946</v>
      </c>
    </row>
    <row r="292" spans="9:14" x14ac:dyDescent="0.25">
      <c r="I292" s="491">
        <v>45118</v>
      </c>
      <c r="J292" s="461" t="s">
        <v>193</v>
      </c>
      <c r="K292" s="461" t="s">
        <v>194</v>
      </c>
      <c r="L292" s="462" t="s">
        <v>9</v>
      </c>
      <c r="M292" s="463">
        <v>1</v>
      </c>
      <c r="N292" s="482">
        <v>503813.03700000001</v>
      </c>
    </row>
    <row r="293" spans="9:14" x14ac:dyDescent="0.25">
      <c r="I293" s="491">
        <v>45118</v>
      </c>
      <c r="J293" s="461" t="s">
        <v>74</v>
      </c>
      <c r="K293" s="461" t="s">
        <v>75</v>
      </c>
      <c r="L293" s="462" t="s">
        <v>9</v>
      </c>
      <c r="M293" s="463">
        <v>1</v>
      </c>
      <c r="N293" s="482">
        <v>346256.01400000002</v>
      </c>
    </row>
    <row r="294" spans="9:14" x14ac:dyDescent="0.25">
      <c r="I294" s="493">
        <v>45125</v>
      </c>
      <c r="J294" s="487" t="s">
        <v>624</v>
      </c>
      <c r="K294" s="488" t="s">
        <v>625</v>
      </c>
      <c r="L294" s="490" t="s">
        <v>9</v>
      </c>
      <c r="M294" s="490">
        <v>4</v>
      </c>
      <c r="N294" s="482">
        <v>387432.60400000005</v>
      </c>
    </row>
    <row r="295" spans="9:14" x14ac:dyDescent="0.25">
      <c r="I295" s="493">
        <v>45133</v>
      </c>
      <c r="J295" s="487" t="s">
        <v>1567</v>
      </c>
      <c r="K295" s="488" t="s">
        <v>1568</v>
      </c>
      <c r="L295" s="489" t="s">
        <v>9</v>
      </c>
      <c r="M295" s="490">
        <v>1</v>
      </c>
      <c r="N295" s="482">
        <v>402220</v>
      </c>
    </row>
    <row r="296" spans="9:14" x14ac:dyDescent="0.25">
      <c r="I296" s="493">
        <v>45133</v>
      </c>
      <c r="J296" s="487" t="s">
        <v>2429</v>
      </c>
      <c r="K296" s="488" t="s">
        <v>2430</v>
      </c>
      <c r="L296" s="489" t="s">
        <v>9</v>
      </c>
      <c r="M296" s="490">
        <v>1</v>
      </c>
      <c r="N296" s="482">
        <v>1260999.9993499999</v>
      </c>
    </row>
    <row r="297" spans="9:14" x14ac:dyDescent="0.25">
      <c r="I297" s="493">
        <v>45133</v>
      </c>
      <c r="J297" s="487" t="s">
        <v>2429</v>
      </c>
      <c r="K297" s="488" t="s">
        <v>2430</v>
      </c>
      <c r="L297" s="489" t="s">
        <v>9</v>
      </c>
      <c r="M297" s="490">
        <v>1</v>
      </c>
      <c r="N297" s="482">
        <v>1260999.9993499999</v>
      </c>
    </row>
    <row r="298" spans="9:14" x14ac:dyDescent="0.25">
      <c r="I298" s="493">
        <v>45133</v>
      </c>
      <c r="J298" s="487" t="s">
        <v>2893</v>
      </c>
      <c r="K298" s="488" t="s">
        <v>2894</v>
      </c>
      <c r="L298" s="489" t="s">
        <v>9</v>
      </c>
      <c r="M298" s="490">
        <v>1</v>
      </c>
      <c r="N298" s="482">
        <v>340340</v>
      </c>
    </row>
    <row r="299" spans="9:14" x14ac:dyDescent="0.25">
      <c r="I299" s="493">
        <v>45133</v>
      </c>
      <c r="J299" s="487" t="s">
        <v>908</v>
      </c>
      <c r="K299" s="488" t="s">
        <v>944</v>
      </c>
      <c r="L299" s="489" t="s">
        <v>9</v>
      </c>
      <c r="M299" s="490">
        <v>1</v>
      </c>
      <c r="N299" s="482">
        <v>46410</v>
      </c>
    </row>
    <row r="300" spans="9:14" x14ac:dyDescent="0.25">
      <c r="I300" s="493">
        <v>45133</v>
      </c>
      <c r="J300" s="487" t="s">
        <v>2895</v>
      </c>
      <c r="K300" s="488" t="s">
        <v>2896</v>
      </c>
      <c r="L300" s="489" t="s">
        <v>9</v>
      </c>
      <c r="M300" s="490">
        <v>2</v>
      </c>
      <c r="N300" s="482">
        <v>1237600</v>
      </c>
    </row>
    <row r="301" spans="9:14" x14ac:dyDescent="0.25">
      <c r="I301" s="493">
        <v>45133</v>
      </c>
      <c r="J301" s="487" t="s">
        <v>2897</v>
      </c>
      <c r="K301" s="488" t="s">
        <v>2898</v>
      </c>
      <c r="L301" s="489" t="s">
        <v>9</v>
      </c>
      <c r="M301" s="490">
        <v>1</v>
      </c>
      <c r="N301" s="482">
        <v>185640</v>
      </c>
    </row>
    <row r="302" spans="9:14" x14ac:dyDescent="0.25">
      <c r="I302" s="493">
        <v>45133</v>
      </c>
      <c r="J302" s="487" t="s">
        <v>2899</v>
      </c>
      <c r="K302" s="488" t="s">
        <v>2900</v>
      </c>
      <c r="L302" s="489" t="s">
        <v>9</v>
      </c>
      <c r="M302" s="490">
        <v>1</v>
      </c>
      <c r="N302" s="482">
        <v>742560</v>
      </c>
    </row>
    <row r="303" spans="9:14" x14ac:dyDescent="0.25">
      <c r="I303" s="493">
        <v>45134</v>
      </c>
      <c r="J303" s="487" t="s">
        <v>2901</v>
      </c>
      <c r="K303" s="488" t="s">
        <v>2902</v>
      </c>
      <c r="L303" s="489" t="s">
        <v>9</v>
      </c>
      <c r="M303" s="490">
        <v>1</v>
      </c>
      <c r="N303" s="482">
        <v>74092.002529999998</v>
      </c>
    </row>
    <row r="304" spans="9:14" x14ac:dyDescent="0.25">
      <c r="I304" s="493">
        <v>45134</v>
      </c>
      <c r="J304" s="487" t="s">
        <v>481</v>
      </c>
      <c r="K304" s="488" t="s">
        <v>2903</v>
      </c>
      <c r="L304" s="489" t="s">
        <v>9</v>
      </c>
      <c r="M304" s="490">
        <v>1</v>
      </c>
      <c r="N304" s="482">
        <v>173867.63940000001</v>
      </c>
    </row>
    <row r="305" spans="9:14" ht="15.75" thickBot="1" x14ac:dyDescent="0.3">
      <c r="I305" s="494">
        <v>45134</v>
      </c>
      <c r="J305" s="495" t="s">
        <v>2904</v>
      </c>
      <c r="K305" s="496" t="s">
        <v>2905</v>
      </c>
      <c r="L305" s="497" t="s">
        <v>9</v>
      </c>
      <c r="M305" s="498">
        <v>1</v>
      </c>
      <c r="N305" s="473">
        <v>290945.03256000002</v>
      </c>
    </row>
    <row r="306" spans="9:14" x14ac:dyDescent="0.25">
      <c r="I306" s="512">
        <v>45139</v>
      </c>
      <c r="J306" s="479" t="s">
        <v>193</v>
      </c>
      <c r="K306" s="479" t="s">
        <v>3011</v>
      </c>
      <c r="L306" s="466" t="s">
        <v>9</v>
      </c>
      <c r="M306" s="480">
        <v>1</v>
      </c>
      <c r="N306" s="468">
        <v>599537.52949999995</v>
      </c>
    </row>
    <row r="307" spans="9:14" x14ac:dyDescent="0.25">
      <c r="I307" s="492">
        <v>45141</v>
      </c>
      <c r="J307" s="451" t="s">
        <v>74</v>
      </c>
      <c r="K307" s="451" t="s">
        <v>75</v>
      </c>
      <c r="L307" s="462" t="s">
        <v>9</v>
      </c>
      <c r="M307" s="453">
        <v>3</v>
      </c>
      <c r="N307" s="482">
        <v>1236133.9557000003</v>
      </c>
    </row>
    <row r="308" spans="9:14" x14ac:dyDescent="0.25">
      <c r="I308" s="492">
        <v>45141</v>
      </c>
      <c r="J308" s="451" t="s">
        <v>3337</v>
      </c>
      <c r="K308" s="451" t="s">
        <v>3338</v>
      </c>
      <c r="L308" s="462" t="s">
        <v>9</v>
      </c>
      <c r="M308" s="453">
        <v>4</v>
      </c>
      <c r="N308" s="482">
        <v>1548.5708</v>
      </c>
    </row>
    <row r="309" spans="9:14" x14ac:dyDescent="0.25">
      <c r="I309" s="492">
        <v>45141</v>
      </c>
      <c r="J309" s="451" t="s">
        <v>1716</v>
      </c>
      <c r="K309" s="451" t="s">
        <v>1717</v>
      </c>
      <c r="L309" s="462" t="s">
        <v>9</v>
      </c>
      <c r="M309" s="453">
        <v>1</v>
      </c>
      <c r="N309" s="482">
        <v>9719.8009999999995</v>
      </c>
    </row>
    <row r="310" spans="9:14" x14ac:dyDescent="0.25">
      <c r="I310" s="492">
        <v>45141</v>
      </c>
      <c r="J310" s="451" t="s">
        <v>3339</v>
      </c>
      <c r="K310" s="451" t="s">
        <v>3340</v>
      </c>
      <c r="L310" s="462" t="s">
        <v>9</v>
      </c>
      <c r="M310" s="453">
        <v>1</v>
      </c>
      <c r="N310" s="482">
        <v>12196.1672</v>
      </c>
    </row>
    <row r="311" spans="9:14" x14ac:dyDescent="0.25">
      <c r="I311" s="492">
        <v>45141</v>
      </c>
      <c r="J311" s="451" t="s">
        <v>3341</v>
      </c>
      <c r="K311" s="451" t="s">
        <v>3342</v>
      </c>
      <c r="L311" s="462" t="s">
        <v>9</v>
      </c>
      <c r="M311" s="453">
        <v>1</v>
      </c>
      <c r="N311" s="482">
        <v>8331.5707999999995</v>
      </c>
    </row>
    <row r="312" spans="9:14" x14ac:dyDescent="0.25">
      <c r="I312" s="492">
        <v>45142</v>
      </c>
      <c r="J312" s="451" t="s">
        <v>74</v>
      </c>
      <c r="K312" s="451" t="s">
        <v>75</v>
      </c>
      <c r="L312" s="462" t="s">
        <v>9</v>
      </c>
      <c r="M312" s="453">
        <v>3</v>
      </c>
      <c r="N312" s="482">
        <v>1236133.9557000003</v>
      </c>
    </row>
    <row r="313" spans="9:14" x14ac:dyDescent="0.25">
      <c r="I313" s="491">
        <v>45149</v>
      </c>
      <c r="J313" s="461" t="s">
        <v>3343</v>
      </c>
      <c r="K313" s="461" t="s">
        <v>3344</v>
      </c>
      <c r="L313" s="462" t="s">
        <v>9</v>
      </c>
      <c r="M313" s="463">
        <v>115</v>
      </c>
      <c r="N313" s="482">
        <v>2086.9625000000001</v>
      </c>
    </row>
    <row r="314" spans="9:14" x14ac:dyDescent="0.25">
      <c r="I314" s="491">
        <v>45149</v>
      </c>
      <c r="J314" s="461" t="s">
        <v>3345</v>
      </c>
      <c r="K314" s="461" t="s">
        <v>3346</v>
      </c>
      <c r="L314" s="462" t="s">
        <v>9</v>
      </c>
      <c r="M314" s="463">
        <v>1</v>
      </c>
      <c r="N314" s="482">
        <v>86522.591400000005</v>
      </c>
    </row>
    <row r="315" spans="9:14" x14ac:dyDescent="0.25">
      <c r="I315" s="491">
        <v>45150</v>
      </c>
      <c r="J315" s="461" t="s">
        <v>191</v>
      </c>
      <c r="K315" s="461" t="s">
        <v>2695</v>
      </c>
      <c r="L315" s="462" t="s">
        <v>9</v>
      </c>
      <c r="M315" s="463">
        <v>2</v>
      </c>
      <c r="N315" s="482">
        <v>256488.2684</v>
      </c>
    </row>
    <row r="316" spans="9:14" x14ac:dyDescent="0.25">
      <c r="I316" s="491">
        <v>45150</v>
      </c>
      <c r="J316" s="461" t="s">
        <v>2042</v>
      </c>
      <c r="K316" s="461" t="s">
        <v>3347</v>
      </c>
      <c r="L316" s="462" t="s">
        <v>9</v>
      </c>
      <c r="M316" s="463">
        <v>1</v>
      </c>
      <c r="N316" s="482">
        <v>440667.90039999998</v>
      </c>
    </row>
    <row r="317" spans="9:14" x14ac:dyDescent="0.25">
      <c r="I317" s="491">
        <v>45150</v>
      </c>
      <c r="J317" s="461" t="s">
        <v>3348</v>
      </c>
      <c r="K317" s="461" t="s">
        <v>3349</v>
      </c>
      <c r="L317" s="462" t="s">
        <v>9</v>
      </c>
      <c r="M317" s="463">
        <v>1</v>
      </c>
      <c r="N317" s="482">
        <v>444166.65509999997</v>
      </c>
    </row>
    <row r="318" spans="9:14" x14ac:dyDescent="0.25">
      <c r="I318" s="491">
        <v>45152</v>
      </c>
      <c r="J318" s="461" t="s">
        <v>3345</v>
      </c>
      <c r="K318" s="461" t="s">
        <v>3346</v>
      </c>
      <c r="L318" s="462" t="s">
        <v>9</v>
      </c>
      <c r="M318" s="463">
        <v>1</v>
      </c>
      <c r="N318" s="482">
        <v>86522.591400000005</v>
      </c>
    </row>
    <row r="319" spans="9:14" x14ac:dyDescent="0.25">
      <c r="I319" s="491">
        <v>45154</v>
      </c>
      <c r="J319" s="461" t="s">
        <v>3350</v>
      </c>
      <c r="K319" s="461" t="s">
        <v>3351</v>
      </c>
      <c r="L319" s="462" t="s">
        <v>9</v>
      </c>
      <c r="M319" s="463">
        <v>1</v>
      </c>
      <c r="N319" s="482">
        <v>3720535</v>
      </c>
    </row>
    <row r="320" spans="9:14" x14ac:dyDescent="0.25">
      <c r="I320" s="491">
        <v>45156</v>
      </c>
      <c r="J320" s="461" t="s">
        <v>3352</v>
      </c>
      <c r="K320" s="461" t="s">
        <v>3353</v>
      </c>
      <c r="L320" s="462" t="s">
        <v>9</v>
      </c>
      <c r="M320" s="463">
        <v>1</v>
      </c>
      <c r="N320" s="482">
        <v>2320500</v>
      </c>
    </row>
    <row r="321" spans="9:14" x14ac:dyDescent="0.25">
      <c r="I321" s="491">
        <v>45156</v>
      </c>
      <c r="J321" s="461" t="s">
        <v>784</v>
      </c>
      <c r="K321" s="461" t="s">
        <v>785</v>
      </c>
      <c r="L321" s="462" t="s">
        <v>9</v>
      </c>
      <c r="M321" s="463">
        <v>8</v>
      </c>
      <c r="N321" s="482">
        <v>1361360</v>
      </c>
    </row>
    <row r="322" spans="9:14" x14ac:dyDescent="0.25">
      <c r="I322" s="491">
        <v>45160</v>
      </c>
      <c r="J322" s="461" t="s">
        <v>608</v>
      </c>
      <c r="K322" s="461" t="s">
        <v>609</v>
      </c>
      <c r="L322" s="462" t="s">
        <v>9</v>
      </c>
      <c r="M322" s="463">
        <v>1</v>
      </c>
      <c r="N322" s="482">
        <v>231817.95</v>
      </c>
    </row>
    <row r="323" spans="9:14" x14ac:dyDescent="0.25">
      <c r="I323" s="491">
        <v>45160</v>
      </c>
      <c r="J323" s="461" t="s">
        <v>3354</v>
      </c>
      <c r="K323" s="461" t="s">
        <v>3355</v>
      </c>
      <c r="L323" s="462" t="s">
        <v>9</v>
      </c>
      <c r="M323" s="463">
        <v>1</v>
      </c>
      <c r="N323" s="482">
        <v>525980</v>
      </c>
    </row>
    <row r="324" spans="9:14" x14ac:dyDescent="0.25">
      <c r="I324" s="491">
        <v>45160</v>
      </c>
      <c r="J324" s="461" t="s">
        <v>3356</v>
      </c>
      <c r="K324" s="461" t="s">
        <v>3357</v>
      </c>
      <c r="L324" s="462" t="s">
        <v>9</v>
      </c>
      <c r="M324" s="463">
        <v>1</v>
      </c>
      <c r="N324" s="482">
        <v>30940</v>
      </c>
    </row>
    <row r="325" spans="9:14" x14ac:dyDescent="0.25">
      <c r="I325" s="491">
        <v>45160</v>
      </c>
      <c r="J325" s="461" t="s">
        <v>3358</v>
      </c>
      <c r="K325" s="461" t="s">
        <v>3359</v>
      </c>
      <c r="L325" s="462" t="s">
        <v>9</v>
      </c>
      <c r="M325" s="463">
        <v>1</v>
      </c>
      <c r="N325" s="482">
        <v>278460</v>
      </c>
    </row>
    <row r="326" spans="9:14" x14ac:dyDescent="0.25">
      <c r="I326" s="491">
        <v>45160</v>
      </c>
      <c r="J326" s="461" t="s">
        <v>3360</v>
      </c>
      <c r="K326" s="461" t="s">
        <v>3361</v>
      </c>
      <c r="L326" s="462" t="s">
        <v>9</v>
      </c>
      <c r="M326" s="463">
        <v>1</v>
      </c>
      <c r="N326" s="482">
        <v>30940</v>
      </c>
    </row>
    <row r="327" spans="9:14" x14ac:dyDescent="0.25">
      <c r="I327" s="491">
        <v>45160</v>
      </c>
      <c r="J327" s="461" t="s">
        <v>2805</v>
      </c>
      <c r="K327" s="461" t="s">
        <v>1276</v>
      </c>
      <c r="L327" s="462" t="s">
        <v>9</v>
      </c>
      <c r="M327" s="463">
        <v>1</v>
      </c>
      <c r="N327" s="482">
        <v>77350</v>
      </c>
    </row>
    <row r="328" spans="9:14" x14ac:dyDescent="0.25">
      <c r="I328" s="491">
        <v>45160</v>
      </c>
      <c r="J328" s="461" t="s">
        <v>3362</v>
      </c>
      <c r="K328" s="461" t="s">
        <v>3363</v>
      </c>
      <c r="L328" s="462" t="s">
        <v>9</v>
      </c>
      <c r="M328" s="463">
        <v>1</v>
      </c>
      <c r="N328" s="482">
        <v>30940</v>
      </c>
    </row>
    <row r="329" spans="9:14" x14ac:dyDescent="0.25">
      <c r="I329" s="491">
        <v>45160</v>
      </c>
      <c r="J329" s="461" t="s">
        <v>3364</v>
      </c>
      <c r="K329" s="461" t="s">
        <v>3365</v>
      </c>
      <c r="L329" s="462" t="s">
        <v>9</v>
      </c>
      <c r="M329" s="463">
        <v>1</v>
      </c>
      <c r="N329" s="482">
        <v>123760</v>
      </c>
    </row>
    <row r="330" spans="9:14" x14ac:dyDescent="0.25">
      <c r="I330" s="491">
        <v>45160</v>
      </c>
      <c r="J330" s="461" t="s">
        <v>3366</v>
      </c>
      <c r="K330" s="461" t="s">
        <v>3367</v>
      </c>
      <c r="L330" s="462" t="s">
        <v>9</v>
      </c>
      <c r="M330" s="463">
        <v>1</v>
      </c>
      <c r="N330" s="482">
        <v>773500</v>
      </c>
    </row>
    <row r="331" spans="9:14" x14ac:dyDescent="0.25">
      <c r="I331" s="491">
        <v>45160</v>
      </c>
      <c r="J331" s="461" t="s">
        <v>3368</v>
      </c>
      <c r="K331" s="461" t="s">
        <v>3369</v>
      </c>
      <c r="L331" s="462" t="s">
        <v>9</v>
      </c>
      <c r="M331" s="463">
        <v>1</v>
      </c>
      <c r="N331" s="482">
        <v>185640</v>
      </c>
    </row>
    <row r="332" spans="9:14" x14ac:dyDescent="0.25">
      <c r="I332" s="491">
        <v>45160</v>
      </c>
      <c r="J332" s="461" t="s">
        <v>3370</v>
      </c>
      <c r="K332" s="461" t="s">
        <v>3371</v>
      </c>
      <c r="L332" s="462" t="s">
        <v>9</v>
      </c>
      <c r="M332" s="463">
        <v>1</v>
      </c>
      <c r="N332" s="482">
        <v>2861950</v>
      </c>
    </row>
    <row r="333" spans="9:14" x14ac:dyDescent="0.25">
      <c r="I333" s="535">
        <v>45160</v>
      </c>
      <c r="J333" s="540" t="s">
        <v>3372</v>
      </c>
      <c r="K333" s="540" t="s">
        <v>3373</v>
      </c>
      <c r="L333" s="534" t="s">
        <v>9</v>
      </c>
      <c r="M333" s="534">
        <v>1</v>
      </c>
      <c r="N333" s="482">
        <v>216580</v>
      </c>
    </row>
    <row r="334" spans="9:14" x14ac:dyDescent="0.25">
      <c r="I334" s="535">
        <v>45160</v>
      </c>
      <c r="J334" s="540" t="s">
        <v>3374</v>
      </c>
      <c r="K334" s="540" t="s">
        <v>3375</v>
      </c>
      <c r="L334" s="534" t="s">
        <v>9</v>
      </c>
      <c r="M334" s="534">
        <v>1</v>
      </c>
      <c r="N334" s="482">
        <v>587860</v>
      </c>
    </row>
    <row r="335" spans="9:14" x14ac:dyDescent="0.25">
      <c r="I335" s="535">
        <v>45160</v>
      </c>
      <c r="J335" s="540" t="s">
        <v>3376</v>
      </c>
      <c r="K335" s="540" t="s">
        <v>3377</v>
      </c>
      <c r="L335" s="534" t="s">
        <v>9</v>
      </c>
      <c r="M335" s="534">
        <v>3</v>
      </c>
      <c r="N335" s="482">
        <v>46410</v>
      </c>
    </row>
    <row r="336" spans="9:14" x14ac:dyDescent="0.25">
      <c r="I336" s="535">
        <v>45160</v>
      </c>
      <c r="J336" s="540" t="s">
        <v>3378</v>
      </c>
      <c r="K336" s="540" t="s">
        <v>3379</v>
      </c>
      <c r="L336" s="534" t="s">
        <v>9</v>
      </c>
      <c r="M336" s="534">
        <v>1</v>
      </c>
      <c r="N336" s="482">
        <v>123760</v>
      </c>
    </row>
    <row r="337" spans="9:14" x14ac:dyDescent="0.25">
      <c r="I337" s="535">
        <v>45160</v>
      </c>
      <c r="J337" s="540" t="s">
        <v>3380</v>
      </c>
      <c r="K337" s="540" t="s">
        <v>3381</v>
      </c>
      <c r="L337" s="462" t="s">
        <v>9</v>
      </c>
      <c r="M337" s="534">
        <v>1</v>
      </c>
      <c r="N337" s="482">
        <v>123760</v>
      </c>
    </row>
    <row r="338" spans="9:14" x14ac:dyDescent="0.25">
      <c r="I338" s="535">
        <v>45160</v>
      </c>
      <c r="J338" s="540" t="s">
        <v>3382</v>
      </c>
      <c r="K338" s="540" t="s">
        <v>3383</v>
      </c>
      <c r="L338" s="462" t="s">
        <v>9</v>
      </c>
      <c r="M338" s="534">
        <v>1</v>
      </c>
      <c r="N338" s="482">
        <v>448630</v>
      </c>
    </row>
    <row r="339" spans="9:14" x14ac:dyDescent="0.25">
      <c r="I339" s="510">
        <v>45162</v>
      </c>
      <c r="J339" s="451" t="s">
        <v>74</v>
      </c>
      <c r="K339" s="451" t="s">
        <v>75</v>
      </c>
      <c r="L339" s="462" t="s">
        <v>9</v>
      </c>
      <c r="M339" s="509">
        <v>1</v>
      </c>
      <c r="N339" s="482">
        <v>412723.51119999995</v>
      </c>
    </row>
    <row r="340" spans="9:14" x14ac:dyDescent="0.25">
      <c r="I340" s="510">
        <v>45165</v>
      </c>
      <c r="J340" s="451" t="s">
        <v>1816</v>
      </c>
      <c r="K340" s="451" t="s">
        <v>1817</v>
      </c>
      <c r="L340" s="462" t="s">
        <v>9</v>
      </c>
      <c r="M340" s="509">
        <v>16</v>
      </c>
      <c r="N340" s="482">
        <v>238323.4896</v>
      </c>
    </row>
    <row r="341" spans="9:14" x14ac:dyDescent="0.25">
      <c r="I341" s="510">
        <v>45165</v>
      </c>
      <c r="J341" s="451" t="s">
        <v>257</v>
      </c>
      <c r="K341" s="451" t="s">
        <v>258</v>
      </c>
      <c r="L341" s="462" t="s">
        <v>9</v>
      </c>
      <c r="M341" s="509">
        <v>2</v>
      </c>
      <c r="N341" s="482">
        <v>56392.386399999996</v>
      </c>
    </row>
    <row r="342" spans="9:14" x14ac:dyDescent="0.25">
      <c r="I342" s="536">
        <v>45167</v>
      </c>
      <c r="J342" s="415" t="s">
        <v>551</v>
      </c>
      <c r="K342" s="415" t="s">
        <v>552</v>
      </c>
      <c r="L342" s="521" t="s">
        <v>9</v>
      </c>
      <c r="M342" s="521">
        <v>7</v>
      </c>
      <c r="N342" s="482">
        <v>10829</v>
      </c>
    </row>
    <row r="343" spans="9:14" x14ac:dyDescent="0.25">
      <c r="I343" s="536">
        <v>45167</v>
      </c>
      <c r="J343" s="415" t="s">
        <v>3384</v>
      </c>
      <c r="K343" s="415" t="s">
        <v>3385</v>
      </c>
      <c r="L343" s="521" t="s">
        <v>9</v>
      </c>
      <c r="M343" s="521">
        <v>2</v>
      </c>
      <c r="N343" s="482">
        <v>6188</v>
      </c>
    </row>
    <row r="344" spans="9:14" x14ac:dyDescent="0.25">
      <c r="I344" s="536">
        <v>45167</v>
      </c>
      <c r="J344" s="415" t="s">
        <v>3292</v>
      </c>
      <c r="K344" s="415" t="s">
        <v>3293</v>
      </c>
      <c r="L344" s="521" t="s">
        <v>9</v>
      </c>
      <c r="M344" s="521">
        <v>6</v>
      </c>
      <c r="N344" s="482">
        <v>4641</v>
      </c>
    </row>
    <row r="345" spans="9:14" x14ac:dyDescent="0.25">
      <c r="I345" s="536">
        <v>45167</v>
      </c>
      <c r="J345" s="415" t="s">
        <v>694</v>
      </c>
      <c r="K345" s="415" t="s">
        <v>819</v>
      </c>
      <c r="L345" s="521" t="s">
        <v>9</v>
      </c>
      <c r="M345" s="521">
        <v>5</v>
      </c>
      <c r="N345" s="482">
        <v>7735</v>
      </c>
    </row>
    <row r="346" spans="9:14" x14ac:dyDescent="0.25">
      <c r="I346" s="536">
        <v>45167</v>
      </c>
      <c r="J346" s="415" t="s">
        <v>503</v>
      </c>
      <c r="K346" s="415" t="s">
        <v>504</v>
      </c>
      <c r="L346" s="521" t="s">
        <v>9</v>
      </c>
      <c r="M346" s="521">
        <v>3</v>
      </c>
      <c r="N346" s="482">
        <v>16243.5</v>
      </c>
    </row>
    <row r="347" spans="9:14" x14ac:dyDescent="0.25">
      <c r="I347" s="536">
        <v>45167</v>
      </c>
      <c r="J347" s="415" t="s">
        <v>3386</v>
      </c>
      <c r="K347" s="415" t="s">
        <v>3387</v>
      </c>
      <c r="L347" s="521" t="s">
        <v>9</v>
      </c>
      <c r="M347" s="521">
        <v>1</v>
      </c>
      <c r="N347" s="482">
        <v>139230</v>
      </c>
    </row>
    <row r="348" spans="9:14" x14ac:dyDescent="0.25">
      <c r="I348" s="536">
        <v>45167</v>
      </c>
      <c r="J348" s="415" t="s">
        <v>2471</v>
      </c>
      <c r="K348" s="415" t="s">
        <v>2472</v>
      </c>
      <c r="L348" s="521" t="s">
        <v>9</v>
      </c>
      <c r="M348" s="521">
        <v>2</v>
      </c>
      <c r="N348" s="482">
        <v>18564</v>
      </c>
    </row>
    <row r="349" spans="9:14" x14ac:dyDescent="0.25">
      <c r="I349" s="536">
        <v>45167</v>
      </c>
      <c r="J349" s="415" t="s">
        <v>3388</v>
      </c>
      <c r="K349" s="415" t="s">
        <v>3389</v>
      </c>
      <c r="L349" s="521" t="s">
        <v>9</v>
      </c>
      <c r="M349" s="521">
        <v>4</v>
      </c>
      <c r="N349" s="482">
        <v>30940</v>
      </c>
    </row>
    <row r="350" spans="9:14" x14ac:dyDescent="0.25">
      <c r="I350" s="536">
        <v>45167</v>
      </c>
      <c r="J350" s="415" t="s">
        <v>3390</v>
      </c>
      <c r="K350" s="415" t="s">
        <v>3391</v>
      </c>
      <c r="L350" s="521" t="s">
        <v>9</v>
      </c>
      <c r="M350" s="521">
        <v>4</v>
      </c>
      <c r="N350" s="482">
        <v>49504</v>
      </c>
    </row>
    <row r="351" spans="9:14" x14ac:dyDescent="0.25">
      <c r="I351" s="536">
        <v>45167</v>
      </c>
      <c r="J351" s="415" t="s">
        <v>3392</v>
      </c>
      <c r="K351" s="415" t="s">
        <v>3393</v>
      </c>
      <c r="L351" s="521" t="s">
        <v>9</v>
      </c>
      <c r="M351" s="521">
        <v>2</v>
      </c>
      <c r="N351" s="482">
        <v>371280</v>
      </c>
    </row>
    <row r="352" spans="9:14" x14ac:dyDescent="0.25">
      <c r="I352" s="536">
        <v>45167</v>
      </c>
      <c r="J352" s="415" t="s">
        <v>2891</v>
      </c>
      <c r="K352" s="415" t="s">
        <v>2892</v>
      </c>
      <c r="L352" s="521" t="s">
        <v>9</v>
      </c>
      <c r="M352" s="521">
        <v>1</v>
      </c>
      <c r="N352" s="482">
        <v>54145</v>
      </c>
    </row>
    <row r="353" spans="9:14" x14ac:dyDescent="0.25">
      <c r="I353" s="536">
        <v>45167</v>
      </c>
      <c r="J353" s="415" t="s">
        <v>513</v>
      </c>
      <c r="K353" s="415" t="s">
        <v>514</v>
      </c>
      <c r="L353" s="521" t="s">
        <v>9</v>
      </c>
      <c r="M353" s="521">
        <v>4</v>
      </c>
      <c r="N353" s="482">
        <v>105196</v>
      </c>
    </row>
    <row r="354" spans="9:14" x14ac:dyDescent="0.25">
      <c r="I354" s="536">
        <v>45167</v>
      </c>
      <c r="J354" s="415" t="s">
        <v>3394</v>
      </c>
      <c r="K354" s="415" t="s">
        <v>3395</v>
      </c>
      <c r="L354" s="521" t="s">
        <v>9</v>
      </c>
      <c r="M354" s="521">
        <v>2</v>
      </c>
      <c r="N354" s="482">
        <v>303272.20924</v>
      </c>
    </row>
    <row r="355" spans="9:14" x14ac:dyDescent="0.25">
      <c r="I355" s="536">
        <v>45167</v>
      </c>
      <c r="J355" s="415" t="s">
        <v>706</v>
      </c>
      <c r="K355" s="415" t="s">
        <v>707</v>
      </c>
      <c r="L355" s="521" t="s">
        <v>9</v>
      </c>
      <c r="M355" s="521">
        <v>1</v>
      </c>
      <c r="N355" s="482">
        <v>657127.43550999998</v>
      </c>
    </row>
    <row r="356" spans="9:14" x14ac:dyDescent="0.25">
      <c r="I356" s="536">
        <v>45167</v>
      </c>
      <c r="J356" s="415" t="s">
        <v>983</v>
      </c>
      <c r="K356" s="415" t="s">
        <v>984</v>
      </c>
      <c r="L356" s="521" t="s">
        <v>9</v>
      </c>
      <c r="M356" s="521">
        <v>1</v>
      </c>
      <c r="N356" s="482">
        <v>46607.2425</v>
      </c>
    </row>
    <row r="357" spans="9:14" x14ac:dyDescent="0.25">
      <c r="I357" s="536">
        <v>45167</v>
      </c>
      <c r="J357" s="415" t="s">
        <v>3396</v>
      </c>
      <c r="K357" s="415" t="s">
        <v>3397</v>
      </c>
      <c r="L357" s="521" t="s">
        <v>9</v>
      </c>
      <c r="M357" s="521">
        <v>1</v>
      </c>
      <c r="N357" s="482">
        <v>134589</v>
      </c>
    </row>
    <row r="358" spans="9:14" x14ac:dyDescent="0.25">
      <c r="I358" s="536">
        <v>45167</v>
      </c>
      <c r="J358" s="415" t="s">
        <v>3398</v>
      </c>
      <c r="K358" s="415" t="s">
        <v>3399</v>
      </c>
      <c r="L358" s="521" t="s">
        <v>9</v>
      </c>
      <c r="M358" s="521">
        <v>1</v>
      </c>
      <c r="N358" s="482">
        <v>89416.6</v>
      </c>
    </row>
    <row r="359" spans="9:14" x14ac:dyDescent="0.25">
      <c r="I359" s="536">
        <v>45167</v>
      </c>
      <c r="J359" s="415" t="s">
        <v>979</v>
      </c>
      <c r="K359" s="415" t="s">
        <v>980</v>
      </c>
      <c r="L359" s="521" t="s">
        <v>9</v>
      </c>
      <c r="M359" s="521">
        <v>1</v>
      </c>
      <c r="N359" s="482">
        <v>132478.53619000001</v>
      </c>
    </row>
    <row r="360" spans="9:14" ht="15.75" thickBot="1" x14ac:dyDescent="0.3">
      <c r="I360" s="537">
        <v>45167</v>
      </c>
      <c r="J360" s="538" t="s">
        <v>1583</v>
      </c>
      <c r="K360" s="538" t="s">
        <v>1584</v>
      </c>
      <c r="L360" s="530" t="s">
        <v>9</v>
      </c>
      <c r="M360" s="530">
        <v>1</v>
      </c>
      <c r="N360" s="473">
        <v>62197.86209000001</v>
      </c>
    </row>
    <row r="361" spans="9:14" x14ac:dyDescent="0.25">
      <c r="I361" s="548">
        <v>45170</v>
      </c>
      <c r="J361" s="417" t="s">
        <v>3251</v>
      </c>
      <c r="K361" s="417" t="s">
        <v>3252</v>
      </c>
      <c r="L361" s="417" t="s">
        <v>9</v>
      </c>
      <c r="M361" s="558">
        <v>1</v>
      </c>
      <c r="N361" s="468">
        <v>4486.3</v>
      </c>
    </row>
    <row r="362" spans="9:14" x14ac:dyDescent="0.25">
      <c r="I362" s="536">
        <v>45170</v>
      </c>
      <c r="J362" s="415" t="s">
        <v>3821</v>
      </c>
      <c r="K362" s="415" t="s">
        <v>3822</v>
      </c>
      <c r="L362" s="415" t="s">
        <v>9</v>
      </c>
      <c r="M362" s="557">
        <v>1</v>
      </c>
      <c r="N362" s="482">
        <v>3364353.7199999997</v>
      </c>
    </row>
    <row r="363" spans="9:14" x14ac:dyDescent="0.25">
      <c r="I363" s="536">
        <v>45173</v>
      </c>
      <c r="J363" s="415" t="s">
        <v>3823</v>
      </c>
      <c r="K363" s="415" t="s">
        <v>3824</v>
      </c>
      <c r="L363" s="415" t="s">
        <v>9</v>
      </c>
      <c r="M363" s="557">
        <v>1</v>
      </c>
      <c r="N363" s="482">
        <v>897260</v>
      </c>
    </row>
    <row r="364" spans="9:14" x14ac:dyDescent="0.25">
      <c r="I364" s="536">
        <v>45173</v>
      </c>
      <c r="J364" s="415" t="s">
        <v>3825</v>
      </c>
      <c r="K364" s="415" t="s">
        <v>3826</v>
      </c>
      <c r="L364" s="415" t="s">
        <v>9</v>
      </c>
      <c r="M364" s="557">
        <v>1</v>
      </c>
      <c r="N364" s="482">
        <v>278460</v>
      </c>
    </row>
    <row r="365" spans="9:14" x14ac:dyDescent="0.25">
      <c r="I365" s="536">
        <v>45174</v>
      </c>
      <c r="J365" s="415" t="s">
        <v>257</v>
      </c>
      <c r="K365" s="415" t="s">
        <v>258</v>
      </c>
      <c r="L365" s="415" t="s">
        <v>9</v>
      </c>
      <c r="M365" s="557">
        <v>1</v>
      </c>
      <c r="N365" s="482">
        <v>28196.194389999997</v>
      </c>
    </row>
    <row r="366" spans="9:14" x14ac:dyDescent="0.25">
      <c r="I366" s="536">
        <v>45174</v>
      </c>
      <c r="J366" s="415" t="s">
        <v>3827</v>
      </c>
      <c r="K366" s="415" t="s">
        <v>3828</v>
      </c>
      <c r="L366" s="415" t="s">
        <v>9</v>
      </c>
      <c r="M366" s="557">
        <v>1</v>
      </c>
      <c r="N366" s="482">
        <v>3651.2293999999997</v>
      </c>
    </row>
    <row r="367" spans="9:14" x14ac:dyDescent="0.25">
      <c r="I367" s="536">
        <v>45174</v>
      </c>
      <c r="J367" s="415" t="s">
        <v>3829</v>
      </c>
      <c r="K367" s="415" t="s">
        <v>3830</v>
      </c>
      <c r="L367" s="415" t="s">
        <v>9</v>
      </c>
      <c r="M367" s="557">
        <v>1</v>
      </c>
      <c r="N367" s="482">
        <v>4494.0349999999999</v>
      </c>
    </row>
    <row r="368" spans="9:14" x14ac:dyDescent="0.25">
      <c r="I368" s="536">
        <v>45174</v>
      </c>
      <c r="J368" s="415" t="s">
        <v>3831</v>
      </c>
      <c r="K368" s="415" t="s">
        <v>3832</v>
      </c>
      <c r="L368" s="415" t="s">
        <v>9</v>
      </c>
      <c r="M368" s="557">
        <v>1</v>
      </c>
      <c r="N368" s="482">
        <v>164.26046000000002</v>
      </c>
    </row>
    <row r="369" spans="9:14" x14ac:dyDescent="0.25">
      <c r="I369" s="536">
        <v>45174</v>
      </c>
      <c r="J369" s="415" t="s">
        <v>3833</v>
      </c>
      <c r="K369" s="415" t="s">
        <v>3834</v>
      </c>
      <c r="L369" s="415" t="s">
        <v>9</v>
      </c>
      <c r="M369" s="557">
        <v>1</v>
      </c>
      <c r="N369" s="482">
        <v>5597.5100999999995</v>
      </c>
    </row>
    <row r="370" spans="9:14" x14ac:dyDescent="0.25">
      <c r="I370" s="536">
        <v>45174</v>
      </c>
      <c r="J370" s="415" t="s">
        <v>2581</v>
      </c>
      <c r="K370" s="415" t="s">
        <v>2582</v>
      </c>
      <c r="L370" s="415" t="s">
        <v>9</v>
      </c>
      <c r="M370" s="557">
        <v>1</v>
      </c>
      <c r="N370" s="482">
        <v>3374.0534100000004</v>
      </c>
    </row>
    <row r="371" spans="9:14" x14ac:dyDescent="0.25">
      <c r="I371" s="536">
        <v>45175</v>
      </c>
      <c r="J371" s="415" t="s">
        <v>1730</v>
      </c>
      <c r="K371" s="415" t="s">
        <v>1731</v>
      </c>
      <c r="L371" s="415" t="s">
        <v>9</v>
      </c>
      <c r="M371" s="557">
        <v>1</v>
      </c>
      <c r="N371" s="482">
        <v>60970.642460000003</v>
      </c>
    </row>
    <row r="372" spans="9:14" x14ac:dyDescent="0.25">
      <c r="I372" s="536">
        <v>45175</v>
      </c>
      <c r="J372" s="415" t="s">
        <v>3835</v>
      </c>
      <c r="K372" s="415" t="s">
        <v>3836</v>
      </c>
      <c r="L372" s="415" t="s">
        <v>9</v>
      </c>
      <c r="M372" s="557">
        <v>150</v>
      </c>
      <c r="N372" s="482">
        <v>68408.34</v>
      </c>
    </row>
    <row r="373" spans="9:14" x14ac:dyDescent="0.25">
      <c r="I373" s="536">
        <v>45175</v>
      </c>
      <c r="J373" s="415" t="s">
        <v>3837</v>
      </c>
      <c r="K373" s="415" t="s">
        <v>3838</v>
      </c>
      <c r="L373" s="415" t="s">
        <v>9</v>
      </c>
      <c r="M373" s="557">
        <v>2</v>
      </c>
      <c r="N373" s="482">
        <v>18891.840240000001</v>
      </c>
    </row>
    <row r="374" spans="9:14" x14ac:dyDescent="0.25">
      <c r="I374" s="536">
        <v>45175</v>
      </c>
      <c r="J374" s="415" t="s">
        <v>3839</v>
      </c>
      <c r="K374" s="415" t="s">
        <v>3840</v>
      </c>
      <c r="L374" s="415" t="s">
        <v>9</v>
      </c>
      <c r="M374" s="557">
        <v>2</v>
      </c>
      <c r="N374" s="482">
        <v>17434.689999999999</v>
      </c>
    </row>
    <row r="375" spans="9:14" x14ac:dyDescent="0.25">
      <c r="I375" s="536">
        <v>45175</v>
      </c>
      <c r="J375" s="415" t="s">
        <v>3841</v>
      </c>
      <c r="K375" s="415" t="s">
        <v>3842</v>
      </c>
      <c r="L375" s="415" t="s">
        <v>9</v>
      </c>
      <c r="M375" s="557">
        <v>4</v>
      </c>
      <c r="N375" s="482">
        <v>14929.663839999999</v>
      </c>
    </row>
    <row r="376" spans="9:14" x14ac:dyDescent="0.25">
      <c r="I376" s="536">
        <v>45177</v>
      </c>
      <c r="J376" s="415" t="s">
        <v>2093</v>
      </c>
      <c r="K376" s="415" t="s">
        <v>2094</v>
      </c>
      <c r="L376" s="568" t="s">
        <v>9</v>
      </c>
      <c r="M376" s="557">
        <v>2</v>
      </c>
      <c r="N376" s="482">
        <v>659594.66846000007</v>
      </c>
    </row>
    <row r="377" spans="9:14" x14ac:dyDescent="0.25">
      <c r="I377" s="536">
        <v>45177</v>
      </c>
      <c r="J377" s="415" t="s">
        <v>740</v>
      </c>
      <c r="K377" s="415" t="s">
        <v>741</v>
      </c>
      <c r="L377" s="415" t="s">
        <v>9</v>
      </c>
      <c r="M377" s="557">
        <v>1</v>
      </c>
      <c r="N377" s="482">
        <v>30442.933429999997</v>
      </c>
    </row>
    <row r="378" spans="9:14" x14ac:dyDescent="0.25">
      <c r="I378" s="536">
        <v>45177</v>
      </c>
      <c r="J378" s="415" t="s">
        <v>181</v>
      </c>
      <c r="K378" s="415" t="s">
        <v>182</v>
      </c>
      <c r="L378" s="415" t="s">
        <v>9</v>
      </c>
      <c r="M378" s="557">
        <v>2</v>
      </c>
      <c r="N378" s="482">
        <v>229484.1458</v>
      </c>
    </row>
    <row r="379" spans="9:14" x14ac:dyDescent="0.25">
      <c r="I379" s="536">
        <v>45177</v>
      </c>
      <c r="J379" s="415" t="s">
        <v>3843</v>
      </c>
      <c r="K379" s="415" t="s">
        <v>3844</v>
      </c>
      <c r="L379" s="415" t="s">
        <v>9</v>
      </c>
      <c r="M379" s="557">
        <v>1</v>
      </c>
      <c r="N379" s="482">
        <v>159751.96055000002</v>
      </c>
    </row>
    <row r="380" spans="9:14" x14ac:dyDescent="0.25">
      <c r="I380" s="536">
        <v>45177</v>
      </c>
      <c r="J380" s="415" t="s">
        <v>362</v>
      </c>
      <c r="K380" s="415" t="s">
        <v>363</v>
      </c>
      <c r="L380" s="415" t="s">
        <v>9</v>
      </c>
      <c r="M380" s="557">
        <v>4</v>
      </c>
      <c r="N380" s="482">
        <v>1062.66524</v>
      </c>
    </row>
    <row r="381" spans="9:14" x14ac:dyDescent="0.25">
      <c r="I381" s="536">
        <v>45177</v>
      </c>
      <c r="J381" s="415" t="s">
        <v>3845</v>
      </c>
      <c r="K381" s="415" t="s">
        <v>3846</v>
      </c>
      <c r="L381" s="415" t="s">
        <v>9</v>
      </c>
      <c r="M381" s="557">
        <v>2</v>
      </c>
      <c r="N381" s="482">
        <v>10114.5954</v>
      </c>
    </row>
    <row r="382" spans="9:14" x14ac:dyDescent="0.25">
      <c r="I382" s="536">
        <v>45177</v>
      </c>
      <c r="J382" s="415" t="s">
        <v>360</v>
      </c>
      <c r="K382" s="415" t="s">
        <v>361</v>
      </c>
      <c r="L382" s="415" t="s">
        <v>9</v>
      </c>
      <c r="M382" s="557">
        <v>2</v>
      </c>
      <c r="N382" s="482">
        <v>9123.3087400000004</v>
      </c>
    </row>
    <row r="383" spans="9:14" x14ac:dyDescent="0.25">
      <c r="I383" s="536">
        <v>45177</v>
      </c>
      <c r="J383" s="415" t="s">
        <v>191</v>
      </c>
      <c r="K383" s="415" t="s">
        <v>2695</v>
      </c>
      <c r="L383" s="415" t="s">
        <v>9</v>
      </c>
      <c r="M383" s="557">
        <v>2</v>
      </c>
      <c r="N383" s="482">
        <v>256488.2684</v>
      </c>
    </row>
    <row r="384" spans="9:14" x14ac:dyDescent="0.25">
      <c r="I384" s="536">
        <v>45177</v>
      </c>
      <c r="J384" s="415" t="s">
        <v>74</v>
      </c>
      <c r="K384" s="415" t="s">
        <v>75</v>
      </c>
      <c r="L384" s="415" t="s">
        <v>9</v>
      </c>
      <c r="M384" s="557">
        <v>1</v>
      </c>
      <c r="N384" s="482">
        <v>412675.01275000005</v>
      </c>
    </row>
    <row r="385" spans="9:14" x14ac:dyDescent="0.25">
      <c r="I385" s="536">
        <v>45177</v>
      </c>
      <c r="J385" s="415" t="s">
        <v>374</v>
      </c>
      <c r="K385" s="415" t="s">
        <v>1309</v>
      </c>
      <c r="L385" s="415" t="s">
        <v>9</v>
      </c>
      <c r="M385" s="557">
        <v>1</v>
      </c>
      <c r="N385" s="482">
        <v>522971.08500000002</v>
      </c>
    </row>
    <row r="386" spans="9:14" x14ac:dyDescent="0.25">
      <c r="I386" s="536">
        <v>45177</v>
      </c>
      <c r="J386" s="415" t="s">
        <v>376</v>
      </c>
      <c r="K386" s="415" t="s">
        <v>377</v>
      </c>
      <c r="L386" s="415" t="s">
        <v>9</v>
      </c>
      <c r="M386" s="557">
        <v>1</v>
      </c>
      <c r="N386" s="482">
        <v>24686.685660000003</v>
      </c>
    </row>
    <row r="387" spans="9:14" x14ac:dyDescent="0.25">
      <c r="I387" s="536">
        <v>45178</v>
      </c>
      <c r="J387" s="415" t="s">
        <v>3847</v>
      </c>
      <c r="K387" s="415" t="s">
        <v>3848</v>
      </c>
      <c r="L387" s="415" t="s">
        <v>9</v>
      </c>
      <c r="M387" s="557">
        <v>1</v>
      </c>
      <c r="N387" s="482">
        <v>100555</v>
      </c>
    </row>
    <row r="388" spans="9:14" x14ac:dyDescent="0.25">
      <c r="I388" s="536">
        <v>45178</v>
      </c>
      <c r="J388" s="415" t="s">
        <v>3849</v>
      </c>
      <c r="K388" s="415" t="s">
        <v>3850</v>
      </c>
      <c r="L388" s="415" t="s">
        <v>9</v>
      </c>
      <c r="M388" s="557">
        <v>1</v>
      </c>
      <c r="N388" s="482">
        <v>649740</v>
      </c>
    </row>
    <row r="389" spans="9:14" x14ac:dyDescent="0.25">
      <c r="I389" s="536">
        <v>45183</v>
      </c>
      <c r="J389" s="415" t="s">
        <v>3851</v>
      </c>
      <c r="K389" s="415" t="s">
        <v>3852</v>
      </c>
      <c r="L389" s="415" t="s">
        <v>9</v>
      </c>
      <c r="M389" s="557">
        <v>1</v>
      </c>
      <c r="N389" s="482">
        <v>556525.70064000005</v>
      </c>
    </row>
    <row r="390" spans="9:14" x14ac:dyDescent="0.25">
      <c r="I390" s="536">
        <v>45187</v>
      </c>
      <c r="J390" s="415" t="s">
        <v>3853</v>
      </c>
      <c r="K390" s="415" t="s">
        <v>3854</v>
      </c>
      <c r="L390" s="415" t="s">
        <v>9</v>
      </c>
      <c r="M390" s="557">
        <v>1</v>
      </c>
      <c r="N390" s="482">
        <v>896501.97</v>
      </c>
    </row>
    <row r="391" spans="9:14" x14ac:dyDescent="0.25">
      <c r="I391" s="536">
        <v>45187</v>
      </c>
      <c r="J391" s="415" t="s">
        <v>181</v>
      </c>
      <c r="K391" s="415" t="s">
        <v>182</v>
      </c>
      <c r="L391" s="415" t="s">
        <v>9</v>
      </c>
      <c r="M391" s="557">
        <v>3</v>
      </c>
      <c r="N391" s="482">
        <v>344226.21869999997</v>
      </c>
    </row>
    <row r="392" spans="9:14" x14ac:dyDescent="0.25">
      <c r="I392" s="536">
        <v>45187</v>
      </c>
      <c r="J392" s="415" t="s">
        <v>74</v>
      </c>
      <c r="K392" s="415" t="s">
        <v>75</v>
      </c>
      <c r="L392" s="415" t="s">
        <v>9</v>
      </c>
      <c r="M392" s="557">
        <v>1</v>
      </c>
      <c r="N392" s="482">
        <v>412675.01275000005</v>
      </c>
    </row>
    <row r="393" spans="9:14" x14ac:dyDescent="0.25">
      <c r="I393" s="535">
        <v>45189</v>
      </c>
      <c r="J393" s="451" t="s">
        <v>602</v>
      </c>
      <c r="K393" s="451" t="s">
        <v>2945</v>
      </c>
      <c r="L393" s="462" t="s">
        <v>9</v>
      </c>
      <c r="M393" s="560">
        <v>1</v>
      </c>
      <c r="N393" s="482">
        <v>113176.80283</v>
      </c>
    </row>
    <row r="394" spans="9:14" x14ac:dyDescent="0.25">
      <c r="I394" s="535">
        <v>45189</v>
      </c>
      <c r="J394" s="451" t="s">
        <v>626</v>
      </c>
      <c r="K394" s="451" t="s">
        <v>627</v>
      </c>
      <c r="L394" s="462" t="s">
        <v>9</v>
      </c>
      <c r="M394" s="560">
        <v>1</v>
      </c>
      <c r="N394" s="482">
        <v>21617.793470000001</v>
      </c>
    </row>
    <row r="395" spans="9:14" x14ac:dyDescent="0.25">
      <c r="I395" s="535">
        <v>45189</v>
      </c>
      <c r="J395" s="451" t="s">
        <v>624</v>
      </c>
      <c r="K395" s="451" t="s">
        <v>2816</v>
      </c>
      <c r="L395" s="462" t="s">
        <v>9</v>
      </c>
      <c r="M395" s="560">
        <v>2</v>
      </c>
      <c r="N395" s="482">
        <v>230522.43032000001</v>
      </c>
    </row>
    <row r="396" spans="9:14" x14ac:dyDescent="0.25">
      <c r="I396" s="535">
        <v>45190</v>
      </c>
      <c r="J396" s="451" t="s">
        <v>2990</v>
      </c>
      <c r="K396" s="451" t="s">
        <v>3855</v>
      </c>
      <c r="L396" s="462" t="s">
        <v>9</v>
      </c>
      <c r="M396" s="560">
        <v>1</v>
      </c>
      <c r="N396" s="482">
        <v>17403.75</v>
      </c>
    </row>
    <row r="397" spans="9:14" x14ac:dyDescent="0.25">
      <c r="I397" s="510">
        <v>45191</v>
      </c>
      <c r="J397" s="451" t="s">
        <v>229</v>
      </c>
      <c r="K397" s="451" t="s">
        <v>3250</v>
      </c>
      <c r="L397" s="462" t="s">
        <v>9</v>
      </c>
      <c r="M397" s="561">
        <v>8</v>
      </c>
      <c r="N397" s="482">
        <v>218702.85527999999</v>
      </c>
    </row>
    <row r="398" spans="9:14" x14ac:dyDescent="0.25">
      <c r="I398" s="510">
        <v>45191</v>
      </c>
      <c r="J398" s="451" t="s">
        <v>3856</v>
      </c>
      <c r="K398" s="451" t="s">
        <v>3857</v>
      </c>
      <c r="L398" s="462" t="s">
        <v>9</v>
      </c>
      <c r="M398" s="561">
        <v>1</v>
      </c>
      <c r="N398" s="482">
        <v>8547.1749999999993</v>
      </c>
    </row>
    <row r="399" spans="9:14" x14ac:dyDescent="0.25">
      <c r="I399" s="510">
        <v>45191</v>
      </c>
      <c r="J399" s="451" t="s">
        <v>3858</v>
      </c>
      <c r="K399" s="451" t="s">
        <v>3859</v>
      </c>
      <c r="L399" s="462" t="s">
        <v>9</v>
      </c>
      <c r="M399" s="561">
        <v>1</v>
      </c>
      <c r="N399" s="482">
        <v>81681.600000000006</v>
      </c>
    </row>
    <row r="400" spans="9:14" x14ac:dyDescent="0.25">
      <c r="I400" s="510">
        <v>45191</v>
      </c>
      <c r="J400" s="451" t="s">
        <v>1816</v>
      </c>
      <c r="K400" s="451" t="s">
        <v>1817</v>
      </c>
      <c r="L400" s="462" t="s">
        <v>9</v>
      </c>
      <c r="M400" s="561">
        <v>8</v>
      </c>
      <c r="N400" s="482">
        <v>119161.69720000001</v>
      </c>
    </row>
    <row r="401" spans="9:14" x14ac:dyDescent="0.25">
      <c r="I401" s="510">
        <v>45191</v>
      </c>
      <c r="J401" s="451" t="s">
        <v>191</v>
      </c>
      <c r="K401" s="451" t="s">
        <v>2695</v>
      </c>
      <c r="L401" s="462" t="s">
        <v>9</v>
      </c>
      <c r="M401" s="561">
        <v>1</v>
      </c>
      <c r="N401" s="482">
        <v>135362.22154000003</v>
      </c>
    </row>
    <row r="402" spans="9:14" x14ac:dyDescent="0.25">
      <c r="I402" s="510">
        <v>45191</v>
      </c>
      <c r="J402" s="451" t="s">
        <v>257</v>
      </c>
      <c r="K402" s="451" t="s">
        <v>258</v>
      </c>
      <c r="L402" s="462" t="s">
        <v>9</v>
      </c>
      <c r="M402" s="561">
        <v>2</v>
      </c>
      <c r="N402" s="482">
        <v>54845.636300000006</v>
      </c>
    </row>
    <row r="403" spans="9:14" x14ac:dyDescent="0.25">
      <c r="I403" s="536">
        <v>45192</v>
      </c>
      <c r="J403" s="415" t="s">
        <v>243</v>
      </c>
      <c r="K403" s="415" t="s">
        <v>244</v>
      </c>
      <c r="L403" s="415" t="s">
        <v>9</v>
      </c>
      <c r="M403" s="557">
        <v>2</v>
      </c>
      <c r="N403" s="482">
        <v>1933.2240200000003</v>
      </c>
    </row>
    <row r="404" spans="9:14" x14ac:dyDescent="0.25">
      <c r="I404" s="536">
        <v>45192</v>
      </c>
      <c r="J404" s="415" t="s">
        <v>521</v>
      </c>
      <c r="K404" s="415" t="s">
        <v>522</v>
      </c>
      <c r="L404" s="415" t="s">
        <v>9</v>
      </c>
      <c r="M404" s="557">
        <v>2</v>
      </c>
      <c r="N404" s="482">
        <v>44776.368000000002</v>
      </c>
    </row>
    <row r="405" spans="9:14" x14ac:dyDescent="0.25">
      <c r="I405" s="536">
        <v>45192</v>
      </c>
      <c r="J405" s="415" t="s">
        <v>1163</v>
      </c>
      <c r="K405" s="415" t="s">
        <v>1164</v>
      </c>
      <c r="L405" s="415" t="s">
        <v>9</v>
      </c>
      <c r="M405" s="557">
        <v>1</v>
      </c>
      <c r="N405" s="482">
        <v>998.26362999999992</v>
      </c>
    </row>
    <row r="406" spans="9:14" x14ac:dyDescent="0.25">
      <c r="I406" s="536">
        <v>45192</v>
      </c>
      <c r="J406" s="415" t="s">
        <v>561</v>
      </c>
      <c r="K406" s="415" t="s">
        <v>562</v>
      </c>
      <c r="L406" s="415" t="s">
        <v>9</v>
      </c>
      <c r="M406" s="557">
        <v>1</v>
      </c>
      <c r="N406" s="482">
        <v>12071.241</v>
      </c>
    </row>
    <row r="407" spans="9:14" x14ac:dyDescent="0.25">
      <c r="I407" s="536">
        <v>45192</v>
      </c>
      <c r="J407" s="415" t="s">
        <v>1634</v>
      </c>
      <c r="K407" s="415" t="s">
        <v>1635</v>
      </c>
      <c r="L407" s="415" t="s">
        <v>9</v>
      </c>
      <c r="M407" s="557">
        <v>1</v>
      </c>
      <c r="N407" s="482">
        <v>30217.427239999997</v>
      </c>
    </row>
    <row r="408" spans="9:14" x14ac:dyDescent="0.25">
      <c r="I408" s="536">
        <v>45192</v>
      </c>
      <c r="J408" s="415" t="s">
        <v>3860</v>
      </c>
      <c r="K408" s="415" t="s">
        <v>3861</v>
      </c>
      <c r="L408" s="415" t="s">
        <v>9</v>
      </c>
      <c r="M408" s="557">
        <v>1</v>
      </c>
      <c r="N408" s="482">
        <v>3396.65508</v>
      </c>
    </row>
    <row r="409" spans="9:14" x14ac:dyDescent="0.25">
      <c r="I409" s="536">
        <v>45196</v>
      </c>
      <c r="J409" s="415" t="s">
        <v>3153</v>
      </c>
      <c r="K409" s="415" t="s">
        <v>3154</v>
      </c>
      <c r="L409" s="415" t="s">
        <v>9</v>
      </c>
      <c r="M409" s="557">
        <v>1</v>
      </c>
      <c r="N409" s="482">
        <v>4486300</v>
      </c>
    </row>
    <row r="410" spans="9:14" x14ac:dyDescent="0.25">
      <c r="I410" s="536">
        <v>45198</v>
      </c>
      <c r="J410" s="415" t="s">
        <v>243</v>
      </c>
      <c r="K410" s="415" t="s">
        <v>244</v>
      </c>
      <c r="L410" s="415" t="s">
        <v>9</v>
      </c>
      <c r="M410" s="557">
        <v>2</v>
      </c>
      <c r="N410" s="482">
        <v>1776.8532599999999</v>
      </c>
    </row>
    <row r="411" spans="9:14" x14ac:dyDescent="0.25">
      <c r="I411" s="536">
        <v>45198</v>
      </c>
      <c r="J411" s="415" t="s">
        <v>521</v>
      </c>
      <c r="K411" s="415" t="s">
        <v>522</v>
      </c>
      <c r="L411" s="415" t="s">
        <v>9</v>
      </c>
      <c r="M411" s="557">
        <v>2</v>
      </c>
      <c r="N411" s="482">
        <v>44776.368000000002</v>
      </c>
    </row>
    <row r="412" spans="9:14" x14ac:dyDescent="0.25">
      <c r="I412" s="536">
        <v>45198</v>
      </c>
      <c r="J412" s="415" t="s">
        <v>1634</v>
      </c>
      <c r="K412" s="415" t="s">
        <v>1635</v>
      </c>
      <c r="L412" s="415" t="s">
        <v>9</v>
      </c>
      <c r="M412" s="557">
        <v>1</v>
      </c>
      <c r="N412" s="482">
        <v>30217.427239999997</v>
      </c>
    </row>
    <row r="413" spans="9:14" ht="15.75" thickBot="1" x14ac:dyDescent="0.3">
      <c r="I413" s="537">
        <v>45198</v>
      </c>
      <c r="J413" s="538" t="s">
        <v>561</v>
      </c>
      <c r="K413" s="538" t="s">
        <v>562</v>
      </c>
      <c r="L413" s="538" t="s">
        <v>9</v>
      </c>
      <c r="M413" s="559">
        <v>1</v>
      </c>
      <c r="N413" s="473">
        <v>12071.241</v>
      </c>
    </row>
    <row r="414" spans="9:14" x14ac:dyDescent="0.25">
      <c r="I414" s="548">
        <v>45200</v>
      </c>
      <c r="J414" s="417" t="s">
        <v>4258</v>
      </c>
      <c r="K414" s="417" t="s">
        <v>4259</v>
      </c>
      <c r="L414" s="417" t="s">
        <v>9</v>
      </c>
      <c r="M414" s="558">
        <v>1</v>
      </c>
      <c r="N414" s="468">
        <v>1619.2449000000001</v>
      </c>
    </row>
    <row r="415" spans="9:14" x14ac:dyDescent="0.25">
      <c r="I415" s="536">
        <v>45200</v>
      </c>
      <c r="J415" s="415" t="s">
        <v>790</v>
      </c>
      <c r="K415" s="415" t="s">
        <v>791</v>
      </c>
      <c r="L415" s="415" t="s">
        <v>9</v>
      </c>
      <c r="M415" s="557">
        <v>1</v>
      </c>
      <c r="N415" s="482">
        <v>947.22810000000004</v>
      </c>
    </row>
    <row r="416" spans="9:14" x14ac:dyDescent="0.25">
      <c r="I416" s="536">
        <v>45203</v>
      </c>
      <c r="J416" s="415" t="s">
        <v>386</v>
      </c>
      <c r="K416" s="415" t="s">
        <v>4203</v>
      </c>
      <c r="L416" s="415" t="s">
        <v>9</v>
      </c>
      <c r="M416" s="557">
        <v>4</v>
      </c>
      <c r="N416" s="482">
        <v>105180.77752000002</v>
      </c>
    </row>
    <row r="417" spans="9:14" x14ac:dyDescent="0.25">
      <c r="I417" s="536">
        <v>45203</v>
      </c>
      <c r="J417" s="415" t="s">
        <v>229</v>
      </c>
      <c r="K417" s="415" t="s">
        <v>3250</v>
      </c>
      <c r="L417" s="415" t="s">
        <v>9</v>
      </c>
      <c r="M417" s="557">
        <v>8</v>
      </c>
      <c r="N417" s="482">
        <v>218702.85527999999</v>
      </c>
    </row>
    <row r="418" spans="9:14" x14ac:dyDescent="0.25">
      <c r="I418" s="536">
        <v>45212</v>
      </c>
      <c r="J418" s="415" t="s">
        <v>3944</v>
      </c>
      <c r="K418" s="415" t="s">
        <v>3945</v>
      </c>
      <c r="L418" s="415" t="s">
        <v>9</v>
      </c>
      <c r="M418" s="557">
        <v>1</v>
      </c>
      <c r="N418" s="482">
        <v>585000.15391999995</v>
      </c>
    </row>
    <row r="419" spans="9:14" x14ac:dyDescent="0.25">
      <c r="I419" s="536">
        <v>45220</v>
      </c>
      <c r="J419" s="415" t="s">
        <v>912</v>
      </c>
      <c r="K419" s="415" t="s">
        <v>913</v>
      </c>
      <c r="L419" s="415" t="s">
        <v>9</v>
      </c>
      <c r="M419" s="557">
        <v>1</v>
      </c>
      <c r="N419" s="482">
        <v>26066.640600000002</v>
      </c>
    </row>
    <row r="420" spans="9:14" x14ac:dyDescent="0.25">
      <c r="I420" s="536">
        <v>45222</v>
      </c>
      <c r="J420" s="415" t="s">
        <v>74</v>
      </c>
      <c r="K420" s="415" t="s">
        <v>75</v>
      </c>
      <c r="L420" s="415" t="s">
        <v>9</v>
      </c>
      <c r="M420" s="557">
        <v>2</v>
      </c>
      <c r="N420" s="482">
        <v>777367.5</v>
      </c>
    </row>
    <row r="421" spans="9:14" x14ac:dyDescent="0.25">
      <c r="I421" s="510">
        <v>45225</v>
      </c>
      <c r="J421" s="451" t="s">
        <v>4260</v>
      </c>
      <c r="K421" s="451" t="s">
        <v>4261</v>
      </c>
      <c r="L421" s="462" t="s">
        <v>9</v>
      </c>
      <c r="M421" s="561">
        <v>20</v>
      </c>
      <c r="N421" s="482">
        <v>466420.5</v>
      </c>
    </row>
    <row r="422" spans="9:14" x14ac:dyDescent="0.25">
      <c r="I422" s="536">
        <v>45229</v>
      </c>
      <c r="J422" s="415" t="s">
        <v>257</v>
      </c>
      <c r="K422" s="415" t="s">
        <v>258</v>
      </c>
      <c r="L422" s="415" t="s">
        <v>9</v>
      </c>
      <c r="M422" s="557">
        <v>1</v>
      </c>
      <c r="N422" s="482">
        <v>26528.636679999996</v>
      </c>
    </row>
    <row r="423" spans="9:14" x14ac:dyDescent="0.25">
      <c r="I423" s="536">
        <v>45230</v>
      </c>
      <c r="J423" s="415" t="s">
        <v>4262</v>
      </c>
      <c r="K423" s="415" t="s">
        <v>4263</v>
      </c>
      <c r="L423" s="415" t="s">
        <v>9</v>
      </c>
      <c r="M423" s="557">
        <v>2</v>
      </c>
      <c r="N423" s="482">
        <v>1043389.62</v>
      </c>
    </row>
    <row r="424" spans="9:14" ht="15.75" thickBot="1" x14ac:dyDescent="0.3">
      <c r="I424" s="537">
        <v>45230</v>
      </c>
      <c r="J424" s="538" t="s">
        <v>4264</v>
      </c>
      <c r="K424" s="538" t="s">
        <v>4265</v>
      </c>
      <c r="L424" s="538" t="s">
        <v>9</v>
      </c>
      <c r="M424" s="559">
        <v>1</v>
      </c>
      <c r="N424" s="473">
        <v>51183.608840000001</v>
      </c>
    </row>
    <row r="425" spans="9:14" x14ac:dyDescent="0.25">
      <c r="I425" s="548">
        <v>45231</v>
      </c>
      <c r="J425" s="417" t="s">
        <v>602</v>
      </c>
      <c r="K425" s="417" t="s">
        <v>2945</v>
      </c>
      <c r="L425" s="417" t="s">
        <v>9</v>
      </c>
      <c r="M425" s="558">
        <v>3</v>
      </c>
      <c r="N425" s="468">
        <v>339125.38841999997</v>
      </c>
    </row>
    <row r="426" spans="9:14" x14ac:dyDescent="0.25">
      <c r="I426" s="536">
        <v>45231</v>
      </c>
      <c r="J426" s="415" t="s">
        <v>2540</v>
      </c>
      <c r="K426" s="415" t="s">
        <v>2541</v>
      </c>
      <c r="L426" s="415" t="s">
        <v>9</v>
      </c>
      <c r="M426" s="557">
        <v>1</v>
      </c>
      <c r="N426" s="482">
        <v>117006.50962000001</v>
      </c>
    </row>
    <row r="427" spans="9:14" x14ac:dyDescent="0.25">
      <c r="I427" s="536">
        <v>45231</v>
      </c>
      <c r="J427" s="415" t="s">
        <v>257</v>
      </c>
      <c r="K427" s="415" t="s">
        <v>258</v>
      </c>
      <c r="L427" s="415" t="s">
        <v>9</v>
      </c>
      <c r="M427" s="557">
        <v>2</v>
      </c>
      <c r="N427" s="482">
        <v>53057.304300000003</v>
      </c>
    </row>
    <row r="428" spans="9:14" x14ac:dyDescent="0.25">
      <c r="I428" s="536">
        <v>45232</v>
      </c>
      <c r="J428" s="415" t="s">
        <v>4307</v>
      </c>
      <c r="K428" s="415" t="s">
        <v>4308</v>
      </c>
      <c r="L428" s="415" t="s">
        <v>9</v>
      </c>
      <c r="M428" s="557">
        <v>1</v>
      </c>
      <c r="N428" s="482">
        <v>3445000.0057199998</v>
      </c>
    </row>
    <row r="429" spans="9:14" x14ac:dyDescent="0.25">
      <c r="I429" s="536">
        <v>45233</v>
      </c>
      <c r="J429" s="415" t="s">
        <v>3904</v>
      </c>
      <c r="K429" s="415" t="s">
        <v>3905</v>
      </c>
      <c r="L429" s="415" t="s">
        <v>9</v>
      </c>
      <c r="M429" s="557">
        <v>2</v>
      </c>
      <c r="N429" s="482">
        <v>6237.5040000000008</v>
      </c>
    </row>
    <row r="430" spans="9:14" x14ac:dyDescent="0.25">
      <c r="I430" s="536">
        <v>45233</v>
      </c>
      <c r="J430" s="415" t="s">
        <v>4008</v>
      </c>
      <c r="K430" s="415" t="s">
        <v>4009</v>
      </c>
      <c r="L430" s="415" t="s">
        <v>9</v>
      </c>
      <c r="M430" s="557">
        <v>2</v>
      </c>
      <c r="N430" s="482">
        <v>39555.985560000001</v>
      </c>
    </row>
    <row r="431" spans="9:14" x14ac:dyDescent="0.25">
      <c r="I431" s="536">
        <v>45233</v>
      </c>
      <c r="J431" s="415" t="s">
        <v>3908</v>
      </c>
      <c r="K431" s="415" t="s">
        <v>3909</v>
      </c>
      <c r="L431" s="415" t="s">
        <v>9</v>
      </c>
      <c r="M431" s="557">
        <v>2</v>
      </c>
      <c r="N431" s="482">
        <v>34111.35</v>
      </c>
    </row>
    <row r="432" spans="9:14" x14ac:dyDescent="0.25">
      <c r="I432" s="536">
        <v>45233</v>
      </c>
      <c r="J432" s="415" t="s">
        <v>475</v>
      </c>
      <c r="K432" s="415" t="s">
        <v>476</v>
      </c>
      <c r="L432" s="415" t="s">
        <v>9</v>
      </c>
      <c r="M432" s="557">
        <v>1</v>
      </c>
      <c r="N432" s="482">
        <v>6822.27</v>
      </c>
    </row>
    <row r="433" spans="9:14" x14ac:dyDescent="0.25">
      <c r="I433" s="536">
        <v>45252</v>
      </c>
      <c r="J433" s="415" t="s">
        <v>74</v>
      </c>
      <c r="K433" s="415" t="s">
        <v>75</v>
      </c>
      <c r="L433" s="415" t="s">
        <v>9</v>
      </c>
      <c r="M433" s="557">
        <v>8</v>
      </c>
      <c r="N433" s="482">
        <v>3109470</v>
      </c>
    </row>
    <row r="434" spans="9:14" x14ac:dyDescent="0.25">
      <c r="I434" s="536">
        <v>45253</v>
      </c>
      <c r="J434" s="415" t="s">
        <v>4383</v>
      </c>
      <c r="K434" s="415" t="s">
        <v>4384</v>
      </c>
      <c r="L434" s="415" t="s">
        <v>9</v>
      </c>
      <c r="M434" s="557">
        <v>2</v>
      </c>
      <c r="N434" s="482">
        <v>57193.239740000005</v>
      </c>
    </row>
    <row r="435" spans="9:14" x14ac:dyDescent="0.25">
      <c r="I435" s="536">
        <v>45253</v>
      </c>
      <c r="J435" s="415" t="s">
        <v>3153</v>
      </c>
      <c r="K435" s="415" t="s">
        <v>3154</v>
      </c>
      <c r="L435" s="415" t="s">
        <v>9</v>
      </c>
      <c r="M435" s="557">
        <v>1</v>
      </c>
      <c r="N435" s="482">
        <v>4225000.0046800002</v>
      </c>
    </row>
    <row r="436" spans="9:14" x14ac:dyDescent="0.25">
      <c r="I436" s="536">
        <v>45253</v>
      </c>
      <c r="J436" s="415" t="s">
        <v>4600</v>
      </c>
      <c r="K436" s="415" t="s">
        <v>4601</v>
      </c>
      <c r="L436" s="415" t="s">
        <v>9</v>
      </c>
      <c r="M436" s="557">
        <v>1</v>
      </c>
      <c r="N436" s="482">
        <v>10906350</v>
      </c>
    </row>
    <row r="437" spans="9:14" x14ac:dyDescent="0.25">
      <c r="I437" s="536">
        <v>45253</v>
      </c>
      <c r="J437" s="415" t="s">
        <v>4383</v>
      </c>
      <c r="K437" s="415" t="s">
        <v>4384</v>
      </c>
      <c r="L437" s="415" t="s">
        <v>9</v>
      </c>
      <c r="M437" s="557">
        <v>2</v>
      </c>
      <c r="N437" s="482">
        <v>57193.239740000005</v>
      </c>
    </row>
    <row r="438" spans="9:14" x14ac:dyDescent="0.25">
      <c r="I438" s="536">
        <v>45254</v>
      </c>
      <c r="J438" s="415" t="s">
        <v>4602</v>
      </c>
      <c r="K438" s="415" t="s">
        <v>4603</v>
      </c>
      <c r="L438" s="415" t="s">
        <v>9</v>
      </c>
      <c r="M438" s="557">
        <v>1</v>
      </c>
      <c r="N438" s="482">
        <v>27846</v>
      </c>
    </row>
    <row r="439" spans="9:14" x14ac:dyDescent="0.25">
      <c r="I439" s="536">
        <v>45254</v>
      </c>
      <c r="J439" s="415" t="s">
        <v>3163</v>
      </c>
      <c r="K439" s="415" t="s">
        <v>3164</v>
      </c>
      <c r="L439" s="415" t="s">
        <v>9</v>
      </c>
      <c r="M439" s="557">
        <v>1</v>
      </c>
      <c r="N439" s="482">
        <v>15470</v>
      </c>
    </row>
    <row r="440" spans="9:14" x14ac:dyDescent="0.25">
      <c r="I440" s="536">
        <v>45254</v>
      </c>
      <c r="J440" s="415" t="s">
        <v>4604</v>
      </c>
      <c r="K440" s="415" t="s">
        <v>4605</v>
      </c>
      <c r="L440" s="415" t="s">
        <v>9</v>
      </c>
      <c r="M440" s="557">
        <v>1</v>
      </c>
      <c r="N440" s="482">
        <v>23205</v>
      </c>
    </row>
    <row r="441" spans="9:14" x14ac:dyDescent="0.25">
      <c r="I441" s="536">
        <v>45254</v>
      </c>
      <c r="J441" s="415" t="s">
        <v>169</v>
      </c>
      <c r="K441" s="415" t="s">
        <v>1681</v>
      </c>
      <c r="L441" s="415" t="s">
        <v>9</v>
      </c>
      <c r="M441" s="557">
        <v>4</v>
      </c>
      <c r="N441" s="482">
        <v>3094</v>
      </c>
    </row>
    <row r="442" spans="9:14" x14ac:dyDescent="0.25">
      <c r="I442" s="536">
        <v>45254</v>
      </c>
      <c r="J442" s="415" t="s">
        <v>177</v>
      </c>
      <c r="K442" s="415" t="s">
        <v>178</v>
      </c>
      <c r="L442" s="415" t="s">
        <v>9</v>
      </c>
      <c r="M442" s="557">
        <v>4</v>
      </c>
      <c r="N442" s="482">
        <v>6188</v>
      </c>
    </row>
    <row r="443" spans="9:14" x14ac:dyDescent="0.25">
      <c r="I443" s="536">
        <v>45254</v>
      </c>
      <c r="J443" s="415" t="s">
        <v>551</v>
      </c>
      <c r="K443" s="415" t="s">
        <v>552</v>
      </c>
      <c r="L443" s="415" t="s">
        <v>9</v>
      </c>
      <c r="M443" s="557">
        <v>4</v>
      </c>
      <c r="N443" s="482">
        <v>6188</v>
      </c>
    </row>
    <row r="444" spans="9:14" x14ac:dyDescent="0.25">
      <c r="I444" s="536">
        <v>45258</v>
      </c>
      <c r="J444" s="415" t="s">
        <v>74</v>
      </c>
      <c r="K444" s="415" t="s">
        <v>75</v>
      </c>
      <c r="L444" s="415" t="s">
        <v>9</v>
      </c>
      <c r="M444" s="557">
        <v>3</v>
      </c>
      <c r="N444" s="482">
        <v>1166051.25</v>
      </c>
    </row>
    <row r="445" spans="9:14" ht="15.75" thickBot="1" x14ac:dyDescent="0.3">
      <c r="I445" s="537">
        <v>45260</v>
      </c>
      <c r="J445" s="538" t="s">
        <v>191</v>
      </c>
      <c r="K445" s="538" t="s">
        <v>2695</v>
      </c>
      <c r="L445" s="538" t="s">
        <v>9</v>
      </c>
      <c r="M445" s="559">
        <v>1</v>
      </c>
      <c r="N445" s="473">
        <v>128386.93777</v>
      </c>
    </row>
    <row r="446" spans="9:14" x14ac:dyDescent="0.25">
      <c r="I446" s="548">
        <v>45263</v>
      </c>
      <c r="J446" s="417" t="s">
        <v>2901</v>
      </c>
      <c r="K446" s="417" t="s">
        <v>2902</v>
      </c>
      <c r="L446" s="417" t="s">
        <v>9</v>
      </c>
      <c r="M446" s="558">
        <v>1</v>
      </c>
      <c r="N446" s="468">
        <v>52335.01</v>
      </c>
    </row>
    <row r="447" spans="9:14" x14ac:dyDescent="0.25">
      <c r="I447" s="536">
        <v>45264</v>
      </c>
      <c r="J447" s="415" t="s">
        <v>4459</v>
      </c>
      <c r="K447" s="415" t="s">
        <v>4460</v>
      </c>
      <c r="L447" s="415" t="s">
        <v>9</v>
      </c>
      <c r="M447" s="557">
        <v>1</v>
      </c>
      <c r="N447" s="482">
        <v>3977999.9977899999</v>
      </c>
    </row>
    <row r="448" spans="9:14" x14ac:dyDescent="0.25">
      <c r="I448" s="536">
        <v>45264</v>
      </c>
      <c r="J448" s="415" t="s">
        <v>1567</v>
      </c>
      <c r="K448" s="415" t="s">
        <v>1568</v>
      </c>
      <c r="L448" s="415" t="s">
        <v>9</v>
      </c>
      <c r="M448" s="557">
        <v>1</v>
      </c>
      <c r="N448" s="482">
        <v>495040</v>
      </c>
    </row>
    <row r="449" spans="9:14" x14ac:dyDescent="0.25">
      <c r="I449" s="536">
        <v>45275</v>
      </c>
      <c r="J449" s="415" t="s">
        <v>1462</v>
      </c>
      <c r="K449" s="415" t="s">
        <v>1463</v>
      </c>
      <c r="L449" s="415" t="s">
        <v>9</v>
      </c>
      <c r="M449" s="557">
        <v>2</v>
      </c>
      <c r="N449" s="482">
        <v>101542.51198000001</v>
      </c>
    </row>
    <row r="450" spans="9:14" x14ac:dyDescent="0.25">
      <c r="I450" s="536">
        <v>45275</v>
      </c>
      <c r="J450" s="415" t="s">
        <v>561</v>
      </c>
      <c r="K450" s="415" t="s">
        <v>562</v>
      </c>
      <c r="L450" s="415" t="s">
        <v>9</v>
      </c>
      <c r="M450" s="557">
        <v>2</v>
      </c>
      <c r="N450" s="482">
        <v>32791.23302</v>
      </c>
    </row>
    <row r="451" spans="9:14" x14ac:dyDescent="0.25">
      <c r="I451" s="536">
        <v>45275</v>
      </c>
      <c r="J451" s="415" t="s">
        <v>243</v>
      </c>
      <c r="K451" s="415" t="s">
        <v>244</v>
      </c>
      <c r="L451" s="415" t="s">
        <v>9</v>
      </c>
      <c r="M451" s="557">
        <v>1</v>
      </c>
      <c r="N451" s="482">
        <v>850.57154000000014</v>
      </c>
    </row>
    <row r="452" spans="9:14" x14ac:dyDescent="0.25">
      <c r="I452" s="536">
        <v>45275</v>
      </c>
      <c r="J452" s="415" t="s">
        <v>1363</v>
      </c>
      <c r="K452" s="415" t="s">
        <v>1364</v>
      </c>
      <c r="L452" s="415" t="s">
        <v>9</v>
      </c>
      <c r="M452" s="557">
        <v>1</v>
      </c>
      <c r="N452" s="482">
        <v>408866.42251000006</v>
      </c>
    </row>
    <row r="453" spans="9:14" x14ac:dyDescent="0.25">
      <c r="I453" s="536">
        <v>45275</v>
      </c>
      <c r="J453" s="415" t="s">
        <v>2139</v>
      </c>
      <c r="K453" s="415" t="s">
        <v>2140</v>
      </c>
      <c r="L453" s="415" t="s">
        <v>9</v>
      </c>
      <c r="M453" s="557">
        <v>1</v>
      </c>
      <c r="N453" s="482">
        <v>356358.82919000002</v>
      </c>
    </row>
    <row r="454" spans="9:14" x14ac:dyDescent="0.25">
      <c r="I454" s="536">
        <v>45275</v>
      </c>
      <c r="J454" s="415" t="s">
        <v>271</v>
      </c>
      <c r="K454" s="415" t="s">
        <v>272</v>
      </c>
      <c r="L454" s="415" t="s">
        <v>9</v>
      </c>
      <c r="M454" s="557">
        <v>1</v>
      </c>
      <c r="N454" s="482">
        <v>10660.67093</v>
      </c>
    </row>
    <row r="455" spans="9:14" x14ac:dyDescent="0.25">
      <c r="I455" s="536">
        <v>45275</v>
      </c>
      <c r="J455" s="415" t="s">
        <v>1357</v>
      </c>
      <c r="K455" s="415" t="s">
        <v>1358</v>
      </c>
      <c r="L455" s="415" t="s">
        <v>9</v>
      </c>
      <c r="M455" s="557">
        <v>2</v>
      </c>
      <c r="N455" s="482">
        <v>59550.187060000011</v>
      </c>
    </row>
    <row r="456" spans="9:14" x14ac:dyDescent="0.25">
      <c r="I456" s="536">
        <v>45282</v>
      </c>
      <c r="J456" s="415" t="s">
        <v>2153</v>
      </c>
      <c r="K456" s="415" t="s">
        <v>2154</v>
      </c>
      <c r="L456" s="415" t="s">
        <v>9</v>
      </c>
      <c r="M456" s="557">
        <v>4</v>
      </c>
      <c r="N456" s="482">
        <v>61880</v>
      </c>
    </row>
    <row r="457" spans="9:14" x14ac:dyDescent="0.25">
      <c r="I457" s="536">
        <v>45282</v>
      </c>
      <c r="J457" s="415" t="s">
        <v>4490</v>
      </c>
      <c r="K457" s="415" t="s">
        <v>4491</v>
      </c>
      <c r="L457" s="415" t="s">
        <v>9</v>
      </c>
      <c r="M457" s="557">
        <v>1</v>
      </c>
      <c r="N457" s="482">
        <v>278460</v>
      </c>
    </row>
    <row r="458" spans="9:14" x14ac:dyDescent="0.25">
      <c r="I458" s="536">
        <v>45282</v>
      </c>
      <c r="J458" s="415" t="s">
        <v>1020</v>
      </c>
      <c r="K458" s="415" t="s">
        <v>403</v>
      </c>
      <c r="L458" s="415" t="s">
        <v>9</v>
      </c>
      <c r="M458" s="557">
        <v>2</v>
      </c>
      <c r="N458" s="482">
        <v>92820</v>
      </c>
    </row>
    <row r="459" spans="9:14" x14ac:dyDescent="0.25">
      <c r="I459" s="536">
        <v>45282</v>
      </c>
      <c r="J459" s="415" t="s">
        <v>501</v>
      </c>
      <c r="K459" s="415" t="s">
        <v>502</v>
      </c>
      <c r="L459" s="415" t="s">
        <v>9</v>
      </c>
      <c r="M459" s="557">
        <v>1</v>
      </c>
      <c r="N459" s="482">
        <v>179452</v>
      </c>
    </row>
    <row r="460" spans="9:14" x14ac:dyDescent="0.25">
      <c r="I460" s="536">
        <v>45282</v>
      </c>
      <c r="J460" s="415" t="s">
        <v>4564</v>
      </c>
      <c r="K460" s="415" t="s">
        <v>3165</v>
      </c>
      <c r="L460" s="415" t="s">
        <v>9</v>
      </c>
      <c r="M460" s="557">
        <v>1</v>
      </c>
      <c r="N460" s="482">
        <v>26299</v>
      </c>
    </row>
    <row r="461" spans="9:14" x14ac:dyDescent="0.25">
      <c r="I461" s="536">
        <v>45282</v>
      </c>
      <c r="J461" s="415" t="s">
        <v>297</v>
      </c>
      <c r="K461" s="415" t="s">
        <v>298</v>
      </c>
      <c r="L461" s="415" t="s">
        <v>9</v>
      </c>
      <c r="M461" s="557">
        <v>1</v>
      </c>
      <c r="N461" s="482">
        <v>15470</v>
      </c>
    </row>
    <row r="462" spans="9:14" x14ac:dyDescent="0.25">
      <c r="I462" s="536">
        <v>45282</v>
      </c>
      <c r="J462" s="415" t="s">
        <v>549</v>
      </c>
      <c r="K462" s="415" t="s">
        <v>550</v>
      </c>
      <c r="L462" s="415" t="s">
        <v>9</v>
      </c>
      <c r="M462" s="557">
        <v>4</v>
      </c>
      <c r="N462" s="482">
        <v>6188</v>
      </c>
    </row>
    <row r="463" spans="9:14" x14ac:dyDescent="0.25">
      <c r="I463" s="536">
        <v>45282</v>
      </c>
      <c r="J463" s="415" t="s">
        <v>817</v>
      </c>
      <c r="K463" s="415" t="s">
        <v>818</v>
      </c>
      <c r="L463" s="415" t="s">
        <v>9</v>
      </c>
      <c r="M463" s="557">
        <v>2</v>
      </c>
      <c r="N463" s="482">
        <v>9282</v>
      </c>
    </row>
    <row r="464" spans="9:14" x14ac:dyDescent="0.25">
      <c r="I464" s="536">
        <v>45282</v>
      </c>
      <c r="J464" s="415" t="s">
        <v>2471</v>
      </c>
      <c r="K464" s="415" t="s">
        <v>2472</v>
      </c>
      <c r="L464" s="415" t="s">
        <v>9</v>
      </c>
      <c r="M464" s="557">
        <v>1</v>
      </c>
      <c r="N464" s="482">
        <v>10829</v>
      </c>
    </row>
    <row r="465" spans="9:14" x14ac:dyDescent="0.25">
      <c r="I465" s="536">
        <v>45282</v>
      </c>
      <c r="J465" s="415" t="s">
        <v>3775</v>
      </c>
      <c r="K465" s="415" t="s">
        <v>3776</v>
      </c>
      <c r="L465" s="415" t="s">
        <v>9</v>
      </c>
      <c r="M465" s="557">
        <v>6</v>
      </c>
      <c r="N465" s="482">
        <v>32487</v>
      </c>
    </row>
    <row r="466" spans="9:14" x14ac:dyDescent="0.25">
      <c r="I466" s="536">
        <v>45282</v>
      </c>
      <c r="J466" s="415" t="s">
        <v>503</v>
      </c>
      <c r="K466" s="415" t="s">
        <v>504</v>
      </c>
      <c r="L466" s="415" t="s">
        <v>9</v>
      </c>
      <c r="M466" s="557">
        <v>6</v>
      </c>
      <c r="N466" s="482">
        <v>32487</v>
      </c>
    </row>
    <row r="467" spans="9:14" x14ac:dyDescent="0.25">
      <c r="I467" s="536">
        <v>45282</v>
      </c>
      <c r="J467" s="415" t="s">
        <v>3619</v>
      </c>
      <c r="K467" s="415" t="s">
        <v>518</v>
      </c>
      <c r="L467" s="415" t="s">
        <v>9</v>
      </c>
      <c r="M467" s="557">
        <v>1.5</v>
      </c>
      <c r="N467" s="482">
        <v>92820</v>
      </c>
    </row>
    <row r="468" spans="9:14" x14ac:dyDescent="0.25">
      <c r="I468" s="536">
        <v>45283</v>
      </c>
      <c r="J468" s="415" t="s">
        <v>74</v>
      </c>
      <c r="K468" s="415" t="s">
        <v>75</v>
      </c>
      <c r="L468" s="415" t="s">
        <v>9</v>
      </c>
      <c r="M468" s="557">
        <v>3</v>
      </c>
      <c r="N468" s="482">
        <v>1166051.25</v>
      </c>
    </row>
    <row r="469" spans="9:14" x14ac:dyDescent="0.25">
      <c r="I469" s="536">
        <v>45286</v>
      </c>
      <c r="J469" s="415" t="s">
        <v>521</v>
      </c>
      <c r="K469" s="415" t="s">
        <v>522</v>
      </c>
      <c r="L469" s="415" t="s">
        <v>9</v>
      </c>
      <c r="M469" s="557">
        <v>2</v>
      </c>
      <c r="N469" s="482">
        <v>27044.035199999998</v>
      </c>
    </row>
    <row r="470" spans="9:14" x14ac:dyDescent="0.25">
      <c r="I470" s="536">
        <v>45286</v>
      </c>
      <c r="J470" s="415" t="s">
        <v>243</v>
      </c>
      <c r="K470" s="415" t="s">
        <v>244</v>
      </c>
      <c r="L470" s="415" t="s">
        <v>9</v>
      </c>
      <c r="M470" s="557">
        <v>2</v>
      </c>
      <c r="N470" s="482">
        <v>1701.1430800000003</v>
      </c>
    </row>
    <row r="471" spans="9:14" x14ac:dyDescent="0.25">
      <c r="I471" s="536">
        <v>45286</v>
      </c>
      <c r="J471" s="415" t="s">
        <v>191</v>
      </c>
      <c r="K471" s="415" t="s">
        <v>2695</v>
      </c>
      <c r="L471" s="415" t="s">
        <v>9</v>
      </c>
      <c r="M471" s="557">
        <v>2</v>
      </c>
      <c r="N471" s="482">
        <v>256781.17738000001</v>
      </c>
    </row>
    <row r="472" spans="9:14" x14ac:dyDescent="0.25">
      <c r="I472" s="536">
        <v>45287</v>
      </c>
      <c r="J472" s="415" t="s">
        <v>4865</v>
      </c>
      <c r="K472" s="415" t="s">
        <v>4866</v>
      </c>
      <c r="L472" s="415" t="s">
        <v>9</v>
      </c>
      <c r="M472" s="557">
        <v>10</v>
      </c>
      <c r="N472" s="482">
        <v>262649.66000000003</v>
      </c>
    </row>
    <row r="473" spans="9:14" ht="15.75" thickBot="1" x14ac:dyDescent="0.3">
      <c r="I473" s="537">
        <v>45287</v>
      </c>
      <c r="J473" s="538" t="s">
        <v>4867</v>
      </c>
      <c r="K473" s="538" t="s">
        <v>4868</v>
      </c>
      <c r="L473" s="538" t="s">
        <v>9</v>
      </c>
      <c r="M473" s="559">
        <v>9</v>
      </c>
      <c r="N473" s="473">
        <v>280800.03861000005</v>
      </c>
    </row>
  </sheetData>
  <autoFilter ref="C6:G98" xr:uid="{00000000-0001-0000-0D00-000000000000}"/>
  <mergeCells count="2">
    <mergeCell ref="I4:N5"/>
    <mergeCell ref="C4:G5"/>
  </mergeCells>
  <phoneticPr fontId="11" type="noConversion"/>
  <hyperlinks>
    <hyperlink ref="A1" location="GENERAL!A1" display="GENERAL" xr:uid="{00000000-0004-0000-0D00-000000000000}"/>
    <hyperlink ref="A2" location="'PARETO '!A1" display="PARETO" xr:uid="{00000000-0004-0000-0D00-000001000000}"/>
    <hyperlink ref="A3" location="'ANALISIS COMPACTADORES'!A1" display="ANALISIS COMPACTADORES" xr:uid="{00000000-0004-0000-0D00-000002000000}"/>
    <hyperlink ref="A4" location="'COSTO POR MES'!A1" display="COSTO POR MES" xr:uid="{00000000-0004-0000-0D00-000003000000}"/>
  </hyperlinks>
  <pageMargins left="0.70866141732283472" right="0.70866141732283472" top="0.74803149606299213" bottom="0.74803149606299213" header="0.31496062992125984" footer="0.31496062992125984"/>
  <pageSetup paperSize="8" scale="41" orientation="portrait" horizontalDpi="360" verticalDpi="360" r:id="rId1"/>
  <rowBreaks count="1" manualBreakCount="1">
    <brk id="134" min="2" max="13" man="1"/>
  </rowBreaks>
  <colBreaks count="2" manualBreakCount="2">
    <brk id="8" max="474" man="1"/>
    <brk id="14" max="156"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E493"/>
  <sheetViews>
    <sheetView view="pageBreakPreview" zoomScale="80" zoomScaleNormal="25" zoomScaleSheetLayoutView="8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RowHeight="15" x14ac:dyDescent="0.25"/>
  <cols>
    <col min="1" max="1" width="25.7109375" bestFit="1" customWidth="1"/>
    <col min="2" max="2" width="4.140625" customWidth="1"/>
    <col min="3" max="3" width="7.85546875" bestFit="1" customWidth="1"/>
    <col min="5" max="5" width="83.7109375" customWidth="1"/>
    <col min="6" max="6" width="8.140625" bestFit="1" customWidth="1"/>
    <col min="7" max="7" width="18.42578125" bestFit="1" customWidth="1"/>
    <col min="10" max="10" width="10" bestFit="1" customWidth="1"/>
    <col min="11" max="11" width="87.140625" customWidth="1"/>
    <col min="12" max="12" width="7.42578125" bestFit="1" customWidth="1"/>
    <col min="13" max="13" width="7.85546875" bestFit="1" customWidth="1"/>
    <col min="14" max="14" width="17.85546875" bestFit="1" customWidth="1"/>
    <col min="15" max="15" width="10" customWidth="1"/>
    <col min="16" max="16" width="16.42578125" customWidth="1"/>
    <col min="17" max="17" width="17.140625" bestFit="1" customWidth="1"/>
    <col min="21" max="21" width="22" hidden="1" customWidth="1"/>
    <col min="22" max="22" width="29.7109375" hidden="1" customWidth="1"/>
    <col min="23" max="24" width="16.5703125" hidden="1" customWidth="1"/>
    <col min="25" max="27" width="0" hidden="1" customWidth="1"/>
    <col min="28" max="28" width="24" hidden="1" customWidth="1"/>
    <col min="29" max="29" width="33.28515625" hidden="1" customWidth="1"/>
    <col min="30" max="30" width="16.85546875" hidden="1" customWidth="1"/>
    <col min="31" max="31" width="16.5703125" hidden="1" customWidth="1"/>
  </cols>
  <sheetData>
    <row r="1" spans="1:31" ht="15.75" thickBot="1" x14ac:dyDescent="0.3">
      <c r="A1" s="75" t="s">
        <v>49</v>
      </c>
      <c r="G1" s="135">
        <f>+G2+N2</f>
        <v>280681456.31450552</v>
      </c>
      <c r="V1" s="46" t="s">
        <v>43</v>
      </c>
      <c r="AC1" s="46" t="s">
        <v>41</v>
      </c>
    </row>
    <row r="2" spans="1:31" ht="15.75" thickBot="1" x14ac:dyDescent="0.3">
      <c r="A2" s="75" t="s">
        <v>51</v>
      </c>
      <c r="F2" s="49" t="s">
        <v>26</v>
      </c>
      <c r="G2" s="50">
        <f>SUM(G7:G364)</f>
        <v>114225412.20649999</v>
      </c>
      <c r="M2" s="49" t="s">
        <v>26</v>
      </c>
      <c r="N2" s="50">
        <f>SUM(N7:N493)</f>
        <v>166456044.10800552</v>
      </c>
      <c r="O2" s="105"/>
      <c r="P2" s="105"/>
      <c r="Q2" s="105"/>
      <c r="U2" s="61" t="s">
        <v>47</v>
      </c>
      <c r="V2" s="62">
        <f>SUM(X4:X47)</f>
        <v>0</v>
      </c>
      <c r="W2" s="63" t="s">
        <v>48</v>
      </c>
      <c r="X2" s="64">
        <f>SUM(X50:X57)</f>
        <v>0</v>
      </c>
      <c r="AB2" s="61" t="s">
        <v>47</v>
      </c>
      <c r="AC2" s="62">
        <f>SUM(AE4:AE31)</f>
        <v>0</v>
      </c>
      <c r="AD2" s="63" t="s">
        <v>48</v>
      </c>
      <c r="AE2" s="66">
        <f>SUM(AE34)</f>
        <v>0</v>
      </c>
    </row>
    <row r="3" spans="1:31" ht="15.75" thickBot="1" x14ac:dyDescent="0.3">
      <c r="A3" s="75" t="s">
        <v>52</v>
      </c>
    </row>
    <row r="4" spans="1:31" ht="15.75" thickBot="1" x14ac:dyDescent="0.3">
      <c r="A4" s="75" t="s">
        <v>67</v>
      </c>
      <c r="C4" s="655" t="s">
        <v>19</v>
      </c>
      <c r="D4" s="656"/>
      <c r="E4" s="656"/>
      <c r="F4" s="656"/>
      <c r="G4" s="657"/>
      <c r="I4" s="661" t="s">
        <v>0</v>
      </c>
      <c r="J4" s="662"/>
      <c r="K4" s="662"/>
      <c r="L4" s="662"/>
      <c r="M4" s="662"/>
      <c r="N4" s="663"/>
      <c r="O4" s="107"/>
      <c r="P4" s="103" t="s">
        <v>54</v>
      </c>
      <c r="Q4" s="104" t="s">
        <v>26</v>
      </c>
      <c r="S4" s="247"/>
      <c r="T4" s="329"/>
      <c r="U4" s="277"/>
      <c r="V4" s="330"/>
      <c r="W4" s="279"/>
      <c r="X4" s="248"/>
      <c r="Y4" s="247"/>
      <c r="Z4" s="247"/>
      <c r="AA4" s="247"/>
      <c r="AB4" s="281"/>
      <c r="AC4" s="352"/>
      <c r="AD4" s="283"/>
      <c r="AE4" s="284"/>
    </row>
    <row r="5" spans="1:31" x14ac:dyDescent="0.25">
      <c r="C5" s="658"/>
      <c r="D5" s="659"/>
      <c r="E5" s="659"/>
      <c r="F5" s="659"/>
      <c r="G5" s="660"/>
      <c r="I5" s="664"/>
      <c r="J5" s="665"/>
      <c r="K5" s="665"/>
      <c r="L5" s="665"/>
      <c r="M5" s="665"/>
      <c r="N5" s="666"/>
      <c r="O5" s="107"/>
      <c r="P5" s="102" t="s">
        <v>55</v>
      </c>
      <c r="Q5" s="97">
        <f>SUM(G7:G67,N7:N85)</f>
        <v>35332778.235888325</v>
      </c>
      <c r="S5" s="247"/>
      <c r="T5" s="329"/>
      <c r="U5" s="277"/>
      <c r="V5" s="330"/>
      <c r="W5" s="279"/>
      <c r="X5" s="248"/>
      <c r="Y5" s="247"/>
      <c r="Z5" s="292"/>
      <c r="AA5" s="293"/>
      <c r="AB5" s="331"/>
      <c r="AC5" s="283"/>
      <c r="AD5" s="294"/>
      <c r="AE5" s="284"/>
    </row>
    <row r="6" spans="1:31" ht="15.75" thickBot="1" x14ac:dyDescent="0.3">
      <c r="C6" s="274" t="s">
        <v>73</v>
      </c>
      <c r="D6" s="275" t="s">
        <v>1</v>
      </c>
      <c r="E6" s="275" t="s">
        <v>21</v>
      </c>
      <c r="F6" s="275" t="s">
        <v>2</v>
      </c>
      <c r="G6" s="276" t="s">
        <v>31</v>
      </c>
      <c r="I6" s="84" t="s">
        <v>1</v>
      </c>
      <c r="J6" s="85" t="s">
        <v>22</v>
      </c>
      <c r="K6" s="85" t="s">
        <v>21</v>
      </c>
      <c r="L6" s="85" t="s">
        <v>2</v>
      </c>
      <c r="M6" s="85" t="s">
        <v>23</v>
      </c>
      <c r="N6" s="202" t="s">
        <v>31</v>
      </c>
      <c r="O6" s="108"/>
      <c r="P6" s="101" t="s">
        <v>56</v>
      </c>
      <c r="Q6" s="318">
        <f>SUM(G68:G89,N86:N157)</f>
        <v>27499676.078433335</v>
      </c>
      <c r="S6" s="247"/>
      <c r="T6" s="329"/>
      <c r="U6" s="277"/>
      <c r="V6" s="330"/>
      <c r="W6" s="279"/>
      <c r="X6" s="248"/>
      <c r="Y6" s="247"/>
      <c r="Z6" s="292"/>
      <c r="AA6" s="353"/>
      <c r="AB6" s="331"/>
      <c r="AC6" s="283"/>
      <c r="AD6" s="294"/>
      <c r="AE6" s="284"/>
    </row>
    <row r="7" spans="1:31" x14ac:dyDescent="0.25">
      <c r="A7" t="s">
        <v>43</v>
      </c>
      <c r="C7" s="205">
        <v>875</v>
      </c>
      <c r="D7" s="183">
        <v>44929</v>
      </c>
      <c r="E7" s="184" t="s">
        <v>416</v>
      </c>
      <c r="F7" s="241" t="s">
        <v>10</v>
      </c>
      <c r="G7" s="233">
        <v>223125</v>
      </c>
      <c r="H7" s="136"/>
      <c r="I7" s="230">
        <v>44931</v>
      </c>
      <c r="J7" s="196" t="s">
        <v>374</v>
      </c>
      <c r="K7" s="196" t="s">
        <v>375</v>
      </c>
      <c r="L7" s="197" t="s">
        <v>10</v>
      </c>
      <c r="M7" s="197">
        <v>1</v>
      </c>
      <c r="N7" s="369">
        <v>434736.38268666674</v>
      </c>
      <c r="O7" s="106"/>
      <c r="P7" s="101" t="s">
        <v>57</v>
      </c>
      <c r="Q7" s="94">
        <f>SUM(G90:G119,N158:N197)</f>
        <v>50275193.850175001</v>
      </c>
      <c r="S7" s="277"/>
      <c r="T7" s="278"/>
      <c r="U7" s="330"/>
      <c r="V7" s="279"/>
      <c r="W7" s="279"/>
      <c r="X7" s="333"/>
      <c r="Y7" s="247"/>
      <c r="Z7" s="292"/>
      <c r="AA7" s="353"/>
      <c r="AB7" s="331"/>
      <c r="AC7" s="283"/>
      <c r="AD7" s="294"/>
      <c r="AE7" s="284"/>
    </row>
    <row r="8" spans="1:31" x14ac:dyDescent="0.25">
      <c r="C8" s="185">
        <v>775</v>
      </c>
      <c r="D8" s="177">
        <v>44929</v>
      </c>
      <c r="E8" s="178" t="s">
        <v>417</v>
      </c>
      <c r="F8" s="179" t="s">
        <v>10</v>
      </c>
      <c r="G8" s="231">
        <v>17499999.9965</v>
      </c>
      <c r="H8" s="136"/>
      <c r="I8" s="230">
        <v>44931</v>
      </c>
      <c r="J8" s="196" t="s">
        <v>473</v>
      </c>
      <c r="K8" s="196" t="s">
        <v>474</v>
      </c>
      <c r="L8" s="197" t="s">
        <v>10</v>
      </c>
      <c r="M8" s="197">
        <v>1</v>
      </c>
      <c r="N8" s="369">
        <v>5414.5</v>
      </c>
      <c r="O8" s="106"/>
      <c r="P8" s="101" t="s">
        <v>58</v>
      </c>
      <c r="Q8" s="94">
        <f>SUM(G120:G140,N198:N218)</f>
        <v>11268781.911340002</v>
      </c>
      <c r="S8" s="277"/>
      <c r="T8" s="278"/>
      <c r="U8" s="330"/>
      <c r="V8" s="279"/>
      <c r="W8" s="279"/>
      <c r="X8" s="333"/>
      <c r="Y8" s="247"/>
      <c r="Z8" s="292"/>
      <c r="AA8" s="293"/>
      <c r="AB8" s="331"/>
      <c r="AC8" s="283"/>
      <c r="AD8" s="294"/>
      <c r="AE8" s="284"/>
    </row>
    <row r="9" spans="1:31" x14ac:dyDescent="0.25">
      <c r="C9" s="185">
        <v>776</v>
      </c>
      <c r="D9" s="177">
        <v>44929</v>
      </c>
      <c r="E9" s="178" t="s">
        <v>83</v>
      </c>
      <c r="F9" s="179" t="s">
        <v>10</v>
      </c>
      <c r="G9" s="231">
        <v>224999.99374999999</v>
      </c>
      <c r="H9" s="136"/>
      <c r="I9" s="230">
        <v>44931</v>
      </c>
      <c r="J9" s="196" t="s">
        <v>473</v>
      </c>
      <c r="K9" s="196" t="s">
        <v>474</v>
      </c>
      <c r="L9" s="197" t="s">
        <v>10</v>
      </c>
      <c r="M9" s="197">
        <v>1</v>
      </c>
      <c r="N9" s="369">
        <v>5414.5</v>
      </c>
      <c r="O9" s="106"/>
      <c r="P9" s="101" t="s">
        <v>59</v>
      </c>
      <c r="Q9" s="94">
        <f>SUM(G141:G176,N219:N246)</f>
        <v>11671122.27513</v>
      </c>
      <c r="S9" s="277"/>
      <c r="T9" s="278"/>
      <c r="U9" s="330"/>
      <c r="V9" s="279"/>
      <c r="W9" s="279"/>
      <c r="X9" s="333"/>
      <c r="Y9" s="247"/>
      <c r="Z9" s="292"/>
      <c r="AA9" s="293"/>
      <c r="AB9" s="331"/>
      <c r="AC9" s="283"/>
      <c r="AD9" s="294"/>
      <c r="AE9" s="284"/>
    </row>
    <row r="10" spans="1:31" x14ac:dyDescent="0.25">
      <c r="C10" s="185">
        <v>5000</v>
      </c>
      <c r="D10" s="177">
        <v>44930</v>
      </c>
      <c r="E10" s="178" t="s">
        <v>418</v>
      </c>
      <c r="F10" s="179" t="s">
        <v>10</v>
      </c>
      <c r="G10" s="231">
        <v>66937.5</v>
      </c>
      <c r="H10" s="136"/>
      <c r="I10" s="230">
        <v>44931</v>
      </c>
      <c r="J10" s="196" t="s">
        <v>376</v>
      </c>
      <c r="K10" s="196" t="s">
        <v>377</v>
      </c>
      <c r="L10" s="197" t="s">
        <v>10</v>
      </c>
      <c r="M10" s="197">
        <v>1</v>
      </c>
      <c r="N10" s="369">
        <v>23562.821100000001</v>
      </c>
      <c r="O10" s="106"/>
      <c r="P10" s="101" t="s">
        <v>60</v>
      </c>
      <c r="Q10" s="94">
        <f>SUM(G177:G216,N247:N283)</f>
        <v>39091274.511849985</v>
      </c>
      <c r="S10" s="277"/>
      <c r="T10" s="278"/>
      <c r="U10" s="330"/>
      <c r="V10" s="279"/>
      <c r="W10" s="279"/>
      <c r="X10" s="333"/>
      <c r="Y10" s="247"/>
      <c r="Z10" s="301"/>
      <c r="AA10" s="302"/>
      <c r="AB10" s="332"/>
      <c r="AC10" s="303"/>
      <c r="AD10" s="304"/>
      <c r="AE10" s="284"/>
    </row>
    <row r="11" spans="1:31" x14ac:dyDescent="0.25">
      <c r="C11" s="185">
        <v>5000</v>
      </c>
      <c r="D11" s="177">
        <v>44930</v>
      </c>
      <c r="E11" s="178" t="s">
        <v>419</v>
      </c>
      <c r="F11" s="179" t="s">
        <v>10</v>
      </c>
      <c r="G11" s="231">
        <v>59500</v>
      </c>
      <c r="H11" s="136"/>
      <c r="I11" s="230">
        <v>44931</v>
      </c>
      <c r="J11" s="196" t="s">
        <v>74</v>
      </c>
      <c r="K11" s="196" t="s">
        <v>75</v>
      </c>
      <c r="L11" s="197" t="s">
        <v>10</v>
      </c>
      <c r="M11" s="197">
        <v>1</v>
      </c>
      <c r="N11" s="369">
        <v>349700</v>
      </c>
      <c r="O11" s="106"/>
      <c r="P11" s="101" t="s">
        <v>61</v>
      </c>
      <c r="Q11" s="94">
        <f>SUM(G217:G252,N284:N313)</f>
        <v>28692872.609354999</v>
      </c>
      <c r="S11" s="277"/>
      <c r="T11" s="278"/>
      <c r="U11" s="330"/>
      <c r="V11" s="279"/>
      <c r="W11" s="279"/>
      <c r="X11" s="333"/>
      <c r="Y11" s="247"/>
      <c r="Z11" s="295"/>
      <c r="AA11" s="296"/>
      <c r="AB11" s="335"/>
      <c r="AC11" s="297"/>
      <c r="AD11" s="294"/>
      <c r="AE11" s="298"/>
    </row>
    <row r="12" spans="1:31" x14ac:dyDescent="0.25">
      <c r="C12" s="185">
        <v>5000</v>
      </c>
      <c r="D12" s="177">
        <v>44930</v>
      </c>
      <c r="E12" s="178" t="s">
        <v>420</v>
      </c>
      <c r="F12" s="179" t="s">
        <v>10</v>
      </c>
      <c r="G12" s="231">
        <v>104125</v>
      </c>
      <c r="H12" s="136"/>
      <c r="I12" s="230">
        <v>44935</v>
      </c>
      <c r="J12" s="196" t="s">
        <v>475</v>
      </c>
      <c r="K12" s="196" t="s">
        <v>476</v>
      </c>
      <c r="L12" s="197" t="s">
        <v>10</v>
      </c>
      <c r="M12" s="197">
        <v>2</v>
      </c>
      <c r="N12" s="369">
        <v>14769.332759999999</v>
      </c>
      <c r="O12" s="106"/>
      <c r="P12" s="101" t="s">
        <v>62</v>
      </c>
      <c r="Q12" s="94">
        <f>SUM(G253:G267,N314:N325)</f>
        <v>11838124.7838</v>
      </c>
      <c r="S12" s="277"/>
      <c r="T12" s="278"/>
      <c r="U12" s="330"/>
      <c r="V12" s="279"/>
      <c r="W12" s="279"/>
      <c r="X12" s="333"/>
      <c r="Y12" s="247"/>
      <c r="Z12" s="295"/>
      <c r="AA12" s="354"/>
      <c r="AB12" s="335"/>
      <c r="AC12" s="297"/>
      <c r="AD12" s="294"/>
      <c r="AE12" s="298"/>
    </row>
    <row r="13" spans="1:31" x14ac:dyDescent="0.25">
      <c r="C13" s="185">
        <v>5000</v>
      </c>
      <c r="D13" s="177">
        <v>44930</v>
      </c>
      <c r="E13" s="178" t="s">
        <v>421</v>
      </c>
      <c r="F13" s="179" t="s">
        <v>10</v>
      </c>
      <c r="G13" s="231">
        <v>59500</v>
      </c>
      <c r="H13" s="136"/>
      <c r="I13" s="230">
        <v>44935</v>
      </c>
      <c r="J13" s="196" t="s">
        <v>477</v>
      </c>
      <c r="K13" s="196" t="s">
        <v>478</v>
      </c>
      <c r="L13" s="197" t="s">
        <v>10</v>
      </c>
      <c r="M13" s="197">
        <v>5</v>
      </c>
      <c r="N13" s="369">
        <v>57803.190900000001</v>
      </c>
      <c r="O13" s="106"/>
      <c r="P13" s="101" t="s">
        <v>63</v>
      </c>
      <c r="Q13" s="94">
        <f>SUM(G268:G300,N326:N386)</f>
        <v>29451474.329480004</v>
      </c>
      <c r="S13" s="277"/>
      <c r="T13" s="278"/>
      <c r="U13" s="330"/>
      <c r="V13" s="279"/>
      <c r="W13" s="279"/>
      <c r="X13" s="333"/>
      <c r="Y13" s="247"/>
      <c r="Z13" s="295"/>
      <c r="AA13" s="296"/>
      <c r="AB13" s="335"/>
      <c r="AC13" s="297"/>
      <c r="AD13" s="294"/>
      <c r="AE13" s="298"/>
    </row>
    <row r="14" spans="1:31" x14ac:dyDescent="0.25">
      <c r="C14" s="185">
        <v>5052</v>
      </c>
      <c r="D14" s="177">
        <v>44930</v>
      </c>
      <c r="E14" s="178" t="s">
        <v>422</v>
      </c>
      <c r="F14" s="179" t="s">
        <v>10</v>
      </c>
      <c r="G14" s="231">
        <v>104125</v>
      </c>
      <c r="H14" s="136"/>
      <c r="I14" s="230">
        <v>44935</v>
      </c>
      <c r="J14" s="196" t="s">
        <v>479</v>
      </c>
      <c r="K14" s="196" t="s">
        <v>480</v>
      </c>
      <c r="L14" s="197" t="s">
        <v>10</v>
      </c>
      <c r="M14" s="197">
        <v>1</v>
      </c>
      <c r="N14" s="369">
        <v>158698.79904666668</v>
      </c>
      <c r="O14" s="106"/>
      <c r="P14" s="101" t="s">
        <v>64</v>
      </c>
      <c r="Q14" s="94">
        <f>SUM(G301:G327,N387:N442)</f>
        <v>15282947.727040004</v>
      </c>
      <c r="S14" s="277"/>
      <c r="T14" s="278"/>
      <c r="U14" s="330"/>
      <c r="V14" s="279"/>
      <c r="W14" s="279"/>
      <c r="X14" s="333"/>
      <c r="Y14" s="247"/>
      <c r="Z14" s="336"/>
      <c r="AA14" s="306"/>
      <c r="AB14" s="337"/>
      <c r="AC14" s="297"/>
      <c r="AD14" s="338"/>
      <c r="AE14" s="298"/>
    </row>
    <row r="15" spans="1:31" x14ac:dyDescent="0.25">
      <c r="C15" s="185">
        <v>5052</v>
      </c>
      <c r="D15" s="177">
        <v>44930</v>
      </c>
      <c r="E15" s="178" t="s">
        <v>423</v>
      </c>
      <c r="F15" s="179" t="s">
        <v>10</v>
      </c>
      <c r="G15" s="231">
        <v>74375</v>
      </c>
      <c r="H15" s="136"/>
      <c r="I15" s="230">
        <v>44935</v>
      </c>
      <c r="J15" s="196" t="s">
        <v>481</v>
      </c>
      <c r="K15" s="196" t="s">
        <v>482</v>
      </c>
      <c r="L15" s="197" t="s">
        <v>10</v>
      </c>
      <c r="M15" s="197">
        <v>1</v>
      </c>
      <c r="N15" s="369">
        <v>157259.63526000001</v>
      </c>
      <c r="O15" s="106"/>
      <c r="P15" s="101" t="s">
        <v>65</v>
      </c>
      <c r="Q15" s="94">
        <f>SUM(G328:G351,N443:N473)</f>
        <v>6752810.787184</v>
      </c>
      <c r="S15" s="247"/>
      <c r="T15" s="329"/>
      <c r="U15" s="277"/>
      <c r="V15" s="330"/>
      <c r="W15" s="279"/>
      <c r="X15" s="248"/>
      <c r="Y15" s="247"/>
      <c r="Z15" s="247"/>
      <c r="AA15" s="285"/>
      <c r="AB15" s="286"/>
      <c r="AC15" s="340"/>
      <c r="AD15" s="285"/>
      <c r="AE15" s="287"/>
    </row>
    <row r="16" spans="1:31" ht="15.75" thickBot="1" x14ac:dyDescent="0.3">
      <c r="C16" s="185">
        <v>5052</v>
      </c>
      <c r="D16" s="177">
        <v>44930</v>
      </c>
      <c r="E16" s="178" t="s">
        <v>424</v>
      </c>
      <c r="F16" s="179" t="s">
        <v>10</v>
      </c>
      <c r="G16" s="231">
        <v>59500</v>
      </c>
      <c r="H16" s="136"/>
      <c r="I16" s="230">
        <v>44936</v>
      </c>
      <c r="J16" s="196" t="s">
        <v>243</v>
      </c>
      <c r="K16" s="196" t="s">
        <v>244</v>
      </c>
      <c r="L16" s="197" t="s">
        <v>10</v>
      </c>
      <c r="M16" s="197">
        <v>1</v>
      </c>
      <c r="N16" s="369">
        <v>1440.8345466666669</v>
      </c>
      <c r="O16" s="106"/>
      <c r="P16" s="115" t="s">
        <v>66</v>
      </c>
      <c r="Q16" s="116">
        <f>SUM(G352:G364,N474:N493)</f>
        <v>13524399.214830002</v>
      </c>
      <c r="S16" s="277"/>
      <c r="T16" s="278"/>
      <c r="U16" s="330"/>
      <c r="V16" s="279"/>
      <c r="W16" s="279"/>
      <c r="X16" s="248"/>
      <c r="Y16" s="247"/>
      <c r="Z16" s="247"/>
      <c r="AA16" s="285"/>
      <c r="AB16" s="286"/>
      <c r="AC16" s="340"/>
      <c r="AD16" s="285"/>
      <c r="AE16" s="287"/>
    </row>
    <row r="17" spans="3:31" ht="15.75" thickBot="1" x14ac:dyDescent="0.3">
      <c r="C17" s="185">
        <v>5052</v>
      </c>
      <c r="D17" s="177">
        <v>44930</v>
      </c>
      <c r="E17" s="178" t="s">
        <v>425</v>
      </c>
      <c r="F17" s="179" t="s">
        <v>10</v>
      </c>
      <c r="G17" s="231">
        <v>37187.5</v>
      </c>
      <c r="H17" s="136"/>
      <c r="I17" s="230">
        <v>44936</v>
      </c>
      <c r="J17" s="196" t="s">
        <v>483</v>
      </c>
      <c r="K17" s="196" t="s">
        <v>484</v>
      </c>
      <c r="L17" s="197" t="s">
        <v>10</v>
      </c>
      <c r="M17" s="197">
        <v>4</v>
      </c>
      <c r="N17" s="369">
        <v>5093.7965866666673</v>
      </c>
      <c r="O17" s="106"/>
      <c r="P17" s="120" t="s">
        <v>26</v>
      </c>
      <c r="Q17" s="121">
        <f>SUM(Q5:Q16)</f>
        <v>280681456.31450564</v>
      </c>
      <c r="S17" s="277"/>
      <c r="T17" s="278"/>
      <c r="U17" s="330"/>
      <c r="V17" s="279"/>
      <c r="W17" s="279"/>
      <c r="X17" s="248"/>
      <c r="Y17" s="247"/>
      <c r="Z17" s="247"/>
      <c r="AA17" s="285"/>
      <c r="AB17" s="286"/>
      <c r="AC17" s="340"/>
      <c r="AD17" s="285"/>
      <c r="AE17" s="287"/>
    </row>
    <row r="18" spans="3:31" x14ac:dyDescent="0.25">
      <c r="C18" s="185">
        <v>5052</v>
      </c>
      <c r="D18" s="177">
        <v>44930</v>
      </c>
      <c r="E18" s="178" t="s">
        <v>426</v>
      </c>
      <c r="F18" s="179" t="s">
        <v>10</v>
      </c>
      <c r="G18" s="231">
        <v>89250</v>
      </c>
      <c r="H18" s="136"/>
      <c r="I18" s="230">
        <v>44936</v>
      </c>
      <c r="J18" s="196" t="s">
        <v>479</v>
      </c>
      <c r="K18" s="196" t="s">
        <v>480</v>
      </c>
      <c r="L18" s="197" t="s">
        <v>10</v>
      </c>
      <c r="M18" s="197">
        <v>2</v>
      </c>
      <c r="N18" s="369">
        <v>317397.59809333336</v>
      </c>
      <c r="O18" s="106"/>
      <c r="P18" s="106"/>
      <c r="Q18" s="106"/>
      <c r="S18" s="277"/>
      <c r="T18" s="278"/>
      <c r="U18" s="330"/>
      <c r="V18" s="279"/>
      <c r="W18" s="279"/>
      <c r="X18" s="248"/>
      <c r="Y18" s="247"/>
      <c r="Z18" s="286"/>
      <c r="AA18" s="280"/>
      <c r="AB18" s="340"/>
      <c r="AC18" s="285"/>
      <c r="AD18" s="285"/>
      <c r="AE18" s="298"/>
    </row>
    <row r="19" spans="3:31" x14ac:dyDescent="0.25">
      <c r="C19" s="185">
        <v>802</v>
      </c>
      <c r="D19" s="177">
        <v>44932</v>
      </c>
      <c r="E19" s="178" t="s">
        <v>427</v>
      </c>
      <c r="F19" s="179" t="s">
        <v>10</v>
      </c>
      <c r="G19" s="231">
        <v>223125</v>
      </c>
      <c r="H19" s="136"/>
      <c r="I19" s="230">
        <v>44936</v>
      </c>
      <c r="J19" s="196" t="s">
        <v>396</v>
      </c>
      <c r="K19" s="196" t="s">
        <v>397</v>
      </c>
      <c r="L19" s="197" t="s">
        <v>10</v>
      </c>
      <c r="M19" s="197">
        <v>1</v>
      </c>
      <c r="N19" s="369">
        <v>22129.174946666666</v>
      </c>
      <c r="O19" s="106"/>
      <c r="P19" s="106"/>
      <c r="Q19" s="106"/>
      <c r="S19" s="277"/>
      <c r="T19" s="278"/>
      <c r="U19" s="330"/>
      <c r="V19" s="279"/>
      <c r="W19" s="279"/>
      <c r="X19" s="248"/>
      <c r="Y19" s="247"/>
      <c r="Z19" s="286"/>
      <c r="AA19" s="280"/>
      <c r="AB19" s="340"/>
      <c r="AC19" s="285"/>
      <c r="AD19" s="285"/>
      <c r="AE19" s="298"/>
    </row>
    <row r="20" spans="3:31" x14ac:dyDescent="0.25">
      <c r="C20" s="185">
        <v>2395</v>
      </c>
      <c r="D20" s="177">
        <v>44932</v>
      </c>
      <c r="E20" s="178" t="s">
        <v>428</v>
      </c>
      <c r="F20" s="179" t="s">
        <v>10</v>
      </c>
      <c r="G20" s="231">
        <v>133875</v>
      </c>
      <c r="H20" s="136"/>
      <c r="I20" s="230">
        <v>44936</v>
      </c>
      <c r="J20" s="196" t="s">
        <v>485</v>
      </c>
      <c r="K20" s="196" t="s">
        <v>486</v>
      </c>
      <c r="L20" s="197" t="s">
        <v>10</v>
      </c>
      <c r="M20" s="197">
        <v>2</v>
      </c>
      <c r="N20" s="369">
        <v>12791.132293333334</v>
      </c>
      <c r="O20" s="106"/>
      <c r="P20" s="106"/>
      <c r="Q20" s="106"/>
      <c r="S20" s="277"/>
      <c r="T20" s="278"/>
      <c r="U20" s="330"/>
      <c r="V20" s="279"/>
      <c r="W20" s="279"/>
      <c r="X20" s="248"/>
      <c r="Y20" s="247"/>
      <c r="Z20" s="286"/>
      <c r="AA20" s="280"/>
      <c r="AB20" s="340"/>
      <c r="AC20" s="285"/>
      <c r="AD20" s="285"/>
      <c r="AE20" s="298"/>
    </row>
    <row r="21" spans="3:31" x14ac:dyDescent="0.25">
      <c r="C21" s="185">
        <v>2395</v>
      </c>
      <c r="D21" s="177">
        <v>44932</v>
      </c>
      <c r="E21" s="178" t="s">
        <v>429</v>
      </c>
      <c r="F21" s="179" t="s">
        <v>10</v>
      </c>
      <c r="G21" s="231">
        <v>37187.5</v>
      </c>
      <c r="H21" s="136"/>
      <c r="I21" s="230">
        <v>44936</v>
      </c>
      <c r="J21" s="196" t="s">
        <v>487</v>
      </c>
      <c r="K21" s="196" t="s">
        <v>488</v>
      </c>
      <c r="L21" s="197" t="s">
        <v>10</v>
      </c>
      <c r="M21" s="197">
        <v>1</v>
      </c>
      <c r="N21" s="369">
        <v>14010.023906666665</v>
      </c>
      <c r="O21" s="106"/>
      <c r="P21" s="106"/>
      <c r="Q21" s="106"/>
      <c r="S21" s="277"/>
      <c r="T21" s="278"/>
      <c r="U21" s="330"/>
      <c r="V21" s="279"/>
      <c r="W21" s="279"/>
      <c r="X21" s="248"/>
      <c r="Y21" s="247"/>
      <c r="Z21" s="336"/>
      <c r="AA21" s="282"/>
      <c r="AB21" s="352"/>
      <c r="AC21" s="297"/>
      <c r="AD21" s="338"/>
      <c r="AE21" s="298"/>
    </row>
    <row r="22" spans="3:31" x14ac:dyDescent="0.25">
      <c r="C22" s="185">
        <v>1199</v>
      </c>
      <c r="D22" s="177">
        <v>44932</v>
      </c>
      <c r="E22" s="178" t="s">
        <v>430</v>
      </c>
      <c r="F22" s="179" t="s">
        <v>10</v>
      </c>
      <c r="G22" s="231">
        <v>119000</v>
      </c>
      <c r="H22" s="136"/>
      <c r="I22" s="230">
        <v>44936</v>
      </c>
      <c r="J22" s="196" t="s">
        <v>489</v>
      </c>
      <c r="K22" s="196" t="s">
        <v>490</v>
      </c>
      <c r="L22" s="197" t="s">
        <v>10</v>
      </c>
      <c r="M22" s="197">
        <v>1</v>
      </c>
      <c r="N22" s="369">
        <v>25907.784326666668</v>
      </c>
      <c r="O22" s="106"/>
      <c r="P22" s="106"/>
      <c r="Q22" s="106"/>
      <c r="S22" s="277"/>
      <c r="T22" s="278"/>
      <c r="U22" s="330"/>
      <c r="V22" s="279"/>
      <c r="W22" s="279"/>
      <c r="X22" s="248"/>
      <c r="Y22" s="247"/>
      <c r="Z22" s="336"/>
      <c r="AA22" s="282"/>
      <c r="AB22" s="352"/>
      <c r="AC22" s="297"/>
      <c r="AD22" s="338"/>
      <c r="AE22" s="298"/>
    </row>
    <row r="23" spans="3:31" x14ac:dyDescent="0.25">
      <c r="C23" s="185">
        <v>1199</v>
      </c>
      <c r="D23" s="177">
        <v>44932</v>
      </c>
      <c r="E23" s="178" t="s">
        <v>431</v>
      </c>
      <c r="F23" s="179" t="s">
        <v>10</v>
      </c>
      <c r="G23" s="231">
        <v>74375</v>
      </c>
      <c r="H23" s="136"/>
      <c r="I23" s="230">
        <v>44936</v>
      </c>
      <c r="J23" s="196" t="s">
        <v>84</v>
      </c>
      <c r="K23" s="196" t="s">
        <v>85</v>
      </c>
      <c r="L23" s="197" t="s">
        <v>10</v>
      </c>
      <c r="M23" s="197">
        <v>225</v>
      </c>
      <c r="N23" s="369">
        <v>141318.45000000001</v>
      </c>
      <c r="O23" s="106"/>
      <c r="P23" s="106"/>
      <c r="Q23" s="106"/>
      <c r="S23" s="277"/>
      <c r="T23" s="278"/>
      <c r="U23" s="330"/>
      <c r="V23" s="279"/>
      <c r="W23" s="279"/>
      <c r="X23" s="248"/>
      <c r="Y23" s="247"/>
      <c r="Z23" s="286"/>
      <c r="AA23" s="280"/>
      <c r="AB23" s="340"/>
      <c r="AC23" s="285"/>
      <c r="AD23" s="285"/>
      <c r="AE23" s="298"/>
    </row>
    <row r="24" spans="3:31" x14ac:dyDescent="0.25">
      <c r="C24" s="185">
        <v>1199</v>
      </c>
      <c r="D24" s="177">
        <v>44932</v>
      </c>
      <c r="E24" s="178" t="s">
        <v>432</v>
      </c>
      <c r="F24" s="179" t="s">
        <v>10</v>
      </c>
      <c r="G24" s="231">
        <v>119000</v>
      </c>
      <c r="H24" s="136"/>
      <c r="I24" s="230">
        <v>44937</v>
      </c>
      <c r="J24" s="196" t="s">
        <v>491</v>
      </c>
      <c r="K24" s="196" t="s">
        <v>492</v>
      </c>
      <c r="L24" s="197" t="s">
        <v>10</v>
      </c>
      <c r="M24" s="197">
        <v>4</v>
      </c>
      <c r="N24" s="369">
        <v>4278.9607466666666</v>
      </c>
      <c r="O24" s="106"/>
      <c r="P24" s="106"/>
      <c r="Q24" s="106"/>
      <c r="S24" s="277"/>
      <c r="T24" s="278"/>
      <c r="U24" s="330"/>
      <c r="V24" s="279"/>
      <c r="W24" s="279"/>
      <c r="X24" s="248"/>
      <c r="Y24" s="247"/>
      <c r="Z24" s="286"/>
      <c r="AA24" s="280"/>
      <c r="AB24" s="340"/>
      <c r="AC24" s="285"/>
      <c r="AD24" s="285"/>
      <c r="AE24" s="298"/>
    </row>
    <row r="25" spans="3:31" x14ac:dyDescent="0.25">
      <c r="C25" s="185">
        <v>1199</v>
      </c>
      <c r="D25" s="177">
        <v>44932</v>
      </c>
      <c r="E25" s="178" t="s">
        <v>216</v>
      </c>
      <c r="F25" s="179" t="s">
        <v>10</v>
      </c>
      <c r="G25" s="231">
        <v>22312.5</v>
      </c>
      <c r="H25" s="136"/>
      <c r="I25" s="230">
        <v>44938</v>
      </c>
      <c r="J25" s="196" t="s">
        <v>479</v>
      </c>
      <c r="K25" s="196" t="s">
        <v>480</v>
      </c>
      <c r="L25" s="197" t="s">
        <v>10</v>
      </c>
      <c r="M25" s="197">
        <v>1</v>
      </c>
      <c r="N25" s="369">
        <v>158698.79904666668</v>
      </c>
      <c r="O25" s="106"/>
      <c r="P25" s="106"/>
      <c r="Q25" s="106"/>
      <c r="S25" s="277"/>
      <c r="T25" s="278"/>
      <c r="U25" s="330"/>
      <c r="V25" s="279"/>
      <c r="W25" s="279"/>
      <c r="X25" s="248"/>
      <c r="Y25" s="247"/>
      <c r="Z25" s="289"/>
      <c r="AA25" s="288"/>
      <c r="AB25" s="340"/>
      <c r="AC25" s="288"/>
      <c r="AD25" s="288"/>
      <c r="AE25" s="284"/>
    </row>
    <row r="26" spans="3:31" x14ac:dyDescent="0.25">
      <c r="C26" s="185">
        <v>7</v>
      </c>
      <c r="D26" s="177">
        <v>44933</v>
      </c>
      <c r="E26" s="178" t="s">
        <v>152</v>
      </c>
      <c r="F26" s="179" t="s">
        <v>10</v>
      </c>
      <c r="G26" s="231">
        <v>446250</v>
      </c>
      <c r="H26" s="136"/>
      <c r="I26" s="230">
        <v>44939</v>
      </c>
      <c r="J26" s="196" t="s">
        <v>301</v>
      </c>
      <c r="K26" s="196" t="s">
        <v>302</v>
      </c>
      <c r="L26" s="197" t="s">
        <v>10</v>
      </c>
      <c r="M26" s="197">
        <v>1</v>
      </c>
      <c r="N26" s="369">
        <v>26996.934206666665</v>
      </c>
      <c r="O26" s="106"/>
      <c r="P26" s="106"/>
      <c r="Q26" s="106"/>
      <c r="S26" s="247"/>
      <c r="T26" s="278"/>
      <c r="U26" s="277"/>
      <c r="V26" s="330"/>
      <c r="W26" s="279"/>
      <c r="X26" s="248"/>
      <c r="Y26" s="247"/>
      <c r="Z26" s="289"/>
      <c r="AA26" s="288"/>
      <c r="AB26" s="340"/>
      <c r="AC26" s="288"/>
      <c r="AD26" s="288"/>
      <c r="AE26" s="284"/>
    </row>
    <row r="27" spans="3:31" x14ac:dyDescent="0.25">
      <c r="C27" s="185">
        <v>7</v>
      </c>
      <c r="D27" s="177">
        <v>44933</v>
      </c>
      <c r="E27" s="178" t="s">
        <v>433</v>
      </c>
      <c r="F27" s="179" t="s">
        <v>10</v>
      </c>
      <c r="G27" s="231">
        <v>148750</v>
      </c>
      <c r="H27" s="136"/>
      <c r="I27" s="230">
        <v>44942</v>
      </c>
      <c r="J27" s="196" t="s">
        <v>79</v>
      </c>
      <c r="K27" s="196" t="s">
        <v>80</v>
      </c>
      <c r="L27" s="197" t="s">
        <v>10</v>
      </c>
      <c r="M27" s="197">
        <v>85</v>
      </c>
      <c r="N27" s="369">
        <v>35177.542399999998</v>
      </c>
      <c r="O27" s="106"/>
      <c r="P27" s="106"/>
      <c r="Q27" s="106"/>
      <c r="S27" s="247"/>
      <c r="T27" s="278"/>
      <c r="U27" s="277"/>
      <c r="V27" s="330"/>
      <c r="W27" s="279"/>
      <c r="X27" s="248"/>
      <c r="Y27" s="247"/>
      <c r="Z27" s="289"/>
      <c r="AA27" s="288"/>
      <c r="AB27" s="340"/>
      <c r="AC27" s="288"/>
      <c r="AD27" s="288"/>
      <c r="AE27" s="284"/>
    </row>
    <row r="28" spans="3:31" x14ac:dyDescent="0.25">
      <c r="C28" s="185">
        <v>7</v>
      </c>
      <c r="D28" s="177">
        <v>44933</v>
      </c>
      <c r="E28" s="178" t="s">
        <v>434</v>
      </c>
      <c r="F28" s="179" t="s">
        <v>10</v>
      </c>
      <c r="G28" s="231">
        <v>44625</v>
      </c>
      <c r="H28" s="136"/>
      <c r="I28" s="230">
        <v>44942</v>
      </c>
      <c r="J28" s="196" t="s">
        <v>354</v>
      </c>
      <c r="K28" s="196" t="s">
        <v>355</v>
      </c>
      <c r="L28" s="197" t="s">
        <v>10</v>
      </c>
      <c r="M28" s="197">
        <v>3</v>
      </c>
      <c r="N28" s="369">
        <v>12812.656220000003</v>
      </c>
      <c r="O28" s="106"/>
      <c r="P28" s="106"/>
      <c r="Q28" s="106"/>
      <c r="S28" s="277"/>
      <c r="T28" s="278"/>
      <c r="U28" s="330"/>
      <c r="V28" s="279"/>
      <c r="W28" s="279"/>
      <c r="X28" s="248"/>
      <c r="Y28" s="247"/>
      <c r="Z28" s="289"/>
      <c r="AA28" s="288"/>
      <c r="AB28" s="340"/>
      <c r="AC28" s="288"/>
      <c r="AD28" s="288"/>
      <c r="AE28" s="284"/>
    </row>
    <row r="29" spans="3:31" x14ac:dyDescent="0.25">
      <c r="C29" s="185">
        <v>2914</v>
      </c>
      <c r="D29" s="177">
        <v>44935</v>
      </c>
      <c r="E29" s="178" t="s">
        <v>435</v>
      </c>
      <c r="F29" s="179" t="s">
        <v>10</v>
      </c>
      <c r="G29" s="231">
        <v>119000</v>
      </c>
      <c r="H29" s="136"/>
      <c r="I29" s="230">
        <v>44942</v>
      </c>
      <c r="J29" s="196" t="s">
        <v>356</v>
      </c>
      <c r="K29" s="196" t="s">
        <v>357</v>
      </c>
      <c r="L29" s="197" t="s">
        <v>10</v>
      </c>
      <c r="M29" s="197">
        <v>3</v>
      </c>
      <c r="N29" s="369">
        <v>3173.2063999999996</v>
      </c>
      <c r="O29" s="106"/>
      <c r="P29" s="106"/>
      <c r="Q29" s="106"/>
      <c r="S29" s="277"/>
      <c r="T29" s="278"/>
      <c r="U29" s="330"/>
      <c r="V29" s="279"/>
      <c r="W29" s="279"/>
      <c r="X29" s="248"/>
      <c r="Y29" s="247"/>
      <c r="Z29" s="289"/>
      <c r="AA29" s="288"/>
      <c r="AB29" s="340"/>
      <c r="AC29" s="288"/>
      <c r="AD29" s="288"/>
      <c r="AE29" s="284"/>
    </row>
    <row r="30" spans="3:31" x14ac:dyDescent="0.25">
      <c r="C30" s="185">
        <v>2914</v>
      </c>
      <c r="D30" s="177">
        <v>44935</v>
      </c>
      <c r="E30" s="178" t="s">
        <v>436</v>
      </c>
      <c r="F30" s="179" t="s">
        <v>10</v>
      </c>
      <c r="G30" s="231">
        <v>119000</v>
      </c>
      <c r="H30" s="136"/>
      <c r="I30" s="230">
        <v>44942</v>
      </c>
      <c r="J30" s="196" t="s">
        <v>358</v>
      </c>
      <c r="K30" s="196" t="s">
        <v>359</v>
      </c>
      <c r="L30" s="197" t="s">
        <v>10</v>
      </c>
      <c r="M30" s="197">
        <v>120</v>
      </c>
      <c r="N30" s="369">
        <v>5096.4368000000004</v>
      </c>
      <c r="O30" s="106"/>
      <c r="P30" s="106"/>
      <c r="Q30" s="106"/>
      <c r="S30" s="277"/>
      <c r="T30" s="278"/>
      <c r="U30" s="330"/>
      <c r="V30" s="279"/>
      <c r="W30" s="279"/>
      <c r="X30" s="248"/>
      <c r="Y30" s="247"/>
      <c r="Z30" s="247"/>
      <c r="AA30" s="285"/>
      <c r="AB30" s="286"/>
      <c r="AC30" s="342"/>
      <c r="AD30" s="285"/>
      <c r="AE30" s="287"/>
    </row>
    <row r="31" spans="3:31" x14ac:dyDescent="0.25">
      <c r="C31" s="185">
        <v>2914</v>
      </c>
      <c r="D31" s="177">
        <v>44935</v>
      </c>
      <c r="E31" s="178" t="s">
        <v>437</v>
      </c>
      <c r="F31" s="179" t="s">
        <v>10</v>
      </c>
      <c r="G31" s="231">
        <v>89250</v>
      </c>
      <c r="H31" s="136"/>
      <c r="I31" s="230">
        <v>44942</v>
      </c>
      <c r="J31" s="196" t="s">
        <v>398</v>
      </c>
      <c r="K31" s="196" t="s">
        <v>399</v>
      </c>
      <c r="L31" s="197" t="s">
        <v>10</v>
      </c>
      <c r="M31" s="197">
        <v>4</v>
      </c>
      <c r="N31" s="369">
        <v>9312.6512266666668</v>
      </c>
      <c r="O31" s="106"/>
      <c r="P31" s="106"/>
      <c r="Q31" s="106"/>
      <c r="S31" s="277"/>
      <c r="T31" s="278"/>
      <c r="U31" s="330"/>
      <c r="V31" s="279"/>
      <c r="W31" s="279"/>
      <c r="X31" s="248"/>
      <c r="Y31" s="247"/>
      <c r="Z31" s="286"/>
      <c r="AA31" s="285"/>
      <c r="AB31" s="342"/>
      <c r="AC31" s="285"/>
      <c r="AD31" s="285"/>
      <c r="AE31" s="298"/>
    </row>
    <row r="32" spans="3:31" x14ac:dyDescent="0.25">
      <c r="C32" s="185">
        <v>2914</v>
      </c>
      <c r="D32" s="177">
        <v>44935</v>
      </c>
      <c r="E32" s="178" t="s">
        <v>342</v>
      </c>
      <c r="F32" s="179" t="s">
        <v>10</v>
      </c>
      <c r="G32" s="231">
        <v>89250</v>
      </c>
      <c r="H32" s="136"/>
      <c r="I32" s="230">
        <v>44943</v>
      </c>
      <c r="J32" s="196" t="s">
        <v>74</v>
      </c>
      <c r="K32" s="196" t="s">
        <v>75</v>
      </c>
      <c r="L32" s="197" t="s">
        <v>10</v>
      </c>
      <c r="M32" s="197">
        <v>1</v>
      </c>
      <c r="N32" s="369">
        <v>349700</v>
      </c>
      <c r="O32" s="106"/>
      <c r="P32" s="106"/>
      <c r="Q32" s="106"/>
      <c r="S32" s="277"/>
      <c r="T32" s="278"/>
      <c r="U32" s="330"/>
      <c r="V32" s="279"/>
      <c r="W32" s="279"/>
      <c r="X32" s="248"/>
      <c r="Y32" s="247"/>
      <c r="Z32" s="247"/>
      <c r="AA32" s="247"/>
      <c r="AB32" s="247"/>
      <c r="AC32" s="247"/>
      <c r="AD32" s="247"/>
      <c r="AE32" s="247"/>
    </row>
    <row r="33" spans="3:31" x14ac:dyDescent="0.25">
      <c r="C33" s="185">
        <v>2914</v>
      </c>
      <c r="D33" s="177">
        <v>44935</v>
      </c>
      <c r="E33" s="178" t="s">
        <v>438</v>
      </c>
      <c r="F33" s="179" t="s">
        <v>10</v>
      </c>
      <c r="G33" s="231">
        <v>59500</v>
      </c>
      <c r="H33" s="136"/>
      <c r="I33" s="230">
        <v>44943</v>
      </c>
      <c r="J33" s="196" t="s">
        <v>86</v>
      </c>
      <c r="K33" s="196" t="s">
        <v>87</v>
      </c>
      <c r="L33" s="197" t="s">
        <v>10</v>
      </c>
      <c r="M33" s="197">
        <v>1</v>
      </c>
      <c r="N33" s="369">
        <v>414596</v>
      </c>
      <c r="O33" s="106"/>
      <c r="P33" s="106"/>
      <c r="Q33" s="106"/>
      <c r="S33" s="247"/>
      <c r="T33" s="329"/>
      <c r="U33" s="277"/>
      <c r="V33" s="330"/>
      <c r="W33" s="279"/>
      <c r="X33" s="343"/>
      <c r="Y33" s="247"/>
      <c r="Z33" s="247"/>
      <c r="AA33" s="247"/>
      <c r="AB33" s="247"/>
      <c r="AC33" s="247"/>
      <c r="AD33" s="247"/>
      <c r="AE33" s="247"/>
    </row>
    <row r="34" spans="3:31" x14ac:dyDescent="0.25">
      <c r="C34" s="185">
        <v>2914</v>
      </c>
      <c r="D34" s="177">
        <v>44935</v>
      </c>
      <c r="E34" s="178" t="s">
        <v>439</v>
      </c>
      <c r="F34" s="179" t="s">
        <v>10</v>
      </c>
      <c r="G34" s="231">
        <v>74375</v>
      </c>
      <c r="H34" s="136"/>
      <c r="I34" s="230">
        <v>44943</v>
      </c>
      <c r="J34" s="196" t="s">
        <v>493</v>
      </c>
      <c r="K34" s="196" t="s">
        <v>494</v>
      </c>
      <c r="L34" s="197" t="s">
        <v>10</v>
      </c>
      <c r="M34" s="197">
        <v>1</v>
      </c>
      <c r="N34" s="369">
        <v>556920</v>
      </c>
      <c r="O34" s="106"/>
      <c r="P34" s="106"/>
      <c r="Q34" s="106"/>
      <c r="S34" s="277"/>
      <c r="T34" s="278"/>
      <c r="U34" s="330"/>
      <c r="V34" s="279"/>
      <c r="W34" s="279"/>
      <c r="X34" s="343"/>
      <c r="Y34" s="247"/>
      <c r="Z34" s="247"/>
      <c r="AA34" s="247"/>
      <c r="AB34" s="281"/>
      <c r="AC34" s="355"/>
      <c r="AD34" s="283"/>
      <c r="AE34" s="284"/>
    </row>
    <row r="35" spans="3:31" x14ac:dyDescent="0.25">
      <c r="C35" s="185">
        <v>1806</v>
      </c>
      <c r="D35" s="177">
        <v>44936</v>
      </c>
      <c r="E35" s="178" t="s">
        <v>440</v>
      </c>
      <c r="F35" s="179" t="s">
        <v>10</v>
      </c>
      <c r="G35" s="231">
        <v>104125</v>
      </c>
      <c r="H35" s="136"/>
      <c r="I35" s="230">
        <v>44943</v>
      </c>
      <c r="J35" s="196" t="s">
        <v>495</v>
      </c>
      <c r="K35" s="196" t="s">
        <v>496</v>
      </c>
      <c r="L35" s="197" t="s">
        <v>10</v>
      </c>
      <c r="M35" s="197">
        <v>1</v>
      </c>
      <c r="N35" s="369">
        <v>1144000.0026</v>
      </c>
      <c r="O35" s="106"/>
      <c r="P35" s="106"/>
      <c r="Q35" s="106"/>
      <c r="S35" s="277"/>
      <c r="T35" s="278"/>
      <c r="U35" s="330"/>
      <c r="V35" s="279"/>
      <c r="W35" s="279"/>
      <c r="X35" s="343"/>
      <c r="Y35" s="247"/>
      <c r="Z35" s="247"/>
      <c r="AA35" s="247"/>
      <c r="AB35" s="247"/>
      <c r="AC35" s="247"/>
      <c r="AD35" s="247"/>
      <c r="AE35" s="247"/>
    </row>
    <row r="36" spans="3:31" x14ac:dyDescent="0.25">
      <c r="C36" s="185">
        <v>1191</v>
      </c>
      <c r="D36" s="177">
        <v>44936</v>
      </c>
      <c r="E36" s="178" t="s">
        <v>441</v>
      </c>
      <c r="F36" s="179" t="s">
        <v>10</v>
      </c>
      <c r="G36" s="231">
        <v>223125</v>
      </c>
      <c r="H36" s="136"/>
      <c r="I36" s="230">
        <v>44943</v>
      </c>
      <c r="J36" s="196" t="s">
        <v>497</v>
      </c>
      <c r="K36" s="196" t="s">
        <v>498</v>
      </c>
      <c r="L36" s="197" t="s">
        <v>10</v>
      </c>
      <c r="M36" s="197">
        <v>1</v>
      </c>
      <c r="N36" s="369">
        <v>247000.01204666667</v>
      </c>
      <c r="O36" s="106"/>
      <c r="P36" s="106"/>
      <c r="Q36" s="106"/>
      <c r="S36" s="277"/>
      <c r="T36" s="278"/>
      <c r="U36" s="330"/>
      <c r="V36" s="279"/>
      <c r="W36" s="279"/>
      <c r="X36" s="248"/>
      <c r="Y36" s="247"/>
      <c r="Z36" s="247"/>
      <c r="AA36" s="247"/>
      <c r="AB36" s="247"/>
      <c r="AC36" s="247"/>
      <c r="AD36" s="247"/>
      <c r="AE36" s="247"/>
    </row>
    <row r="37" spans="3:31" x14ac:dyDescent="0.25">
      <c r="C37" s="185">
        <v>110</v>
      </c>
      <c r="D37" s="177">
        <v>44938</v>
      </c>
      <c r="E37" s="178" t="s">
        <v>442</v>
      </c>
      <c r="F37" s="179" t="s">
        <v>10</v>
      </c>
      <c r="G37" s="231">
        <v>178500</v>
      </c>
      <c r="H37" s="136"/>
      <c r="I37" s="230">
        <v>44944</v>
      </c>
      <c r="J37" s="196" t="s">
        <v>499</v>
      </c>
      <c r="K37" s="196" t="s">
        <v>500</v>
      </c>
      <c r="L37" s="197" t="s">
        <v>10</v>
      </c>
      <c r="M37" s="197">
        <v>4</v>
      </c>
      <c r="N37" s="369">
        <v>259896</v>
      </c>
      <c r="O37" s="106"/>
      <c r="P37" s="106"/>
      <c r="Q37" s="106"/>
      <c r="S37" s="277"/>
      <c r="T37" s="278"/>
      <c r="U37" s="330"/>
      <c r="V37" s="279"/>
      <c r="W37" s="279"/>
      <c r="X37" s="248"/>
      <c r="Y37" s="247"/>
      <c r="Z37" s="247"/>
      <c r="AA37" s="247"/>
      <c r="AB37" s="247"/>
      <c r="AC37" s="247"/>
      <c r="AD37" s="247"/>
      <c r="AE37" s="247"/>
    </row>
    <row r="38" spans="3:31" x14ac:dyDescent="0.25">
      <c r="C38" s="185">
        <v>818</v>
      </c>
      <c r="D38" s="177">
        <v>44938</v>
      </c>
      <c r="E38" s="178" t="s">
        <v>443</v>
      </c>
      <c r="F38" s="179" t="s">
        <v>10</v>
      </c>
      <c r="G38" s="231">
        <v>327250</v>
      </c>
      <c r="H38" s="136"/>
      <c r="I38" s="230">
        <v>44944</v>
      </c>
      <c r="J38" s="196" t="s">
        <v>295</v>
      </c>
      <c r="K38" s="196" t="s">
        <v>296</v>
      </c>
      <c r="L38" s="197" t="s">
        <v>10</v>
      </c>
      <c r="M38" s="197">
        <v>1</v>
      </c>
      <c r="N38" s="369">
        <v>24236.32302</v>
      </c>
      <c r="O38" s="106"/>
      <c r="P38" s="106"/>
      <c r="Q38" s="106"/>
      <c r="S38" s="247"/>
      <c r="T38" s="329"/>
      <c r="U38" s="277"/>
      <c r="V38" s="330"/>
      <c r="W38" s="279"/>
      <c r="X38" s="248"/>
      <c r="Y38" s="247"/>
      <c r="Z38" s="247"/>
      <c r="AA38" s="247"/>
      <c r="AB38" s="247"/>
      <c r="AC38" s="247"/>
      <c r="AD38" s="247"/>
      <c r="AE38" s="247"/>
    </row>
    <row r="39" spans="3:31" x14ac:dyDescent="0.25">
      <c r="C39" s="185">
        <v>1203</v>
      </c>
      <c r="D39" s="177">
        <v>44939</v>
      </c>
      <c r="E39" s="178" t="s">
        <v>444</v>
      </c>
      <c r="F39" s="179" t="s">
        <v>10</v>
      </c>
      <c r="G39" s="231">
        <v>148750</v>
      </c>
      <c r="H39" s="136"/>
      <c r="I39" s="230">
        <v>44944</v>
      </c>
      <c r="J39" s="196" t="s">
        <v>501</v>
      </c>
      <c r="K39" s="196" t="s">
        <v>502</v>
      </c>
      <c r="L39" s="197" t="s">
        <v>10</v>
      </c>
      <c r="M39" s="197">
        <v>1</v>
      </c>
      <c r="N39" s="369">
        <v>108290</v>
      </c>
      <c r="O39" s="106"/>
      <c r="P39" s="106"/>
      <c r="Q39" s="106"/>
      <c r="S39" s="247"/>
      <c r="T39" s="329"/>
      <c r="U39" s="277"/>
      <c r="V39" s="330"/>
      <c r="W39" s="279"/>
      <c r="X39" s="248"/>
      <c r="Y39" s="247"/>
      <c r="Z39" s="247"/>
      <c r="AA39" s="247"/>
      <c r="AB39" s="247"/>
      <c r="AC39" s="247"/>
      <c r="AD39" s="247"/>
      <c r="AE39" s="247"/>
    </row>
    <row r="40" spans="3:31" x14ac:dyDescent="0.25">
      <c r="C40" s="185">
        <v>1207</v>
      </c>
      <c r="D40" s="177">
        <v>44940</v>
      </c>
      <c r="E40" s="178" t="s">
        <v>445</v>
      </c>
      <c r="F40" s="179" t="s">
        <v>10</v>
      </c>
      <c r="G40" s="231">
        <v>104125</v>
      </c>
      <c r="H40" s="136"/>
      <c r="I40" s="230">
        <v>44944</v>
      </c>
      <c r="J40" s="196" t="s">
        <v>503</v>
      </c>
      <c r="K40" s="196" t="s">
        <v>504</v>
      </c>
      <c r="L40" s="197" t="s">
        <v>10</v>
      </c>
      <c r="M40" s="197">
        <v>4</v>
      </c>
      <c r="N40" s="369">
        <v>18564</v>
      </c>
      <c r="O40" s="106"/>
      <c r="P40" s="106"/>
      <c r="Q40" s="106"/>
      <c r="S40" s="247"/>
      <c r="T40" s="329"/>
      <c r="U40" s="277"/>
      <c r="V40" s="330"/>
      <c r="W40" s="279"/>
      <c r="X40" s="248"/>
      <c r="Y40" s="247"/>
      <c r="Z40" s="247"/>
      <c r="AA40" s="247"/>
      <c r="AB40" s="247"/>
      <c r="AC40" s="247"/>
      <c r="AD40" s="247"/>
      <c r="AE40" s="247"/>
    </row>
    <row r="41" spans="3:31" x14ac:dyDescent="0.25">
      <c r="C41" s="185">
        <v>328</v>
      </c>
      <c r="D41" s="177">
        <v>44942</v>
      </c>
      <c r="E41" s="178" t="s">
        <v>446</v>
      </c>
      <c r="F41" s="179" t="s">
        <v>10</v>
      </c>
      <c r="G41" s="231">
        <v>595000</v>
      </c>
      <c r="H41" s="136"/>
      <c r="I41" s="230">
        <v>44944</v>
      </c>
      <c r="J41" s="196" t="s">
        <v>505</v>
      </c>
      <c r="K41" s="196" t="s">
        <v>506</v>
      </c>
      <c r="L41" s="197" t="s">
        <v>10</v>
      </c>
      <c r="M41" s="197">
        <v>4</v>
      </c>
      <c r="N41" s="369">
        <v>6188</v>
      </c>
      <c r="O41" s="106"/>
      <c r="P41" s="106"/>
      <c r="Q41" s="106"/>
      <c r="S41" s="277"/>
      <c r="T41" s="278"/>
      <c r="U41" s="330"/>
      <c r="V41" s="279"/>
      <c r="W41" s="279"/>
      <c r="X41" s="248"/>
      <c r="Y41" s="247"/>
      <c r="Z41" s="247"/>
      <c r="AA41" s="247"/>
      <c r="AB41" s="247"/>
      <c r="AC41" s="247"/>
      <c r="AD41" s="247"/>
      <c r="AE41" s="247"/>
    </row>
    <row r="42" spans="3:31" x14ac:dyDescent="0.25">
      <c r="C42" s="185">
        <v>5073</v>
      </c>
      <c r="D42" s="177">
        <v>44942</v>
      </c>
      <c r="E42" s="178" t="s">
        <v>447</v>
      </c>
      <c r="F42" s="179" t="s">
        <v>10</v>
      </c>
      <c r="G42" s="231">
        <v>223125</v>
      </c>
      <c r="H42" s="136"/>
      <c r="I42" s="230">
        <v>44944</v>
      </c>
      <c r="J42" s="196" t="s">
        <v>177</v>
      </c>
      <c r="K42" s="196" t="s">
        <v>178</v>
      </c>
      <c r="L42" s="197" t="s">
        <v>10</v>
      </c>
      <c r="M42" s="197">
        <v>1</v>
      </c>
      <c r="N42" s="369">
        <v>773.5</v>
      </c>
      <c r="O42" s="106"/>
      <c r="P42" s="106"/>
      <c r="Q42" s="106"/>
      <c r="S42" s="277"/>
      <c r="T42" s="278"/>
      <c r="U42" s="330"/>
      <c r="V42" s="279"/>
      <c r="W42" s="279"/>
      <c r="X42" s="248"/>
      <c r="Y42" s="247"/>
      <c r="Z42" s="247"/>
      <c r="AA42" s="247"/>
      <c r="AB42" s="247"/>
      <c r="AC42" s="247"/>
      <c r="AD42" s="247"/>
      <c r="AE42" s="247"/>
    </row>
    <row r="43" spans="3:31" x14ac:dyDescent="0.25">
      <c r="C43" s="185">
        <v>5073</v>
      </c>
      <c r="D43" s="177">
        <v>44942</v>
      </c>
      <c r="E43" s="178" t="s">
        <v>448</v>
      </c>
      <c r="F43" s="179" t="s">
        <v>10</v>
      </c>
      <c r="G43" s="231">
        <v>89250</v>
      </c>
      <c r="H43" s="136"/>
      <c r="I43" s="230">
        <v>44944</v>
      </c>
      <c r="J43" s="196" t="s">
        <v>507</v>
      </c>
      <c r="K43" s="196" t="s">
        <v>508</v>
      </c>
      <c r="L43" s="197" t="s">
        <v>10</v>
      </c>
      <c r="M43" s="197">
        <v>2</v>
      </c>
      <c r="N43" s="369">
        <v>46410</v>
      </c>
      <c r="O43" s="106"/>
      <c r="P43" s="106"/>
      <c r="Q43" s="106"/>
      <c r="S43" s="277"/>
      <c r="T43" s="278"/>
      <c r="U43" s="330"/>
      <c r="V43" s="279"/>
      <c r="W43" s="279"/>
      <c r="X43" s="248"/>
      <c r="Y43" s="247"/>
      <c r="Z43" s="247"/>
      <c r="AA43" s="247"/>
      <c r="AB43" s="247"/>
      <c r="AC43" s="247"/>
      <c r="AD43" s="247"/>
      <c r="AE43" s="247"/>
    </row>
    <row r="44" spans="3:31" x14ac:dyDescent="0.25">
      <c r="C44" s="185">
        <v>5076</v>
      </c>
      <c r="D44" s="177">
        <v>44942</v>
      </c>
      <c r="E44" s="178" t="s">
        <v>449</v>
      </c>
      <c r="F44" s="179" t="s">
        <v>10</v>
      </c>
      <c r="G44" s="231">
        <v>223125</v>
      </c>
      <c r="H44" s="136"/>
      <c r="I44" s="230">
        <v>44944</v>
      </c>
      <c r="J44" s="196" t="s">
        <v>509</v>
      </c>
      <c r="K44" s="196" t="s">
        <v>510</v>
      </c>
      <c r="L44" s="197" t="s">
        <v>10</v>
      </c>
      <c r="M44" s="197">
        <v>1</v>
      </c>
      <c r="N44" s="369">
        <v>119892.5</v>
      </c>
      <c r="O44" s="106"/>
      <c r="P44" s="106"/>
      <c r="Q44" s="106"/>
      <c r="S44" s="277"/>
      <c r="T44" s="278"/>
      <c r="U44" s="330"/>
      <c r="V44" s="279"/>
      <c r="W44" s="279"/>
      <c r="X44" s="248"/>
      <c r="Y44" s="247"/>
      <c r="Z44" s="247"/>
      <c r="AA44" s="247"/>
      <c r="AB44" s="247"/>
      <c r="AC44" s="247"/>
      <c r="AD44" s="247"/>
      <c r="AE44" s="247"/>
    </row>
    <row r="45" spans="3:31" x14ac:dyDescent="0.25">
      <c r="C45" s="185">
        <v>5076</v>
      </c>
      <c r="D45" s="177">
        <v>44942</v>
      </c>
      <c r="E45" s="178" t="s">
        <v>450</v>
      </c>
      <c r="F45" s="179" t="s">
        <v>10</v>
      </c>
      <c r="G45" s="231">
        <v>59500</v>
      </c>
      <c r="H45" s="136"/>
      <c r="I45" s="230">
        <v>44944</v>
      </c>
      <c r="J45" s="196" t="s">
        <v>511</v>
      </c>
      <c r="K45" s="196" t="s">
        <v>512</v>
      </c>
      <c r="L45" s="197" t="s">
        <v>10</v>
      </c>
      <c r="M45" s="197">
        <v>3</v>
      </c>
      <c r="N45" s="369">
        <v>116025</v>
      </c>
      <c r="O45" s="106"/>
      <c r="P45" s="106"/>
      <c r="Q45" s="106"/>
      <c r="S45" s="277"/>
      <c r="T45" s="278"/>
      <c r="U45" s="330"/>
      <c r="V45" s="279"/>
      <c r="W45" s="279"/>
      <c r="X45" s="248"/>
      <c r="Y45" s="247"/>
      <c r="Z45" s="247"/>
      <c r="AA45" s="247"/>
      <c r="AB45" s="247"/>
      <c r="AC45" s="247"/>
      <c r="AD45" s="247"/>
      <c r="AE45" s="247"/>
    </row>
    <row r="46" spans="3:31" x14ac:dyDescent="0.25">
      <c r="C46" s="185">
        <v>5076</v>
      </c>
      <c r="D46" s="177">
        <v>44942</v>
      </c>
      <c r="E46" s="178" t="s">
        <v>451</v>
      </c>
      <c r="F46" s="179" t="s">
        <v>10</v>
      </c>
      <c r="G46" s="231">
        <v>44625</v>
      </c>
      <c r="H46" s="136"/>
      <c r="I46" s="230">
        <v>44944</v>
      </c>
      <c r="J46" s="196" t="s">
        <v>177</v>
      </c>
      <c r="K46" s="196" t="s">
        <v>178</v>
      </c>
      <c r="L46" s="197" t="s">
        <v>10</v>
      </c>
      <c r="M46" s="197">
        <v>5</v>
      </c>
      <c r="N46" s="369">
        <v>3867.5</v>
      </c>
      <c r="O46" s="106"/>
      <c r="P46" s="106"/>
      <c r="Q46" s="106"/>
      <c r="S46" s="277"/>
      <c r="T46" s="278"/>
      <c r="U46" s="330"/>
      <c r="V46" s="279"/>
      <c r="W46" s="279"/>
      <c r="X46" s="248"/>
      <c r="Y46" s="247"/>
      <c r="Z46" s="247"/>
      <c r="AA46" s="247"/>
      <c r="AB46" s="247"/>
      <c r="AC46" s="247"/>
      <c r="AD46" s="247"/>
      <c r="AE46" s="247"/>
    </row>
    <row r="47" spans="3:31" x14ac:dyDescent="0.25">
      <c r="C47" s="185">
        <v>5076</v>
      </c>
      <c r="D47" s="177">
        <v>44942</v>
      </c>
      <c r="E47" s="178" t="s">
        <v>452</v>
      </c>
      <c r="F47" s="179" t="s">
        <v>10</v>
      </c>
      <c r="G47" s="231">
        <v>59500</v>
      </c>
      <c r="H47" s="136"/>
      <c r="I47" s="230">
        <v>44944</v>
      </c>
      <c r="J47" s="196" t="s">
        <v>513</v>
      </c>
      <c r="K47" s="196" t="s">
        <v>514</v>
      </c>
      <c r="L47" s="197" t="s">
        <v>10</v>
      </c>
      <c r="M47" s="197">
        <v>3</v>
      </c>
      <c r="N47" s="369">
        <v>78897</v>
      </c>
      <c r="O47" s="106"/>
      <c r="P47" s="106"/>
      <c r="Q47" s="106"/>
      <c r="S47" s="277"/>
      <c r="T47" s="278"/>
      <c r="U47" s="330"/>
      <c r="V47" s="279"/>
      <c r="W47" s="279"/>
      <c r="X47" s="248"/>
      <c r="Y47" s="247"/>
      <c r="Z47" s="247"/>
      <c r="AA47" s="247"/>
      <c r="AB47" s="247"/>
      <c r="AC47" s="247"/>
      <c r="AD47" s="247"/>
      <c r="AE47" s="247"/>
    </row>
    <row r="48" spans="3:31" x14ac:dyDescent="0.25">
      <c r="C48" s="185">
        <v>2923</v>
      </c>
      <c r="D48" s="177">
        <v>44944</v>
      </c>
      <c r="E48" s="178" t="s">
        <v>453</v>
      </c>
      <c r="F48" s="179" t="s">
        <v>10</v>
      </c>
      <c r="G48" s="231">
        <v>119000</v>
      </c>
      <c r="H48" s="136"/>
      <c r="I48" s="230">
        <v>44944</v>
      </c>
      <c r="J48" s="196" t="s">
        <v>515</v>
      </c>
      <c r="K48" s="196" t="s">
        <v>516</v>
      </c>
      <c r="L48" s="197" t="s">
        <v>10</v>
      </c>
      <c r="M48" s="197">
        <v>2</v>
      </c>
      <c r="N48" s="369">
        <v>3094</v>
      </c>
      <c r="O48" s="106"/>
      <c r="P48" s="106"/>
      <c r="Q48" s="106"/>
      <c r="S48" s="247"/>
      <c r="T48" s="247"/>
      <c r="U48" s="247"/>
      <c r="V48" s="247"/>
      <c r="W48" s="247"/>
      <c r="X48" s="247"/>
      <c r="Y48" s="247"/>
      <c r="Z48" s="247"/>
      <c r="AA48" s="247"/>
      <c r="AB48" s="247"/>
      <c r="AC48" s="247"/>
      <c r="AD48" s="247"/>
      <c r="AE48" s="247"/>
    </row>
    <row r="49" spans="3:31" x14ac:dyDescent="0.25">
      <c r="C49" s="185">
        <v>2923</v>
      </c>
      <c r="D49" s="177">
        <v>44944</v>
      </c>
      <c r="E49" s="178" t="s">
        <v>454</v>
      </c>
      <c r="F49" s="179" t="s">
        <v>10</v>
      </c>
      <c r="G49" s="231">
        <v>238000</v>
      </c>
      <c r="H49" s="136"/>
      <c r="I49" s="230">
        <v>44944</v>
      </c>
      <c r="J49" s="196" t="s">
        <v>517</v>
      </c>
      <c r="K49" s="196" t="s">
        <v>518</v>
      </c>
      <c r="L49" s="197" t="s">
        <v>10</v>
      </c>
      <c r="M49" s="197">
        <v>40</v>
      </c>
      <c r="N49" s="369">
        <v>54333.940266666665</v>
      </c>
      <c r="O49" s="106"/>
      <c r="P49" s="106"/>
      <c r="Q49" s="106"/>
      <c r="S49" s="247"/>
      <c r="T49" s="247"/>
      <c r="U49" s="247"/>
      <c r="V49" s="247"/>
      <c r="W49" s="247"/>
      <c r="X49" s="247"/>
      <c r="Y49" s="247"/>
      <c r="Z49" s="247"/>
      <c r="AA49" s="247"/>
      <c r="AB49" s="247"/>
      <c r="AC49" s="247"/>
      <c r="AD49" s="247"/>
      <c r="AE49" s="247"/>
    </row>
    <row r="50" spans="3:31" x14ac:dyDescent="0.25">
      <c r="C50" s="185">
        <v>2923</v>
      </c>
      <c r="D50" s="177">
        <v>44944</v>
      </c>
      <c r="E50" s="178" t="s">
        <v>455</v>
      </c>
      <c r="F50" s="179" t="s">
        <v>10</v>
      </c>
      <c r="G50" s="231">
        <v>119000</v>
      </c>
      <c r="H50" s="136"/>
      <c r="I50" s="230">
        <v>44944</v>
      </c>
      <c r="J50" s="196" t="s">
        <v>402</v>
      </c>
      <c r="K50" s="196" t="s">
        <v>403</v>
      </c>
      <c r="L50" s="197" t="s">
        <v>10</v>
      </c>
      <c r="M50" s="197">
        <v>1</v>
      </c>
      <c r="N50" s="369">
        <v>38675</v>
      </c>
      <c r="O50" s="106"/>
      <c r="P50" s="106"/>
      <c r="Q50" s="106"/>
      <c r="S50" s="247"/>
      <c r="T50" s="329"/>
      <c r="U50" s="277"/>
      <c r="V50" s="344"/>
      <c r="W50" s="279"/>
      <c r="X50" s="248"/>
      <c r="Y50" s="247"/>
      <c r="Z50" s="247"/>
      <c r="AA50" s="247"/>
      <c r="AB50" s="247"/>
      <c r="AC50" s="247"/>
      <c r="AD50" s="247"/>
      <c r="AE50" s="247"/>
    </row>
    <row r="51" spans="3:31" x14ac:dyDescent="0.25">
      <c r="C51" s="185">
        <v>2923</v>
      </c>
      <c r="D51" s="177">
        <v>44944</v>
      </c>
      <c r="E51" s="178" t="s">
        <v>456</v>
      </c>
      <c r="F51" s="179" t="s">
        <v>10</v>
      </c>
      <c r="G51" s="231">
        <v>119000</v>
      </c>
      <c r="H51" s="136"/>
      <c r="I51" s="230">
        <v>44945</v>
      </c>
      <c r="J51" s="196" t="s">
        <v>519</v>
      </c>
      <c r="K51" s="196" t="s">
        <v>520</v>
      </c>
      <c r="L51" s="197" t="s">
        <v>10</v>
      </c>
      <c r="M51" s="197">
        <v>2</v>
      </c>
      <c r="N51" s="369">
        <v>27424.597199999997</v>
      </c>
      <c r="O51" s="106"/>
      <c r="P51" s="106"/>
      <c r="Q51" s="106"/>
      <c r="S51" s="247"/>
      <c r="T51" s="329"/>
      <c r="U51" s="277"/>
      <c r="V51" s="344"/>
      <c r="W51" s="279"/>
      <c r="X51" s="248"/>
      <c r="Y51" s="247"/>
      <c r="Z51" s="247"/>
      <c r="AA51" s="247"/>
      <c r="AB51" s="247"/>
      <c r="AC51" s="247"/>
      <c r="AD51" s="247"/>
      <c r="AE51" s="247"/>
    </row>
    <row r="52" spans="3:31" x14ac:dyDescent="0.25">
      <c r="C52" s="185">
        <v>2923</v>
      </c>
      <c r="D52" s="177">
        <v>44944</v>
      </c>
      <c r="E52" s="178" t="s">
        <v>457</v>
      </c>
      <c r="F52" s="179" t="s">
        <v>10</v>
      </c>
      <c r="G52" s="231">
        <v>74375</v>
      </c>
      <c r="H52" s="136"/>
      <c r="I52" s="230">
        <v>44945</v>
      </c>
      <c r="J52" s="196" t="s">
        <v>243</v>
      </c>
      <c r="K52" s="196" t="s">
        <v>244</v>
      </c>
      <c r="L52" s="197" t="s">
        <v>10</v>
      </c>
      <c r="M52" s="197">
        <v>2</v>
      </c>
      <c r="N52" s="369">
        <v>2881.6587799999998</v>
      </c>
      <c r="O52" s="106"/>
      <c r="P52" s="106"/>
      <c r="Q52" s="106"/>
      <c r="S52" s="247"/>
      <c r="T52" s="329"/>
      <c r="U52" s="277"/>
      <c r="V52" s="344"/>
      <c r="W52" s="279"/>
      <c r="X52" s="248"/>
      <c r="Y52" s="247"/>
      <c r="Z52" s="247"/>
      <c r="AA52" s="247"/>
      <c r="AB52" s="247"/>
      <c r="AC52" s="247"/>
      <c r="AD52" s="247"/>
      <c r="AE52" s="247"/>
    </row>
    <row r="53" spans="3:31" x14ac:dyDescent="0.25">
      <c r="C53" s="185">
        <v>790</v>
      </c>
      <c r="D53" s="177">
        <v>44944</v>
      </c>
      <c r="E53" s="178" t="s">
        <v>458</v>
      </c>
      <c r="F53" s="179" t="s">
        <v>10</v>
      </c>
      <c r="G53" s="231">
        <v>199999.99775000001</v>
      </c>
      <c r="H53" s="136"/>
      <c r="I53" s="230">
        <v>44945</v>
      </c>
      <c r="J53" s="196" t="s">
        <v>521</v>
      </c>
      <c r="K53" s="196" t="s">
        <v>522</v>
      </c>
      <c r="L53" s="197" t="s">
        <v>10</v>
      </c>
      <c r="M53" s="197">
        <v>2</v>
      </c>
      <c r="N53" s="369">
        <v>33464.580239999996</v>
      </c>
      <c r="O53" s="106"/>
      <c r="P53" s="106"/>
      <c r="Q53" s="106"/>
      <c r="S53" s="247"/>
      <c r="T53" s="329"/>
      <c r="U53" s="277"/>
      <c r="V53" s="344"/>
      <c r="W53" s="279"/>
      <c r="X53" s="248"/>
      <c r="Y53" s="247"/>
      <c r="Z53" s="247"/>
      <c r="AA53" s="247"/>
      <c r="AB53" s="247"/>
      <c r="AC53" s="247"/>
      <c r="AD53" s="247"/>
      <c r="AE53" s="247"/>
    </row>
    <row r="54" spans="3:31" x14ac:dyDescent="0.25">
      <c r="C54" s="185">
        <v>790</v>
      </c>
      <c r="D54" s="177">
        <v>44944</v>
      </c>
      <c r="E54" s="178" t="s">
        <v>459</v>
      </c>
      <c r="F54" s="179" t="s">
        <v>10</v>
      </c>
      <c r="G54" s="231">
        <v>625000.00412499998</v>
      </c>
      <c r="H54" s="136"/>
      <c r="I54" s="230">
        <v>44947</v>
      </c>
      <c r="J54" s="196" t="s">
        <v>523</v>
      </c>
      <c r="K54" s="196" t="s">
        <v>524</v>
      </c>
      <c r="L54" s="197" t="s">
        <v>10</v>
      </c>
      <c r="M54" s="197">
        <v>2</v>
      </c>
      <c r="N54" s="369">
        <v>54145</v>
      </c>
      <c r="O54" s="106"/>
      <c r="P54" s="106"/>
      <c r="Q54" s="106"/>
      <c r="S54" s="277"/>
      <c r="T54" s="278"/>
      <c r="U54" s="344"/>
      <c r="V54" s="279"/>
      <c r="W54" s="279"/>
      <c r="X54" s="248"/>
      <c r="Y54" s="247"/>
      <c r="Z54" s="247"/>
      <c r="AA54" s="247"/>
      <c r="AB54" s="247"/>
      <c r="AC54" s="247"/>
      <c r="AD54" s="247"/>
      <c r="AE54" s="247"/>
    </row>
    <row r="55" spans="3:31" x14ac:dyDescent="0.25">
      <c r="C55" s="185">
        <v>790</v>
      </c>
      <c r="D55" s="177">
        <v>44944</v>
      </c>
      <c r="E55" s="178" t="s">
        <v>460</v>
      </c>
      <c r="F55" s="179" t="s">
        <v>10</v>
      </c>
      <c r="G55" s="231">
        <v>212499.99575000003</v>
      </c>
      <c r="H55" s="136"/>
      <c r="I55" s="230">
        <v>44947</v>
      </c>
      <c r="J55" s="196" t="s">
        <v>525</v>
      </c>
      <c r="K55" s="196" t="s">
        <v>526</v>
      </c>
      <c r="L55" s="197" t="s">
        <v>10</v>
      </c>
      <c r="M55" s="197">
        <v>1</v>
      </c>
      <c r="N55" s="369">
        <v>30940</v>
      </c>
      <c r="O55" s="109"/>
      <c r="P55" s="109"/>
      <c r="Q55" s="109"/>
      <c r="S55" s="247"/>
      <c r="T55" s="329"/>
      <c r="U55" s="277"/>
      <c r="V55" s="344"/>
      <c r="W55" s="279"/>
      <c r="X55" s="248"/>
      <c r="Y55" s="247"/>
      <c r="Z55" s="247"/>
      <c r="AA55" s="247"/>
      <c r="AB55" s="247"/>
      <c r="AC55" s="247"/>
      <c r="AD55" s="247"/>
      <c r="AE55" s="247"/>
    </row>
    <row r="56" spans="3:31" x14ac:dyDescent="0.25">
      <c r="C56" s="185">
        <v>5093</v>
      </c>
      <c r="D56" s="177">
        <v>44945</v>
      </c>
      <c r="E56" s="178" t="s">
        <v>461</v>
      </c>
      <c r="F56" s="179" t="s">
        <v>10</v>
      </c>
      <c r="G56" s="231">
        <v>104125</v>
      </c>
      <c r="H56" s="136"/>
      <c r="I56" s="230">
        <v>44947</v>
      </c>
      <c r="J56" s="196" t="s">
        <v>527</v>
      </c>
      <c r="K56" s="196" t="s">
        <v>528</v>
      </c>
      <c r="L56" s="197" t="s">
        <v>10</v>
      </c>
      <c r="M56" s="197">
        <v>1</v>
      </c>
      <c r="N56" s="369">
        <v>3094</v>
      </c>
      <c r="O56" s="109"/>
      <c r="P56" s="109"/>
      <c r="Q56" s="109"/>
      <c r="S56" s="247"/>
      <c r="T56" s="329"/>
      <c r="U56" s="277"/>
      <c r="V56" s="344"/>
      <c r="W56" s="279"/>
      <c r="X56" s="248"/>
      <c r="Y56" s="247"/>
      <c r="Z56" s="247"/>
      <c r="AA56" s="247"/>
      <c r="AB56" s="247"/>
      <c r="AC56" s="247"/>
      <c r="AD56" s="247"/>
      <c r="AE56" s="247"/>
    </row>
    <row r="57" spans="3:31" x14ac:dyDescent="0.25">
      <c r="C57" s="185">
        <v>5093</v>
      </c>
      <c r="D57" s="177">
        <v>44945</v>
      </c>
      <c r="E57" s="178" t="s">
        <v>462</v>
      </c>
      <c r="F57" s="179" t="s">
        <v>10</v>
      </c>
      <c r="G57" s="231">
        <v>74375</v>
      </c>
      <c r="H57" s="136"/>
      <c r="I57" s="230">
        <v>44949</v>
      </c>
      <c r="J57" s="196" t="s">
        <v>74</v>
      </c>
      <c r="K57" s="196" t="s">
        <v>75</v>
      </c>
      <c r="L57" s="197" t="s">
        <v>10</v>
      </c>
      <c r="M57" s="197">
        <v>3</v>
      </c>
      <c r="N57" s="369">
        <v>1049100</v>
      </c>
      <c r="O57" s="109"/>
      <c r="P57" s="109"/>
      <c r="Q57" s="109"/>
      <c r="S57" s="247"/>
      <c r="T57" s="329"/>
      <c r="U57" s="277"/>
      <c r="V57" s="344"/>
      <c r="W57" s="279"/>
      <c r="X57" s="248"/>
      <c r="Y57" s="247"/>
      <c r="Z57" s="247"/>
      <c r="AA57" s="247"/>
      <c r="AB57" s="247"/>
      <c r="AC57" s="247"/>
      <c r="AD57" s="247"/>
      <c r="AE57" s="247"/>
    </row>
    <row r="58" spans="3:31" x14ac:dyDescent="0.25">
      <c r="C58" s="185">
        <v>5097</v>
      </c>
      <c r="D58" s="177">
        <v>44950</v>
      </c>
      <c r="E58" s="178" t="s">
        <v>463</v>
      </c>
      <c r="F58" s="179" t="s">
        <v>10</v>
      </c>
      <c r="G58" s="231">
        <v>148750</v>
      </c>
      <c r="H58" s="136"/>
      <c r="I58" s="230">
        <v>44949</v>
      </c>
      <c r="J58" s="196" t="s">
        <v>88</v>
      </c>
      <c r="K58" s="196" t="s">
        <v>89</v>
      </c>
      <c r="L58" s="197" t="s">
        <v>10</v>
      </c>
      <c r="M58" s="197">
        <v>150</v>
      </c>
      <c r="N58" s="369">
        <v>108088.89000000001</v>
      </c>
      <c r="O58" s="109"/>
      <c r="P58" s="109"/>
      <c r="Q58" s="109"/>
      <c r="S58" s="247"/>
      <c r="T58" s="247"/>
      <c r="U58" s="247"/>
      <c r="V58" s="247"/>
      <c r="W58" s="247"/>
      <c r="X58" s="247"/>
      <c r="Y58" s="247"/>
      <c r="Z58" s="247"/>
      <c r="AA58" s="247"/>
      <c r="AB58" s="247"/>
      <c r="AC58" s="247"/>
      <c r="AD58" s="247"/>
      <c r="AE58" s="247"/>
    </row>
    <row r="59" spans="3:31" x14ac:dyDescent="0.25">
      <c r="C59" s="185">
        <v>5097</v>
      </c>
      <c r="D59" s="177">
        <v>44950</v>
      </c>
      <c r="E59" s="178" t="s">
        <v>464</v>
      </c>
      <c r="F59" s="179" t="s">
        <v>10</v>
      </c>
      <c r="G59" s="231">
        <v>37187.5</v>
      </c>
      <c r="H59" s="136"/>
      <c r="I59" s="230">
        <v>44949</v>
      </c>
      <c r="J59" s="196" t="s">
        <v>529</v>
      </c>
      <c r="K59" s="196" t="s">
        <v>530</v>
      </c>
      <c r="L59" s="197" t="s">
        <v>10</v>
      </c>
      <c r="M59" s="197">
        <v>2</v>
      </c>
      <c r="N59" s="369">
        <v>11058.822320000001</v>
      </c>
      <c r="O59" s="109"/>
      <c r="P59" s="109"/>
      <c r="Q59" s="109"/>
      <c r="S59" s="247"/>
      <c r="T59" s="247"/>
      <c r="U59" s="247"/>
      <c r="V59" s="247"/>
      <c r="W59" s="247"/>
      <c r="X59" s="247"/>
      <c r="Y59" s="247"/>
      <c r="Z59" s="247"/>
      <c r="AA59" s="247"/>
      <c r="AB59" s="247"/>
      <c r="AC59" s="247"/>
      <c r="AD59" s="247"/>
      <c r="AE59" s="247"/>
    </row>
    <row r="60" spans="3:31" x14ac:dyDescent="0.25">
      <c r="C60" s="185">
        <v>5097</v>
      </c>
      <c r="D60" s="177">
        <v>44950</v>
      </c>
      <c r="E60" s="178" t="s">
        <v>465</v>
      </c>
      <c r="F60" s="179" t="s">
        <v>10</v>
      </c>
      <c r="G60" s="231">
        <v>44625</v>
      </c>
      <c r="H60" s="136"/>
      <c r="I60" s="230">
        <v>44949</v>
      </c>
      <c r="J60" s="196" t="s">
        <v>531</v>
      </c>
      <c r="K60" s="196" t="s">
        <v>532</v>
      </c>
      <c r="L60" s="197" t="s">
        <v>10</v>
      </c>
      <c r="M60" s="197">
        <v>1</v>
      </c>
      <c r="N60" s="369">
        <v>6853.2718800000002</v>
      </c>
      <c r="O60" s="109"/>
      <c r="P60" s="109"/>
      <c r="Q60" s="109"/>
      <c r="S60" s="247"/>
      <c r="T60" s="247"/>
      <c r="U60" s="247"/>
      <c r="V60" s="247"/>
      <c r="W60" s="247"/>
      <c r="X60" s="247"/>
      <c r="Y60" s="247"/>
      <c r="Z60" s="247"/>
      <c r="AA60" s="247"/>
      <c r="AB60" s="247"/>
      <c r="AC60" s="247"/>
      <c r="AD60" s="247"/>
      <c r="AE60" s="247"/>
    </row>
    <row r="61" spans="3:31" x14ac:dyDescent="0.25">
      <c r="C61" s="185">
        <v>5097</v>
      </c>
      <c r="D61" s="177">
        <v>44950</v>
      </c>
      <c r="E61" s="178" t="s">
        <v>466</v>
      </c>
      <c r="F61" s="179" t="s">
        <v>10</v>
      </c>
      <c r="G61" s="231">
        <v>59500</v>
      </c>
      <c r="H61" s="136"/>
      <c r="I61" s="230">
        <v>44949</v>
      </c>
      <c r="J61" s="196" t="s">
        <v>533</v>
      </c>
      <c r="K61" s="196" t="s">
        <v>534</v>
      </c>
      <c r="L61" s="197" t="s">
        <v>10</v>
      </c>
      <c r="M61" s="197">
        <v>2</v>
      </c>
      <c r="N61" s="369">
        <v>8007.0863600000002</v>
      </c>
      <c r="O61" s="106"/>
      <c r="P61" s="106"/>
      <c r="Q61" s="106"/>
      <c r="S61" s="247"/>
      <c r="T61" s="247"/>
      <c r="U61" s="247"/>
      <c r="V61" s="247"/>
      <c r="W61" s="247"/>
      <c r="X61" s="247"/>
      <c r="Y61" s="247"/>
      <c r="Z61" s="247"/>
      <c r="AA61" s="247"/>
      <c r="AB61" s="247"/>
      <c r="AC61" s="247"/>
      <c r="AD61" s="247"/>
      <c r="AE61" s="247"/>
    </row>
    <row r="62" spans="3:31" x14ac:dyDescent="0.25">
      <c r="C62" s="185">
        <v>1221</v>
      </c>
      <c r="D62" s="177">
        <v>44951</v>
      </c>
      <c r="E62" s="178" t="s">
        <v>467</v>
      </c>
      <c r="F62" s="179" t="s">
        <v>10</v>
      </c>
      <c r="G62" s="231">
        <v>327250</v>
      </c>
      <c r="H62" s="136"/>
      <c r="I62" s="230">
        <v>44951</v>
      </c>
      <c r="J62" s="196" t="s">
        <v>535</v>
      </c>
      <c r="K62" s="196" t="s">
        <v>536</v>
      </c>
      <c r="L62" s="197" t="s">
        <v>10</v>
      </c>
      <c r="M62" s="197">
        <v>1</v>
      </c>
      <c r="N62" s="369">
        <v>46410</v>
      </c>
      <c r="O62" s="106"/>
      <c r="P62" s="106"/>
      <c r="Q62" s="106"/>
      <c r="S62" s="247"/>
      <c r="T62" s="247"/>
      <c r="U62" s="247"/>
      <c r="V62" s="247"/>
      <c r="W62" s="247"/>
      <c r="X62" s="247"/>
      <c r="Y62" s="247"/>
      <c r="Z62" s="247"/>
      <c r="AA62" s="247"/>
      <c r="AB62" s="247"/>
      <c r="AC62" s="247"/>
      <c r="AD62" s="247"/>
      <c r="AE62" s="247"/>
    </row>
    <row r="63" spans="3:31" x14ac:dyDescent="0.25">
      <c r="C63" s="185">
        <v>2929</v>
      </c>
      <c r="D63" s="177">
        <v>44951</v>
      </c>
      <c r="E63" s="178" t="s">
        <v>468</v>
      </c>
      <c r="F63" s="179" t="s">
        <v>10</v>
      </c>
      <c r="G63" s="231">
        <v>59500</v>
      </c>
      <c r="H63" s="136"/>
      <c r="I63" s="230">
        <v>44951</v>
      </c>
      <c r="J63" s="196" t="s">
        <v>537</v>
      </c>
      <c r="K63" s="196" t="s">
        <v>538</v>
      </c>
      <c r="L63" s="197" t="s">
        <v>10</v>
      </c>
      <c r="M63" s="197">
        <v>1</v>
      </c>
      <c r="N63" s="369">
        <v>23205</v>
      </c>
      <c r="O63" s="106"/>
      <c r="P63" s="106"/>
      <c r="Q63" s="106"/>
      <c r="S63" s="247"/>
      <c r="T63" s="247"/>
      <c r="U63" s="247"/>
      <c r="V63" s="247"/>
      <c r="W63" s="247"/>
      <c r="X63" s="247"/>
      <c r="Y63" s="247"/>
      <c r="Z63" s="247"/>
      <c r="AA63" s="247"/>
      <c r="AB63" s="247"/>
      <c r="AC63" s="247"/>
      <c r="AD63" s="247"/>
      <c r="AE63" s="247"/>
    </row>
    <row r="64" spans="3:31" x14ac:dyDescent="0.25">
      <c r="C64" s="185">
        <v>8</v>
      </c>
      <c r="D64" s="177">
        <v>44953</v>
      </c>
      <c r="E64" s="178" t="s">
        <v>469</v>
      </c>
      <c r="F64" s="179" t="s">
        <v>10</v>
      </c>
      <c r="G64" s="231">
        <v>223125</v>
      </c>
      <c r="H64" s="136"/>
      <c r="I64" s="230">
        <v>44951</v>
      </c>
      <c r="J64" s="196" t="s">
        <v>295</v>
      </c>
      <c r="K64" s="196" t="s">
        <v>296</v>
      </c>
      <c r="L64" s="197" t="s">
        <v>10</v>
      </c>
      <c r="M64" s="197">
        <v>1</v>
      </c>
      <c r="N64" s="369">
        <v>24236.32302</v>
      </c>
      <c r="O64" s="106"/>
      <c r="P64" s="106"/>
      <c r="Q64" s="106"/>
      <c r="S64" s="247"/>
      <c r="T64" s="247"/>
      <c r="U64" s="247"/>
      <c r="V64" s="247"/>
      <c r="W64" s="247"/>
      <c r="X64" s="247"/>
      <c r="Y64" s="247"/>
      <c r="Z64" s="247"/>
      <c r="AA64" s="247"/>
      <c r="AB64" s="247"/>
      <c r="AC64" s="247"/>
      <c r="AD64" s="247"/>
      <c r="AE64" s="247"/>
    </row>
    <row r="65" spans="3:31" x14ac:dyDescent="0.25">
      <c r="C65" s="185">
        <v>1232</v>
      </c>
      <c r="D65" s="177">
        <v>44956</v>
      </c>
      <c r="E65" s="178" t="s">
        <v>470</v>
      </c>
      <c r="F65" s="179" t="s">
        <v>10</v>
      </c>
      <c r="G65" s="231">
        <v>892500</v>
      </c>
      <c r="H65" s="136"/>
      <c r="I65" s="230">
        <v>44951</v>
      </c>
      <c r="J65" s="196" t="s">
        <v>297</v>
      </c>
      <c r="K65" s="196" t="s">
        <v>298</v>
      </c>
      <c r="L65" s="197" t="s">
        <v>10</v>
      </c>
      <c r="M65" s="197">
        <v>1</v>
      </c>
      <c r="N65" s="369">
        <v>15470</v>
      </c>
      <c r="O65" s="106"/>
      <c r="P65" s="106"/>
      <c r="Q65" s="106"/>
      <c r="S65" s="247"/>
      <c r="T65" s="247"/>
      <c r="U65" s="247"/>
      <c r="V65" s="247"/>
      <c r="W65" s="247"/>
      <c r="X65" s="247"/>
      <c r="Y65" s="247"/>
      <c r="Z65" s="247"/>
      <c r="AA65" s="247"/>
      <c r="AB65" s="247"/>
      <c r="AC65" s="247"/>
      <c r="AD65" s="247"/>
      <c r="AE65" s="247"/>
    </row>
    <row r="66" spans="3:31" x14ac:dyDescent="0.25">
      <c r="C66" s="185">
        <v>2938</v>
      </c>
      <c r="D66" s="177">
        <v>44957</v>
      </c>
      <c r="E66" s="178" t="s">
        <v>471</v>
      </c>
      <c r="F66" s="179" t="s">
        <v>10</v>
      </c>
      <c r="G66" s="231">
        <v>119000</v>
      </c>
      <c r="H66" s="136"/>
      <c r="I66" s="230">
        <v>44951</v>
      </c>
      <c r="J66" s="196" t="s">
        <v>539</v>
      </c>
      <c r="K66" s="196" t="s">
        <v>540</v>
      </c>
      <c r="L66" s="197" t="s">
        <v>10</v>
      </c>
      <c r="M66" s="197">
        <v>1</v>
      </c>
      <c r="N66" s="369">
        <v>15470</v>
      </c>
      <c r="O66" s="106"/>
      <c r="P66" s="106"/>
      <c r="Q66" s="106"/>
      <c r="S66" s="247"/>
      <c r="T66" s="247"/>
      <c r="U66" s="247"/>
      <c r="V66" s="247"/>
      <c r="W66" s="247"/>
      <c r="X66" s="247"/>
      <c r="Y66" s="247"/>
      <c r="Z66" s="247"/>
      <c r="AA66" s="247"/>
      <c r="AB66" s="247"/>
      <c r="AC66" s="247"/>
      <c r="AD66" s="247"/>
      <c r="AE66" s="247"/>
    </row>
    <row r="67" spans="3:31" ht="15.75" thickBot="1" x14ac:dyDescent="0.3">
      <c r="C67" s="186">
        <v>2938</v>
      </c>
      <c r="D67" s="187">
        <v>44957</v>
      </c>
      <c r="E67" s="188" t="s">
        <v>472</v>
      </c>
      <c r="F67" s="242" t="s">
        <v>10</v>
      </c>
      <c r="G67" s="232">
        <v>371875</v>
      </c>
      <c r="H67" s="136"/>
      <c r="I67" s="230">
        <v>44951</v>
      </c>
      <c r="J67" s="196" t="s">
        <v>541</v>
      </c>
      <c r="K67" s="196" t="s">
        <v>542</v>
      </c>
      <c r="L67" s="197" t="s">
        <v>10</v>
      </c>
      <c r="M67" s="197">
        <v>1</v>
      </c>
      <c r="N67" s="369">
        <v>58786</v>
      </c>
      <c r="O67" s="106"/>
      <c r="P67" s="106"/>
      <c r="Q67" s="106"/>
      <c r="S67" s="247"/>
      <c r="T67" s="247"/>
      <c r="U67" s="247"/>
      <c r="V67" s="247"/>
      <c r="W67" s="247"/>
      <c r="X67" s="247"/>
      <c r="Y67" s="247"/>
      <c r="Z67" s="247"/>
      <c r="AA67" s="247"/>
      <c r="AB67" s="247"/>
      <c r="AC67" s="247"/>
      <c r="AD67" s="247"/>
      <c r="AE67" s="247"/>
    </row>
    <row r="68" spans="3:31" x14ac:dyDescent="0.25">
      <c r="C68" s="205">
        <v>1237</v>
      </c>
      <c r="D68" s="183">
        <v>44958</v>
      </c>
      <c r="E68" s="184" t="s">
        <v>945</v>
      </c>
      <c r="F68" s="390" t="s">
        <v>10</v>
      </c>
      <c r="G68" s="391">
        <v>74375</v>
      </c>
      <c r="H68" s="136"/>
      <c r="I68" s="230">
        <v>44951</v>
      </c>
      <c r="J68" s="196" t="s">
        <v>543</v>
      </c>
      <c r="K68" s="196" t="s">
        <v>544</v>
      </c>
      <c r="L68" s="197" t="s">
        <v>10</v>
      </c>
      <c r="M68" s="197">
        <v>1</v>
      </c>
      <c r="N68" s="369">
        <v>77350</v>
      </c>
      <c r="O68" s="106"/>
      <c r="P68" s="106"/>
      <c r="Q68" s="106"/>
      <c r="S68" s="247"/>
      <c r="T68" s="247"/>
      <c r="U68" s="247"/>
      <c r="V68" s="247"/>
      <c r="W68" s="247"/>
      <c r="X68" s="247"/>
      <c r="Y68" s="247"/>
      <c r="Z68" s="247"/>
      <c r="AA68" s="247"/>
      <c r="AB68" s="247"/>
      <c r="AC68" s="247"/>
      <c r="AD68" s="247"/>
      <c r="AE68" s="247"/>
    </row>
    <row r="69" spans="3:31" x14ac:dyDescent="0.25">
      <c r="C69" s="185">
        <v>9</v>
      </c>
      <c r="D69" s="177">
        <v>44961</v>
      </c>
      <c r="E69" s="178" t="s">
        <v>946</v>
      </c>
      <c r="F69" s="389" t="s">
        <v>10</v>
      </c>
      <c r="G69" s="392">
        <v>223125</v>
      </c>
      <c r="H69" s="136"/>
      <c r="I69" s="230">
        <v>44951</v>
      </c>
      <c r="J69" s="196" t="s">
        <v>545</v>
      </c>
      <c r="K69" s="196" t="s">
        <v>546</v>
      </c>
      <c r="L69" s="197" t="s">
        <v>10</v>
      </c>
      <c r="M69" s="197">
        <v>10</v>
      </c>
      <c r="N69" s="369">
        <v>77350</v>
      </c>
      <c r="O69" s="106"/>
      <c r="P69" s="106"/>
      <c r="Q69" s="106"/>
      <c r="S69" s="247"/>
      <c r="T69" s="247"/>
      <c r="U69" s="247"/>
      <c r="V69" s="247"/>
      <c r="W69" s="247"/>
      <c r="X69" s="247"/>
      <c r="Y69" s="247"/>
      <c r="Z69" s="247"/>
      <c r="AA69" s="247"/>
      <c r="AB69" s="247"/>
      <c r="AC69" s="247"/>
      <c r="AD69" s="247"/>
      <c r="AE69" s="247"/>
    </row>
    <row r="70" spans="3:31" x14ac:dyDescent="0.25">
      <c r="C70" s="185">
        <v>23</v>
      </c>
      <c r="D70" s="177">
        <v>44964</v>
      </c>
      <c r="E70" s="178" t="s">
        <v>947</v>
      </c>
      <c r="F70" s="389" t="s">
        <v>10</v>
      </c>
      <c r="G70" s="392">
        <v>892500</v>
      </c>
      <c r="H70" s="136"/>
      <c r="I70" s="230">
        <v>44951</v>
      </c>
      <c r="J70" s="196" t="s">
        <v>547</v>
      </c>
      <c r="K70" s="196" t="s">
        <v>548</v>
      </c>
      <c r="L70" s="197" t="s">
        <v>10</v>
      </c>
      <c r="M70" s="197">
        <v>3</v>
      </c>
      <c r="N70" s="369">
        <v>37128</v>
      </c>
      <c r="O70" s="106"/>
      <c r="P70" s="106"/>
      <c r="Q70" s="106"/>
      <c r="S70" s="247"/>
      <c r="T70" s="247"/>
      <c r="U70" s="247"/>
      <c r="V70" s="247"/>
      <c r="W70" s="247"/>
      <c r="X70" s="247"/>
      <c r="Y70" s="247"/>
      <c r="Z70" s="247"/>
      <c r="AA70" s="247"/>
      <c r="AB70" s="247"/>
      <c r="AC70" s="247"/>
      <c r="AD70" s="247"/>
      <c r="AE70" s="247"/>
    </row>
    <row r="71" spans="3:31" x14ac:dyDescent="0.25">
      <c r="C71" s="185">
        <v>1772</v>
      </c>
      <c r="D71" s="177">
        <v>44964</v>
      </c>
      <c r="E71" s="178" t="s">
        <v>948</v>
      </c>
      <c r="F71" s="389" t="s">
        <v>10</v>
      </c>
      <c r="G71" s="392">
        <v>74375</v>
      </c>
      <c r="H71" s="136"/>
      <c r="I71" s="230">
        <v>44951</v>
      </c>
      <c r="J71" s="196" t="s">
        <v>549</v>
      </c>
      <c r="K71" s="196" t="s">
        <v>550</v>
      </c>
      <c r="L71" s="197" t="s">
        <v>10</v>
      </c>
      <c r="M71" s="197">
        <v>5</v>
      </c>
      <c r="N71" s="369">
        <v>15470</v>
      </c>
      <c r="O71" s="106"/>
      <c r="P71" s="106"/>
      <c r="Q71" s="106"/>
      <c r="S71" s="247"/>
      <c r="T71" s="247"/>
      <c r="U71" s="247"/>
      <c r="V71" s="247"/>
      <c r="W71" s="247"/>
      <c r="X71" s="247"/>
      <c r="Y71" s="247"/>
      <c r="Z71" s="247"/>
      <c r="AA71" s="247"/>
      <c r="AB71" s="247"/>
      <c r="AC71" s="247"/>
      <c r="AD71" s="247"/>
      <c r="AE71" s="247"/>
    </row>
    <row r="72" spans="3:31" x14ac:dyDescent="0.25">
      <c r="C72" s="185">
        <v>2478</v>
      </c>
      <c r="D72" s="177">
        <v>44965</v>
      </c>
      <c r="E72" s="178" t="s">
        <v>949</v>
      </c>
      <c r="F72" s="389" t="s">
        <v>10</v>
      </c>
      <c r="G72" s="392">
        <v>59500</v>
      </c>
      <c r="H72" s="136"/>
      <c r="I72" s="230">
        <v>44951</v>
      </c>
      <c r="J72" s="196" t="s">
        <v>173</v>
      </c>
      <c r="K72" s="196" t="s">
        <v>174</v>
      </c>
      <c r="L72" s="197" t="s">
        <v>10</v>
      </c>
      <c r="M72" s="197">
        <v>10</v>
      </c>
      <c r="N72" s="369">
        <v>46410</v>
      </c>
      <c r="O72" s="106"/>
      <c r="P72" s="106"/>
      <c r="Q72" s="106"/>
      <c r="S72" s="247"/>
      <c r="T72" s="247"/>
      <c r="U72" s="247"/>
      <c r="V72" s="247"/>
      <c r="W72" s="247"/>
      <c r="X72" s="247"/>
      <c r="Y72" s="247"/>
      <c r="Z72" s="247"/>
      <c r="AA72" s="247"/>
      <c r="AB72" s="247"/>
      <c r="AC72" s="247"/>
      <c r="AD72" s="247"/>
      <c r="AE72" s="247"/>
    </row>
    <row r="73" spans="3:31" x14ac:dyDescent="0.25">
      <c r="C73" s="185">
        <v>25</v>
      </c>
      <c r="D73" s="177">
        <v>44965</v>
      </c>
      <c r="E73" s="178" t="s">
        <v>950</v>
      </c>
      <c r="F73" s="389" t="s">
        <v>10</v>
      </c>
      <c r="G73" s="392">
        <v>223125</v>
      </c>
      <c r="H73" s="136"/>
      <c r="I73" s="230">
        <v>44951</v>
      </c>
      <c r="J73" s="196" t="s">
        <v>503</v>
      </c>
      <c r="K73" s="196" t="s">
        <v>504</v>
      </c>
      <c r="L73" s="197" t="s">
        <v>10</v>
      </c>
      <c r="M73" s="197">
        <v>5</v>
      </c>
      <c r="N73" s="369">
        <v>23205</v>
      </c>
      <c r="O73" s="106"/>
      <c r="P73" s="106"/>
      <c r="Q73" s="106"/>
      <c r="S73" s="247"/>
      <c r="T73" s="247"/>
      <c r="U73" s="247"/>
      <c r="V73" s="247"/>
      <c r="W73" s="247"/>
      <c r="X73" s="247"/>
      <c r="Y73" s="247"/>
      <c r="Z73" s="247"/>
      <c r="AA73" s="247"/>
      <c r="AB73" s="247"/>
      <c r="AC73" s="247"/>
      <c r="AD73" s="247"/>
      <c r="AE73" s="247"/>
    </row>
    <row r="74" spans="3:31" x14ac:dyDescent="0.25">
      <c r="C74" s="185">
        <v>811</v>
      </c>
      <c r="D74" s="177">
        <v>44965</v>
      </c>
      <c r="E74" s="178" t="s">
        <v>212</v>
      </c>
      <c r="F74" s="389" t="s">
        <v>10</v>
      </c>
      <c r="G74" s="392">
        <v>55000.000125000006</v>
      </c>
      <c r="H74" s="136"/>
      <c r="I74" s="230">
        <v>44951</v>
      </c>
      <c r="J74" s="196" t="s">
        <v>177</v>
      </c>
      <c r="K74" s="196" t="s">
        <v>178</v>
      </c>
      <c r="L74" s="197" t="s">
        <v>10</v>
      </c>
      <c r="M74" s="197">
        <v>6</v>
      </c>
      <c r="N74" s="369">
        <v>4641</v>
      </c>
      <c r="O74" s="106"/>
      <c r="P74" s="106"/>
      <c r="Q74" s="106"/>
      <c r="S74" s="247"/>
      <c r="T74" s="247"/>
      <c r="U74" s="247"/>
      <c r="V74" s="247"/>
      <c r="W74" s="247"/>
      <c r="X74" s="247"/>
      <c r="Y74" s="247"/>
      <c r="Z74" s="247"/>
      <c r="AA74" s="247"/>
      <c r="AB74" s="247"/>
      <c r="AC74" s="247"/>
      <c r="AD74" s="247"/>
      <c r="AE74" s="247"/>
    </row>
    <row r="75" spans="3:31" x14ac:dyDescent="0.25">
      <c r="C75" s="185">
        <v>5290</v>
      </c>
      <c r="D75" s="177">
        <v>44970</v>
      </c>
      <c r="E75" s="178" t="s">
        <v>951</v>
      </c>
      <c r="F75" s="389" t="s">
        <v>10</v>
      </c>
      <c r="G75" s="392">
        <v>104125</v>
      </c>
      <c r="H75" s="136"/>
      <c r="I75" s="230">
        <v>44951</v>
      </c>
      <c r="J75" s="196" t="s">
        <v>515</v>
      </c>
      <c r="K75" s="196" t="s">
        <v>516</v>
      </c>
      <c r="L75" s="197" t="s">
        <v>10</v>
      </c>
      <c r="M75" s="197">
        <v>3</v>
      </c>
      <c r="N75" s="369">
        <v>4641</v>
      </c>
      <c r="O75" s="106"/>
      <c r="P75" s="106"/>
      <c r="Q75" s="106"/>
      <c r="S75" s="247"/>
      <c r="T75" s="247"/>
      <c r="U75" s="247"/>
      <c r="V75" s="247"/>
      <c r="W75" s="247"/>
      <c r="X75" s="247"/>
      <c r="Y75" s="247"/>
      <c r="Z75" s="247"/>
      <c r="AA75" s="247"/>
      <c r="AB75" s="247"/>
      <c r="AC75" s="247"/>
      <c r="AD75" s="247"/>
      <c r="AE75" s="247"/>
    </row>
    <row r="76" spans="3:31" x14ac:dyDescent="0.25">
      <c r="C76" s="185">
        <v>5361</v>
      </c>
      <c r="D76" s="177">
        <v>44970</v>
      </c>
      <c r="E76" s="178" t="s">
        <v>952</v>
      </c>
      <c r="F76" s="389" t="s">
        <v>10</v>
      </c>
      <c r="G76" s="392">
        <v>89250</v>
      </c>
      <c r="H76" s="136"/>
      <c r="I76" s="230">
        <v>44951</v>
      </c>
      <c r="J76" s="196" t="s">
        <v>551</v>
      </c>
      <c r="K76" s="196" t="s">
        <v>552</v>
      </c>
      <c r="L76" s="197" t="s">
        <v>10</v>
      </c>
      <c r="M76" s="197">
        <v>6</v>
      </c>
      <c r="N76" s="369">
        <v>9282</v>
      </c>
      <c r="O76" s="106"/>
      <c r="P76" s="106"/>
      <c r="Q76" s="106"/>
      <c r="S76" s="247"/>
      <c r="T76" s="247"/>
      <c r="U76" s="247"/>
      <c r="V76" s="247"/>
      <c r="W76" s="247"/>
      <c r="X76" s="247"/>
      <c r="Y76" s="247"/>
      <c r="Z76" s="247"/>
      <c r="AA76" s="247"/>
      <c r="AB76" s="247"/>
      <c r="AC76" s="247"/>
      <c r="AD76" s="247"/>
      <c r="AE76" s="247"/>
    </row>
    <row r="77" spans="3:31" x14ac:dyDescent="0.25">
      <c r="C77" s="185">
        <v>5361</v>
      </c>
      <c r="D77" s="177">
        <v>44970</v>
      </c>
      <c r="E77" s="178" t="s">
        <v>953</v>
      </c>
      <c r="F77" s="389" t="s">
        <v>10</v>
      </c>
      <c r="G77" s="392">
        <v>89250</v>
      </c>
      <c r="H77" s="136"/>
      <c r="I77" s="230">
        <v>44951</v>
      </c>
      <c r="J77" s="196" t="s">
        <v>553</v>
      </c>
      <c r="K77" s="196" t="s">
        <v>554</v>
      </c>
      <c r="L77" s="197" t="s">
        <v>10</v>
      </c>
      <c r="M77" s="197">
        <v>1</v>
      </c>
      <c r="N77" s="369">
        <v>7735</v>
      </c>
      <c r="O77" s="106"/>
      <c r="P77" s="106"/>
      <c r="Q77" s="106"/>
      <c r="S77" s="247"/>
      <c r="T77" s="247"/>
      <c r="U77" s="247"/>
      <c r="V77" s="247"/>
      <c r="W77" s="247"/>
      <c r="X77" s="247"/>
      <c r="Y77" s="247"/>
      <c r="Z77" s="247"/>
      <c r="AA77" s="247"/>
      <c r="AB77" s="247"/>
      <c r="AC77" s="247"/>
      <c r="AD77" s="247"/>
      <c r="AE77" s="247"/>
    </row>
    <row r="78" spans="3:31" x14ac:dyDescent="0.25">
      <c r="C78" s="185">
        <v>1834</v>
      </c>
      <c r="D78" s="177">
        <v>44971</v>
      </c>
      <c r="E78" s="178" t="s">
        <v>954</v>
      </c>
      <c r="F78" s="389" t="s">
        <v>10</v>
      </c>
      <c r="G78" s="392">
        <v>133875</v>
      </c>
      <c r="H78" s="136"/>
      <c r="I78" s="230">
        <v>44952</v>
      </c>
      <c r="J78" s="196" t="s">
        <v>555</v>
      </c>
      <c r="K78" s="196" t="s">
        <v>556</v>
      </c>
      <c r="L78" s="197" t="s">
        <v>10</v>
      </c>
      <c r="M78" s="197">
        <v>1</v>
      </c>
      <c r="N78" s="369">
        <v>36354.5</v>
      </c>
      <c r="O78" s="106"/>
      <c r="P78" s="106"/>
      <c r="Q78" s="106"/>
      <c r="S78" s="247"/>
      <c r="T78" s="247"/>
      <c r="U78" s="247"/>
      <c r="V78" s="247"/>
      <c r="W78" s="247"/>
      <c r="X78" s="247"/>
      <c r="Y78" s="247"/>
      <c r="Z78" s="247"/>
      <c r="AA78" s="247"/>
      <c r="AB78" s="247"/>
      <c r="AC78" s="247"/>
      <c r="AD78" s="247"/>
      <c r="AE78" s="247"/>
    </row>
    <row r="79" spans="3:31" x14ac:dyDescent="0.25">
      <c r="C79" s="185">
        <v>3004</v>
      </c>
      <c r="D79" s="177">
        <v>44972</v>
      </c>
      <c r="E79" s="178" t="s">
        <v>896</v>
      </c>
      <c r="F79" s="389" t="s">
        <v>10</v>
      </c>
      <c r="G79" s="392">
        <v>223125</v>
      </c>
      <c r="H79" s="136"/>
      <c r="I79" s="230">
        <v>44952</v>
      </c>
      <c r="J79" s="196" t="s">
        <v>557</v>
      </c>
      <c r="K79" s="196" t="s">
        <v>558</v>
      </c>
      <c r="L79" s="197" t="s">
        <v>10</v>
      </c>
      <c r="M79" s="197">
        <v>20</v>
      </c>
      <c r="N79" s="369">
        <v>16026.92</v>
      </c>
      <c r="O79" s="106"/>
      <c r="P79" s="106"/>
      <c r="Q79" s="106"/>
      <c r="S79" s="247"/>
      <c r="T79" s="247"/>
      <c r="U79" s="247"/>
      <c r="V79" s="247"/>
      <c r="W79" s="247"/>
      <c r="X79" s="247"/>
      <c r="Y79" s="247"/>
      <c r="Z79" s="247"/>
      <c r="AA79" s="247"/>
      <c r="AB79" s="247"/>
      <c r="AC79" s="247"/>
      <c r="AD79" s="247"/>
      <c r="AE79" s="247"/>
    </row>
    <row r="80" spans="3:31" x14ac:dyDescent="0.25">
      <c r="C80" s="185">
        <v>1197</v>
      </c>
      <c r="D80" s="177">
        <v>44974</v>
      </c>
      <c r="E80" s="178" t="s">
        <v>955</v>
      </c>
      <c r="F80" s="389" t="s">
        <v>10</v>
      </c>
      <c r="G80" s="392">
        <v>223125</v>
      </c>
      <c r="H80" s="136"/>
      <c r="I80" s="230">
        <v>44953</v>
      </c>
      <c r="J80" s="196" t="s">
        <v>555</v>
      </c>
      <c r="K80" s="196" t="s">
        <v>556</v>
      </c>
      <c r="L80" s="197" t="s">
        <v>10</v>
      </c>
      <c r="M80" s="197">
        <v>5</v>
      </c>
      <c r="N80" s="369">
        <v>181772.5</v>
      </c>
      <c r="O80" s="106"/>
      <c r="P80" s="106"/>
      <c r="Q80" s="106"/>
      <c r="S80" s="247"/>
      <c r="T80" s="247"/>
      <c r="U80" s="247"/>
      <c r="V80" s="247"/>
      <c r="W80" s="247"/>
      <c r="X80" s="247"/>
      <c r="Y80" s="247"/>
      <c r="Z80" s="247"/>
      <c r="AA80" s="247"/>
      <c r="AB80" s="247"/>
      <c r="AC80" s="247"/>
      <c r="AD80" s="247"/>
      <c r="AE80" s="247"/>
    </row>
    <row r="81" spans="3:31" x14ac:dyDescent="0.25">
      <c r="C81" s="185">
        <v>5369</v>
      </c>
      <c r="D81" s="177">
        <v>44975</v>
      </c>
      <c r="E81" s="178" t="s">
        <v>956</v>
      </c>
      <c r="F81" s="389" t="s">
        <v>10</v>
      </c>
      <c r="G81" s="392">
        <v>223125</v>
      </c>
      <c r="H81" s="136"/>
      <c r="I81" s="230">
        <v>44953</v>
      </c>
      <c r="J81" s="196" t="s">
        <v>559</v>
      </c>
      <c r="K81" s="196" t="s">
        <v>560</v>
      </c>
      <c r="L81" s="197" t="s">
        <v>10</v>
      </c>
      <c r="M81" s="197">
        <v>1</v>
      </c>
      <c r="N81" s="369">
        <v>425624.43924000004</v>
      </c>
      <c r="O81" s="106"/>
      <c r="P81" s="106"/>
      <c r="Q81" s="106"/>
      <c r="S81" s="247"/>
      <c r="T81" s="247"/>
      <c r="U81" s="247"/>
      <c r="V81" s="247"/>
      <c r="W81" s="247"/>
      <c r="X81" s="247"/>
      <c r="Y81" s="247"/>
      <c r="Z81" s="247"/>
      <c r="AA81" s="247"/>
      <c r="AB81" s="247"/>
      <c r="AC81" s="247"/>
      <c r="AD81" s="247"/>
      <c r="AE81" s="247"/>
    </row>
    <row r="82" spans="3:31" x14ac:dyDescent="0.25">
      <c r="C82" s="185">
        <v>835</v>
      </c>
      <c r="D82" s="177">
        <v>44977</v>
      </c>
      <c r="E82" s="178" t="s">
        <v>727</v>
      </c>
      <c r="F82" s="389" t="s">
        <v>10</v>
      </c>
      <c r="G82" s="392">
        <v>162500.00375</v>
      </c>
      <c r="H82" s="136"/>
      <c r="I82" s="230">
        <v>44953</v>
      </c>
      <c r="J82" s="196" t="s">
        <v>396</v>
      </c>
      <c r="K82" s="196" t="s">
        <v>397</v>
      </c>
      <c r="L82" s="197" t="s">
        <v>10</v>
      </c>
      <c r="M82" s="197">
        <v>2</v>
      </c>
      <c r="N82" s="369">
        <v>44258.33958</v>
      </c>
      <c r="O82" s="106"/>
      <c r="P82" s="106"/>
      <c r="Q82" s="106"/>
      <c r="S82" s="247"/>
      <c r="T82" s="247"/>
      <c r="U82" s="247"/>
      <c r="V82" s="247"/>
      <c r="W82" s="247"/>
      <c r="X82" s="247"/>
      <c r="Y82" s="247"/>
      <c r="Z82" s="247"/>
      <c r="AA82" s="247"/>
      <c r="AB82" s="247"/>
      <c r="AC82" s="247"/>
      <c r="AD82" s="247"/>
      <c r="AE82" s="247"/>
    </row>
    <row r="83" spans="3:31" x14ac:dyDescent="0.25">
      <c r="C83" s="185">
        <v>702</v>
      </c>
      <c r="D83" s="177">
        <v>44977</v>
      </c>
      <c r="E83" s="178" t="s">
        <v>957</v>
      </c>
      <c r="F83" s="389" t="s">
        <v>10</v>
      </c>
      <c r="G83" s="392">
        <v>818125</v>
      </c>
      <c r="H83" s="136"/>
      <c r="I83" s="230">
        <v>44953</v>
      </c>
      <c r="J83" s="196" t="s">
        <v>243</v>
      </c>
      <c r="K83" s="196" t="s">
        <v>244</v>
      </c>
      <c r="L83" s="197" t="s">
        <v>10</v>
      </c>
      <c r="M83" s="197">
        <v>2</v>
      </c>
      <c r="N83" s="369">
        <v>2881.6587799999998</v>
      </c>
      <c r="O83" s="106"/>
      <c r="P83" s="106"/>
      <c r="Q83" s="106"/>
      <c r="S83" s="247"/>
      <c r="T83" s="247"/>
      <c r="U83" s="247"/>
      <c r="V83" s="247"/>
      <c r="W83" s="247"/>
      <c r="X83" s="247"/>
      <c r="Y83" s="247"/>
      <c r="Z83" s="247"/>
      <c r="AA83" s="247"/>
      <c r="AB83" s="247"/>
      <c r="AC83" s="247"/>
      <c r="AD83" s="247"/>
      <c r="AE83" s="247"/>
    </row>
    <row r="84" spans="3:31" x14ac:dyDescent="0.25">
      <c r="C84" s="185">
        <v>32</v>
      </c>
      <c r="D84" s="177">
        <v>44978</v>
      </c>
      <c r="E84" s="178" t="s">
        <v>958</v>
      </c>
      <c r="F84" s="389" t="s">
        <v>10</v>
      </c>
      <c r="G84" s="392">
        <v>743750</v>
      </c>
      <c r="H84" s="136"/>
      <c r="I84" s="230">
        <v>44953</v>
      </c>
      <c r="J84" s="196" t="s">
        <v>561</v>
      </c>
      <c r="K84" s="196" t="s">
        <v>562</v>
      </c>
      <c r="L84" s="197" t="s">
        <v>10</v>
      </c>
      <c r="M84" s="197">
        <v>1</v>
      </c>
      <c r="N84" s="369">
        <v>12071.241</v>
      </c>
      <c r="O84" s="106"/>
      <c r="P84" s="106"/>
      <c r="Q84" s="106"/>
      <c r="S84" s="247"/>
      <c r="T84" s="247"/>
      <c r="U84" s="247"/>
      <c r="V84" s="247"/>
      <c r="W84" s="247"/>
      <c r="X84" s="247"/>
      <c r="Y84" s="247"/>
      <c r="Z84" s="247"/>
      <c r="AA84" s="247"/>
      <c r="AB84" s="247"/>
      <c r="AC84" s="247"/>
      <c r="AD84" s="247"/>
      <c r="AE84" s="247"/>
    </row>
    <row r="85" spans="3:31" ht="15.75" thickBot="1" x14ac:dyDescent="0.3">
      <c r="C85" s="185">
        <v>837</v>
      </c>
      <c r="D85" s="177">
        <v>44978</v>
      </c>
      <c r="E85" s="178" t="s">
        <v>959</v>
      </c>
      <c r="F85" s="389" t="s">
        <v>10</v>
      </c>
      <c r="G85" s="392">
        <v>399999.99550000002</v>
      </c>
      <c r="H85" s="136"/>
      <c r="I85" s="399">
        <v>44956</v>
      </c>
      <c r="J85" s="400" t="s">
        <v>563</v>
      </c>
      <c r="K85" s="400" t="s">
        <v>564</v>
      </c>
      <c r="L85" s="401" t="s">
        <v>10</v>
      </c>
      <c r="M85" s="401">
        <v>1</v>
      </c>
      <c r="N85" s="402">
        <v>127399.99818</v>
      </c>
      <c r="O85" s="106"/>
      <c r="P85" s="106"/>
      <c r="Q85" s="106"/>
      <c r="S85" s="247"/>
      <c r="T85" s="247"/>
      <c r="U85" s="247"/>
      <c r="V85" s="247"/>
      <c r="W85" s="247"/>
      <c r="X85" s="247"/>
      <c r="Y85" s="247"/>
      <c r="Z85" s="247"/>
      <c r="AA85" s="247"/>
      <c r="AB85" s="247"/>
      <c r="AC85" s="247"/>
      <c r="AD85" s="247"/>
      <c r="AE85" s="247"/>
    </row>
    <row r="86" spans="3:31" x14ac:dyDescent="0.25">
      <c r="C86" s="185">
        <v>1776</v>
      </c>
      <c r="D86" s="177">
        <v>44979</v>
      </c>
      <c r="E86" s="178" t="s">
        <v>960</v>
      </c>
      <c r="F86" s="389" t="s">
        <v>10</v>
      </c>
      <c r="G86" s="392">
        <v>89250</v>
      </c>
      <c r="H86" s="136"/>
      <c r="I86" s="370">
        <v>44958</v>
      </c>
      <c r="J86" s="371" t="s">
        <v>965</v>
      </c>
      <c r="K86" s="371" t="s">
        <v>966</v>
      </c>
      <c r="L86" s="198" t="s">
        <v>10</v>
      </c>
      <c r="M86" s="198">
        <v>1</v>
      </c>
      <c r="N86" s="233">
        <v>92820</v>
      </c>
      <c r="O86" s="106"/>
      <c r="P86" s="106"/>
      <c r="Q86" s="106"/>
      <c r="S86" s="247"/>
      <c r="T86" s="247"/>
      <c r="U86" s="247"/>
      <c r="V86" s="247"/>
      <c r="W86" s="247"/>
      <c r="X86" s="247"/>
      <c r="Y86" s="247"/>
      <c r="Z86" s="247"/>
      <c r="AA86" s="247"/>
      <c r="AB86" s="247"/>
      <c r="AC86" s="247"/>
      <c r="AD86" s="247"/>
      <c r="AE86" s="247"/>
    </row>
    <row r="87" spans="3:31" x14ac:dyDescent="0.25">
      <c r="C87" s="185" t="s">
        <v>961</v>
      </c>
      <c r="D87" s="177">
        <v>44980</v>
      </c>
      <c r="E87" s="178" t="s">
        <v>962</v>
      </c>
      <c r="F87" s="389" t="s">
        <v>10</v>
      </c>
      <c r="G87" s="392">
        <v>312499.99462499999</v>
      </c>
      <c r="I87" s="203">
        <v>44958</v>
      </c>
      <c r="J87" s="196" t="s">
        <v>965</v>
      </c>
      <c r="K87" s="196" t="s">
        <v>966</v>
      </c>
      <c r="L87" s="197" t="s">
        <v>10</v>
      </c>
      <c r="M87" s="197">
        <v>1</v>
      </c>
      <c r="N87" s="231">
        <v>92820</v>
      </c>
      <c r="O87" s="106"/>
      <c r="P87" s="106"/>
      <c r="Q87" s="106"/>
      <c r="S87" s="247"/>
      <c r="T87" s="247"/>
      <c r="U87" s="247"/>
      <c r="V87" s="247"/>
      <c r="W87" s="247"/>
      <c r="X87" s="247"/>
      <c r="Y87" s="247"/>
      <c r="Z87" s="247"/>
      <c r="AA87" s="247"/>
      <c r="AB87" s="247"/>
      <c r="AC87" s="247"/>
      <c r="AD87" s="247"/>
      <c r="AE87" s="247"/>
    </row>
    <row r="88" spans="3:31" x14ac:dyDescent="0.25">
      <c r="C88" s="185">
        <v>14</v>
      </c>
      <c r="D88" s="177">
        <v>44981</v>
      </c>
      <c r="E88" s="178" t="s">
        <v>963</v>
      </c>
      <c r="F88" s="389" t="s">
        <v>10</v>
      </c>
      <c r="G88" s="392">
        <v>148750</v>
      </c>
      <c r="H88" s="136"/>
      <c r="I88" s="203">
        <v>44958</v>
      </c>
      <c r="J88" s="196" t="s">
        <v>967</v>
      </c>
      <c r="K88" s="196" t="s">
        <v>968</v>
      </c>
      <c r="L88" s="197" t="s">
        <v>10</v>
      </c>
      <c r="M88" s="197">
        <v>1</v>
      </c>
      <c r="N88" s="231">
        <v>262990</v>
      </c>
      <c r="O88" s="106"/>
      <c r="P88" s="106"/>
      <c r="Q88" s="106"/>
      <c r="S88" s="247"/>
      <c r="T88" s="247"/>
      <c r="U88" s="247"/>
      <c r="V88" s="247"/>
      <c r="W88" s="247"/>
      <c r="X88" s="247"/>
      <c r="Y88" s="247"/>
      <c r="Z88" s="247"/>
      <c r="AA88" s="247"/>
      <c r="AB88" s="247"/>
      <c r="AC88" s="247"/>
      <c r="AD88" s="247"/>
      <c r="AE88" s="247"/>
    </row>
    <row r="89" spans="3:31" ht="15.75" thickBot="1" x14ac:dyDescent="0.3">
      <c r="C89" s="186">
        <v>839</v>
      </c>
      <c r="D89" s="187">
        <v>44983</v>
      </c>
      <c r="E89" s="188" t="s">
        <v>964</v>
      </c>
      <c r="F89" s="393" t="s">
        <v>10</v>
      </c>
      <c r="G89" s="394">
        <v>193375</v>
      </c>
      <c r="H89" s="136"/>
      <c r="I89" s="203">
        <v>44958</v>
      </c>
      <c r="J89" s="196" t="s">
        <v>547</v>
      </c>
      <c r="K89" s="196" t="s">
        <v>548</v>
      </c>
      <c r="L89" s="197" t="s">
        <v>10</v>
      </c>
      <c r="M89" s="197">
        <v>8</v>
      </c>
      <c r="N89" s="231">
        <v>99008</v>
      </c>
      <c r="O89" s="106"/>
      <c r="P89" s="106"/>
      <c r="Q89" s="106"/>
      <c r="S89" s="247"/>
      <c r="T89" s="247"/>
      <c r="U89" s="247"/>
      <c r="V89" s="247"/>
      <c r="W89" s="247"/>
      <c r="X89" s="247"/>
      <c r="Y89" s="247"/>
      <c r="Z89" s="247"/>
      <c r="AA89" s="247"/>
      <c r="AB89" s="247"/>
      <c r="AC89" s="247"/>
      <c r="AD89" s="247"/>
      <c r="AE89" s="247"/>
    </row>
    <row r="90" spans="3:31" x14ac:dyDescent="0.25">
      <c r="C90" s="205">
        <v>3017</v>
      </c>
      <c r="D90" s="183">
        <v>44986</v>
      </c>
      <c r="E90" s="420" t="s">
        <v>1316</v>
      </c>
      <c r="F90" s="390" t="s">
        <v>10</v>
      </c>
      <c r="G90" s="391">
        <v>119000</v>
      </c>
      <c r="H90" s="136"/>
      <c r="I90" s="203">
        <v>44958</v>
      </c>
      <c r="J90" s="196" t="s">
        <v>969</v>
      </c>
      <c r="K90" s="196" t="s">
        <v>970</v>
      </c>
      <c r="L90" s="197" t="s">
        <v>10</v>
      </c>
      <c r="M90" s="197">
        <v>2</v>
      </c>
      <c r="N90" s="231">
        <v>108290</v>
      </c>
      <c r="O90" s="106"/>
      <c r="P90" s="106"/>
      <c r="Q90" s="106"/>
      <c r="S90" s="247"/>
      <c r="T90" s="247"/>
      <c r="U90" s="247"/>
      <c r="V90" s="247"/>
      <c r="W90" s="247"/>
      <c r="X90" s="247"/>
      <c r="Y90" s="247"/>
      <c r="Z90" s="247"/>
      <c r="AA90" s="247"/>
      <c r="AB90" s="247"/>
      <c r="AC90" s="247"/>
      <c r="AD90" s="247"/>
      <c r="AE90" s="247"/>
    </row>
    <row r="91" spans="3:31" x14ac:dyDescent="0.25">
      <c r="C91" s="185">
        <v>3017</v>
      </c>
      <c r="D91" s="177">
        <v>44986</v>
      </c>
      <c r="E91" s="418" t="s">
        <v>1190</v>
      </c>
      <c r="F91" s="389" t="s">
        <v>10</v>
      </c>
      <c r="G91" s="392">
        <v>44625</v>
      </c>
      <c r="H91" s="136"/>
      <c r="I91" s="203">
        <v>44958</v>
      </c>
      <c r="J91" s="196" t="s">
        <v>503</v>
      </c>
      <c r="K91" s="196" t="s">
        <v>504</v>
      </c>
      <c r="L91" s="197" t="s">
        <v>10</v>
      </c>
      <c r="M91" s="197">
        <v>4</v>
      </c>
      <c r="N91" s="231">
        <v>18564</v>
      </c>
      <c r="O91" s="106"/>
      <c r="P91" s="106"/>
      <c r="Q91" s="106"/>
      <c r="S91" s="247"/>
      <c r="T91" s="247"/>
      <c r="U91" s="247"/>
      <c r="V91" s="247"/>
      <c r="W91" s="247"/>
      <c r="X91" s="247"/>
      <c r="Y91" s="247"/>
      <c r="Z91" s="247"/>
      <c r="AA91" s="247"/>
      <c r="AB91" s="247"/>
      <c r="AC91" s="247"/>
      <c r="AD91" s="247"/>
      <c r="AE91" s="247"/>
    </row>
    <row r="92" spans="3:31" x14ac:dyDescent="0.25">
      <c r="C92" s="185">
        <v>3017</v>
      </c>
      <c r="D92" s="177">
        <v>44986</v>
      </c>
      <c r="E92" s="418" t="s">
        <v>1317</v>
      </c>
      <c r="F92" s="389" t="s">
        <v>10</v>
      </c>
      <c r="G92" s="392">
        <v>104125</v>
      </c>
      <c r="H92" s="136"/>
      <c r="I92" s="203">
        <v>44958</v>
      </c>
      <c r="J92" s="196" t="s">
        <v>694</v>
      </c>
      <c r="K92" s="196" t="s">
        <v>819</v>
      </c>
      <c r="L92" s="197" t="s">
        <v>10</v>
      </c>
      <c r="M92" s="197">
        <v>5</v>
      </c>
      <c r="N92" s="231">
        <v>7735</v>
      </c>
      <c r="O92" s="106"/>
      <c r="P92" s="106"/>
      <c r="Q92" s="106"/>
      <c r="S92" s="247"/>
      <c r="T92" s="247"/>
      <c r="U92" s="247"/>
      <c r="V92" s="247"/>
      <c r="W92" s="247"/>
      <c r="X92" s="247"/>
      <c r="Y92" s="247"/>
      <c r="Z92" s="247"/>
      <c r="AA92" s="247"/>
      <c r="AB92" s="247"/>
      <c r="AC92" s="247"/>
      <c r="AD92" s="247"/>
      <c r="AE92" s="247"/>
    </row>
    <row r="93" spans="3:31" x14ac:dyDescent="0.25">
      <c r="C93" s="185">
        <v>3017</v>
      </c>
      <c r="D93" s="177">
        <v>44986</v>
      </c>
      <c r="E93" s="418" t="s">
        <v>1318</v>
      </c>
      <c r="F93" s="389" t="s">
        <v>10</v>
      </c>
      <c r="G93" s="392">
        <v>104125</v>
      </c>
      <c r="H93" s="136"/>
      <c r="I93" s="203">
        <v>44959</v>
      </c>
      <c r="J93" s="196" t="s">
        <v>732</v>
      </c>
      <c r="K93" s="196" t="s">
        <v>733</v>
      </c>
      <c r="L93" s="197" t="s">
        <v>10</v>
      </c>
      <c r="M93" s="197">
        <v>3</v>
      </c>
      <c r="N93" s="231">
        <v>53654.090489999995</v>
      </c>
      <c r="O93" s="106"/>
      <c r="P93" s="106"/>
      <c r="Q93" s="106"/>
      <c r="S93" s="247"/>
      <c r="T93" s="247"/>
      <c r="U93" s="247"/>
      <c r="V93" s="247"/>
      <c r="W93" s="247"/>
      <c r="X93" s="247"/>
      <c r="Y93" s="247"/>
      <c r="Z93" s="247"/>
      <c r="AA93" s="247"/>
      <c r="AB93" s="247"/>
      <c r="AC93" s="247"/>
      <c r="AD93" s="247"/>
      <c r="AE93" s="247"/>
    </row>
    <row r="94" spans="3:31" x14ac:dyDescent="0.25">
      <c r="C94" s="185">
        <v>5454</v>
      </c>
      <c r="D94" s="177">
        <v>44987</v>
      </c>
      <c r="E94" s="418" t="s">
        <v>1319</v>
      </c>
      <c r="F94" s="389" t="s">
        <v>10</v>
      </c>
      <c r="G94" s="392">
        <v>29750</v>
      </c>
      <c r="H94" s="136"/>
      <c r="I94" s="203">
        <v>44959</v>
      </c>
      <c r="J94" s="196" t="s">
        <v>971</v>
      </c>
      <c r="K94" s="196" t="s">
        <v>972</v>
      </c>
      <c r="L94" s="197" t="s">
        <v>10</v>
      </c>
      <c r="M94" s="197">
        <v>1</v>
      </c>
      <c r="N94" s="231">
        <v>552373.18136000005</v>
      </c>
      <c r="O94" s="106"/>
      <c r="P94" s="106"/>
      <c r="Q94" s="106"/>
      <c r="S94" s="247"/>
      <c r="T94" s="247"/>
      <c r="U94" s="247"/>
      <c r="V94" s="247"/>
      <c r="W94" s="247"/>
      <c r="X94" s="247"/>
      <c r="Y94" s="247"/>
      <c r="Z94" s="247"/>
      <c r="AA94" s="247"/>
      <c r="AB94" s="247"/>
      <c r="AC94" s="247"/>
      <c r="AD94" s="247"/>
      <c r="AE94" s="247"/>
    </row>
    <row r="95" spans="3:31" x14ac:dyDescent="0.25">
      <c r="C95" s="185">
        <v>5454</v>
      </c>
      <c r="D95" s="177">
        <v>44987</v>
      </c>
      <c r="E95" s="418" t="s">
        <v>1320</v>
      </c>
      <c r="F95" s="389" t="s">
        <v>10</v>
      </c>
      <c r="G95" s="392">
        <v>44625</v>
      </c>
      <c r="H95" s="136"/>
      <c r="I95" s="203">
        <v>44959</v>
      </c>
      <c r="J95" s="196" t="s">
        <v>804</v>
      </c>
      <c r="K95" s="196" t="s">
        <v>805</v>
      </c>
      <c r="L95" s="197" t="s">
        <v>10</v>
      </c>
      <c r="M95" s="197">
        <v>2</v>
      </c>
      <c r="N95" s="231">
        <v>392915.93978000002</v>
      </c>
      <c r="O95" s="106"/>
      <c r="P95" s="106"/>
      <c r="Q95" s="106"/>
      <c r="S95" s="247"/>
      <c r="T95" s="247"/>
      <c r="U95" s="247"/>
      <c r="V95" s="247"/>
      <c r="W95" s="247"/>
      <c r="X95" s="247"/>
      <c r="Y95" s="247"/>
      <c r="Z95" s="247"/>
      <c r="AA95" s="247"/>
      <c r="AB95" s="247"/>
      <c r="AC95" s="247"/>
      <c r="AD95" s="247"/>
      <c r="AE95" s="247"/>
    </row>
    <row r="96" spans="3:31" x14ac:dyDescent="0.25">
      <c r="C96" s="185">
        <v>5465</v>
      </c>
      <c r="D96" s="177">
        <v>44989</v>
      </c>
      <c r="E96" s="418" t="s">
        <v>1321</v>
      </c>
      <c r="F96" s="389" t="s">
        <v>10</v>
      </c>
      <c r="G96" s="392">
        <v>74375</v>
      </c>
      <c r="H96" s="136"/>
      <c r="I96" s="203">
        <v>44964</v>
      </c>
      <c r="J96" s="196" t="s">
        <v>257</v>
      </c>
      <c r="K96" s="196" t="s">
        <v>258</v>
      </c>
      <c r="L96" s="197" t="s">
        <v>10</v>
      </c>
      <c r="M96" s="197">
        <v>1</v>
      </c>
      <c r="N96" s="231">
        <v>27494.212199999998</v>
      </c>
      <c r="O96" s="106"/>
      <c r="P96" s="106"/>
      <c r="Q96" s="106"/>
      <c r="S96" s="247"/>
      <c r="T96" s="247"/>
      <c r="U96" s="247"/>
      <c r="V96" s="247"/>
      <c r="W96" s="247"/>
      <c r="X96" s="247"/>
      <c r="Y96" s="247"/>
      <c r="Z96" s="247"/>
      <c r="AA96" s="247"/>
      <c r="AB96" s="247"/>
      <c r="AC96" s="247"/>
      <c r="AD96" s="247"/>
      <c r="AE96" s="247"/>
    </row>
    <row r="97" spans="3:31" x14ac:dyDescent="0.25">
      <c r="C97" s="185">
        <v>5465</v>
      </c>
      <c r="D97" s="177">
        <v>44989</v>
      </c>
      <c r="E97" s="418" t="s">
        <v>1322</v>
      </c>
      <c r="F97" s="389" t="s">
        <v>10</v>
      </c>
      <c r="G97" s="392">
        <v>44625</v>
      </c>
      <c r="H97" s="136"/>
      <c r="I97" s="203">
        <v>44965</v>
      </c>
      <c r="J97" s="196" t="s">
        <v>229</v>
      </c>
      <c r="K97" s="196" t="s">
        <v>230</v>
      </c>
      <c r="L97" s="197" t="s">
        <v>10</v>
      </c>
      <c r="M97" s="197">
        <v>8</v>
      </c>
      <c r="N97" s="231">
        <v>234187.70647999999</v>
      </c>
      <c r="O97" s="110"/>
      <c r="P97" s="110"/>
      <c r="Q97" s="110"/>
      <c r="S97" s="247"/>
      <c r="T97" s="247"/>
      <c r="U97" s="247"/>
      <c r="V97" s="247"/>
      <c r="W97" s="247"/>
      <c r="X97" s="247"/>
      <c r="Y97" s="247"/>
      <c r="Z97" s="247"/>
      <c r="AA97" s="247"/>
      <c r="AB97" s="247"/>
      <c r="AC97" s="247"/>
      <c r="AD97" s="247"/>
      <c r="AE97" s="247"/>
    </row>
    <row r="98" spans="3:31" x14ac:dyDescent="0.25">
      <c r="C98" s="185">
        <v>5465</v>
      </c>
      <c r="D98" s="177">
        <v>44989</v>
      </c>
      <c r="E98" s="418" t="s">
        <v>580</v>
      </c>
      <c r="F98" s="389" t="s">
        <v>10</v>
      </c>
      <c r="G98" s="392">
        <v>29750</v>
      </c>
      <c r="H98" s="136"/>
      <c r="I98" s="203">
        <v>44965</v>
      </c>
      <c r="J98" s="196" t="s">
        <v>612</v>
      </c>
      <c r="K98" s="196" t="s">
        <v>613</v>
      </c>
      <c r="L98" s="197" t="s">
        <v>10</v>
      </c>
      <c r="M98" s="197">
        <v>1</v>
      </c>
      <c r="N98" s="231">
        <v>568.33686</v>
      </c>
      <c r="O98" s="106"/>
      <c r="P98" s="106"/>
      <c r="Q98" s="106"/>
      <c r="S98" s="247"/>
      <c r="T98" s="247"/>
      <c r="U98" s="247"/>
      <c r="V98" s="247"/>
      <c r="W98" s="247"/>
      <c r="X98" s="247"/>
      <c r="Y98" s="247"/>
      <c r="Z98" s="247"/>
      <c r="AA98" s="247"/>
      <c r="AB98" s="247"/>
      <c r="AC98" s="247"/>
      <c r="AD98" s="247"/>
      <c r="AE98" s="247"/>
    </row>
    <row r="99" spans="3:31" x14ac:dyDescent="0.25">
      <c r="C99" s="185">
        <v>5465</v>
      </c>
      <c r="D99" s="177">
        <v>44989</v>
      </c>
      <c r="E99" s="418" t="s">
        <v>1323</v>
      </c>
      <c r="F99" s="389" t="s">
        <v>10</v>
      </c>
      <c r="G99" s="392">
        <v>44625</v>
      </c>
      <c r="H99" s="136"/>
      <c r="I99" s="203">
        <v>44965</v>
      </c>
      <c r="J99" s="196" t="s">
        <v>973</v>
      </c>
      <c r="K99" s="196" t="s">
        <v>974</v>
      </c>
      <c r="L99" s="197" t="s">
        <v>10</v>
      </c>
      <c r="M99" s="197">
        <v>2</v>
      </c>
      <c r="N99" s="231">
        <v>288.02046000000001</v>
      </c>
      <c r="O99" s="106"/>
      <c r="P99" s="106"/>
      <c r="Q99" s="106"/>
      <c r="S99" s="247"/>
      <c r="T99" s="247"/>
      <c r="U99" s="247"/>
      <c r="V99" s="247"/>
      <c r="W99" s="247"/>
      <c r="X99" s="247"/>
      <c r="Y99" s="247"/>
      <c r="Z99" s="247"/>
      <c r="AA99" s="247"/>
      <c r="AB99" s="247"/>
      <c r="AC99" s="247"/>
      <c r="AD99" s="247"/>
      <c r="AE99" s="247"/>
    </row>
    <row r="100" spans="3:31" x14ac:dyDescent="0.25">
      <c r="C100" s="185">
        <v>20</v>
      </c>
      <c r="D100" s="177">
        <v>44993</v>
      </c>
      <c r="E100" s="178" t="s">
        <v>1324</v>
      </c>
      <c r="F100" s="389" t="s">
        <v>10</v>
      </c>
      <c r="G100" s="392">
        <v>223125</v>
      </c>
      <c r="H100" s="136"/>
      <c r="I100" s="203">
        <v>44965</v>
      </c>
      <c r="J100" s="196" t="s">
        <v>229</v>
      </c>
      <c r="K100" s="196" t="s">
        <v>230</v>
      </c>
      <c r="L100" s="197" t="s">
        <v>10</v>
      </c>
      <c r="M100" s="197">
        <v>8</v>
      </c>
      <c r="N100" s="231">
        <v>234187.70647999999</v>
      </c>
      <c r="O100" s="106"/>
      <c r="P100" s="106"/>
      <c r="Q100" s="106"/>
      <c r="S100" s="247"/>
      <c r="T100" s="247"/>
      <c r="U100" s="247"/>
      <c r="V100" s="247"/>
      <c r="W100" s="247"/>
      <c r="X100" s="247"/>
      <c r="Y100" s="247"/>
      <c r="Z100" s="247"/>
      <c r="AA100" s="247"/>
      <c r="AB100" s="247"/>
      <c r="AC100" s="247"/>
      <c r="AD100" s="247"/>
      <c r="AE100" s="247"/>
    </row>
    <row r="101" spans="3:31" x14ac:dyDescent="0.25">
      <c r="C101" s="185">
        <v>3028</v>
      </c>
      <c r="D101" s="177">
        <v>44994</v>
      </c>
      <c r="E101" s="178" t="s">
        <v>1325</v>
      </c>
      <c r="F101" s="389" t="s">
        <v>10</v>
      </c>
      <c r="G101" s="392">
        <v>74375</v>
      </c>
      <c r="H101" s="136"/>
      <c r="I101" s="203">
        <v>44965</v>
      </c>
      <c r="J101" s="196" t="s">
        <v>74</v>
      </c>
      <c r="K101" s="196" t="s">
        <v>75</v>
      </c>
      <c r="L101" s="197" t="s">
        <v>10</v>
      </c>
      <c r="M101" s="197">
        <v>1</v>
      </c>
      <c r="N101" s="231">
        <v>349700</v>
      </c>
      <c r="O101" s="106"/>
      <c r="P101" s="106"/>
      <c r="Q101" s="106"/>
      <c r="S101" s="247"/>
      <c r="T101" s="247"/>
      <c r="U101" s="247"/>
      <c r="V101" s="247"/>
      <c r="W101" s="247"/>
      <c r="X101" s="247"/>
      <c r="Y101" s="247"/>
      <c r="Z101" s="247"/>
      <c r="AA101" s="247"/>
      <c r="AB101" s="247"/>
      <c r="AC101" s="247"/>
      <c r="AD101" s="247"/>
      <c r="AE101" s="247"/>
    </row>
    <row r="102" spans="3:31" x14ac:dyDescent="0.25">
      <c r="C102" s="185">
        <v>3028</v>
      </c>
      <c r="D102" s="177">
        <v>44994</v>
      </c>
      <c r="E102" s="178" t="s">
        <v>1190</v>
      </c>
      <c r="F102" s="389" t="s">
        <v>10</v>
      </c>
      <c r="G102" s="392">
        <v>44625</v>
      </c>
      <c r="H102" s="136"/>
      <c r="I102" s="203">
        <v>44966</v>
      </c>
      <c r="J102" s="196" t="s">
        <v>975</v>
      </c>
      <c r="K102" s="196" t="s">
        <v>976</v>
      </c>
      <c r="L102" s="197" t="s">
        <v>10</v>
      </c>
      <c r="M102" s="197">
        <v>1</v>
      </c>
      <c r="N102" s="231">
        <v>936000.00494000013</v>
      </c>
      <c r="O102" s="106"/>
      <c r="P102" s="106"/>
      <c r="Q102" s="106"/>
      <c r="S102" s="247"/>
      <c r="T102" s="247"/>
      <c r="U102" s="247"/>
      <c r="V102" s="247"/>
      <c r="W102" s="247"/>
      <c r="X102" s="247"/>
      <c r="Y102" s="247"/>
      <c r="Z102" s="247"/>
      <c r="AA102" s="247"/>
      <c r="AB102" s="247"/>
      <c r="AC102" s="247"/>
      <c r="AD102" s="247"/>
      <c r="AE102" s="247"/>
    </row>
    <row r="103" spans="3:31" x14ac:dyDescent="0.25">
      <c r="C103" s="185">
        <v>3028</v>
      </c>
      <c r="D103" s="177">
        <v>44994</v>
      </c>
      <c r="E103" s="178" t="s">
        <v>1326</v>
      </c>
      <c r="F103" s="389" t="s">
        <v>10</v>
      </c>
      <c r="G103" s="392">
        <v>89250</v>
      </c>
      <c r="H103" s="136"/>
      <c r="I103" s="203">
        <v>44966</v>
      </c>
      <c r="J103" s="196" t="s">
        <v>942</v>
      </c>
      <c r="K103" s="196" t="s">
        <v>943</v>
      </c>
      <c r="L103" s="197" t="s">
        <v>10</v>
      </c>
      <c r="M103" s="197">
        <v>1</v>
      </c>
      <c r="N103" s="231">
        <v>220999.99558000005</v>
      </c>
      <c r="O103" s="106"/>
      <c r="P103" s="106"/>
      <c r="Q103" s="106"/>
      <c r="S103" s="247"/>
      <c r="T103" s="247"/>
      <c r="U103" s="247"/>
      <c r="V103" s="247"/>
      <c r="W103" s="247"/>
      <c r="X103" s="247"/>
      <c r="Y103" s="247"/>
      <c r="Z103" s="247"/>
      <c r="AA103" s="247"/>
      <c r="AB103" s="247"/>
      <c r="AC103" s="247"/>
      <c r="AD103" s="247"/>
      <c r="AE103" s="247"/>
    </row>
    <row r="104" spans="3:31" x14ac:dyDescent="0.25">
      <c r="C104" s="185">
        <v>23</v>
      </c>
      <c r="D104" s="177">
        <v>44999</v>
      </c>
      <c r="E104" s="178" t="s">
        <v>1327</v>
      </c>
      <c r="F104" s="389" t="s">
        <v>10</v>
      </c>
      <c r="G104" s="392">
        <v>223125</v>
      </c>
      <c r="H104" s="136"/>
      <c r="I104" s="203">
        <v>44966</v>
      </c>
      <c r="J104" s="196" t="s">
        <v>977</v>
      </c>
      <c r="K104" s="196" t="s">
        <v>978</v>
      </c>
      <c r="L104" s="197" t="s">
        <v>10</v>
      </c>
      <c r="M104" s="197">
        <v>8</v>
      </c>
      <c r="N104" s="231">
        <v>1976000.0963733334</v>
      </c>
      <c r="O104" s="106"/>
      <c r="P104" s="106"/>
      <c r="Q104" s="106"/>
      <c r="S104" s="247"/>
      <c r="T104" s="247"/>
      <c r="U104" s="247"/>
      <c r="V104" s="247"/>
      <c r="W104" s="247"/>
      <c r="X104" s="247"/>
      <c r="Y104" s="247"/>
      <c r="Z104" s="247"/>
      <c r="AA104" s="247"/>
      <c r="AB104" s="247"/>
      <c r="AC104" s="247"/>
      <c r="AD104" s="247"/>
      <c r="AE104" s="247"/>
    </row>
    <row r="105" spans="3:31" x14ac:dyDescent="0.25">
      <c r="C105" s="185">
        <v>3036</v>
      </c>
      <c r="D105" s="177">
        <v>44999</v>
      </c>
      <c r="E105" s="178" t="s">
        <v>1328</v>
      </c>
      <c r="F105" s="389" t="s">
        <v>10</v>
      </c>
      <c r="G105" s="392">
        <v>223125</v>
      </c>
      <c r="H105" s="136"/>
      <c r="I105" s="203">
        <v>44966</v>
      </c>
      <c r="J105" s="196" t="s">
        <v>74</v>
      </c>
      <c r="K105" s="196" t="s">
        <v>75</v>
      </c>
      <c r="L105" s="197" t="s">
        <v>10</v>
      </c>
      <c r="M105" s="197">
        <v>10</v>
      </c>
      <c r="N105" s="231">
        <v>3497000</v>
      </c>
      <c r="O105" s="106"/>
      <c r="P105" s="106"/>
      <c r="Q105" s="106"/>
      <c r="S105" s="247"/>
      <c r="T105" s="247"/>
      <c r="U105" s="247"/>
      <c r="V105" s="247"/>
      <c r="W105" s="247"/>
      <c r="X105" s="247"/>
      <c r="Y105" s="247"/>
      <c r="Z105" s="247"/>
      <c r="AA105" s="247"/>
      <c r="AB105" s="247"/>
      <c r="AC105" s="247"/>
      <c r="AD105" s="247"/>
      <c r="AE105" s="247"/>
    </row>
    <row r="106" spans="3:31" x14ac:dyDescent="0.25">
      <c r="C106" s="185">
        <v>3036</v>
      </c>
      <c r="D106" s="177">
        <v>44999</v>
      </c>
      <c r="E106" s="178" t="s">
        <v>1190</v>
      </c>
      <c r="F106" s="389" t="s">
        <v>10</v>
      </c>
      <c r="G106" s="392">
        <v>44625</v>
      </c>
      <c r="H106" s="136"/>
      <c r="I106" s="203">
        <v>44966</v>
      </c>
      <c r="J106" s="196" t="s">
        <v>191</v>
      </c>
      <c r="K106" s="196" t="s">
        <v>192</v>
      </c>
      <c r="L106" s="197" t="s">
        <v>10</v>
      </c>
      <c r="M106" s="197">
        <v>1</v>
      </c>
      <c r="N106" s="231">
        <v>128244.1342</v>
      </c>
      <c r="O106" s="106"/>
      <c r="P106" s="106"/>
      <c r="Q106" s="106"/>
      <c r="S106" s="247"/>
      <c r="T106" s="247"/>
      <c r="U106" s="247"/>
      <c r="V106" s="247"/>
      <c r="W106" s="247"/>
      <c r="X106" s="247"/>
      <c r="Y106" s="247"/>
      <c r="Z106" s="247"/>
      <c r="AA106" s="247"/>
      <c r="AB106" s="247"/>
      <c r="AC106" s="247"/>
      <c r="AD106" s="247"/>
      <c r="AE106" s="247"/>
    </row>
    <row r="107" spans="3:31" x14ac:dyDescent="0.25">
      <c r="C107" s="185">
        <v>1834</v>
      </c>
      <c r="D107" s="177">
        <v>44971</v>
      </c>
      <c r="E107" s="178" t="s">
        <v>954</v>
      </c>
      <c r="F107" s="389" t="s">
        <v>10</v>
      </c>
      <c r="G107" s="392">
        <v>133875</v>
      </c>
      <c r="H107" s="136"/>
      <c r="I107" s="203">
        <v>44968</v>
      </c>
      <c r="J107" s="196" t="s">
        <v>636</v>
      </c>
      <c r="K107" s="196" t="s">
        <v>637</v>
      </c>
      <c r="L107" s="197" t="s">
        <v>10</v>
      </c>
      <c r="M107" s="197">
        <v>20</v>
      </c>
      <c r="N107" s="231">
        <v>543311.96919999993</v>
      </c>
      <c r="O107" s="106"/>
      <c r="P107" s="106"/>
      <c r="Q107" s="106"/>
      <c r="S107" s="247"/>
      <c r="T107" s="247"/>
      <c r="U107" s="247"/>
      <c r="V107" s="247"/>
      <c r="W107" s="247"/>
      <c r="X107" s="247"/>
      <c r="Y107" s="247"/>
      <c r="Z107" s="247"/>
      <c r="AA107" s="247"/>
      <c r="AB107" s="247"/>
      <c r="AC107" s="247"/>
      <c r="AD107" s="247"/>
      <c r="AE107" s="247"/>
    </row>
    <row r="108" spans="3:31" x14ac:dyDescent="0.25">
      <c r="C108" s="185">
        <v>1296</v>
      </c>
      <c r="D108" s="177">
        <v>45000</v>
      </c>
      <c r="E108" s="178" t="s">
        <v>1329</v>
      </c>
      <c r="F108" s="389" t="s">
        <v>10</v>
      </c>
      <c r="G108" s="392">
        <v>371875</v>
      </c>
      <c r="H108" s="136"/>
      <c r="I108" s="203">
        <v>44968</v>
      </c>
      <c r="J108" s="196" t="s">
        <v>979</v>
      </c>
      <c r="K108" s="196" t="s">
        <v>980</v>
      </c>
      <c r="L108" s="197" t="s">
        <v>10</v>
      </c>
      <c r="M108" s="197">
        <v>1</v>
      </c>
      <c r="N108" s="231">
        <v>130861.62726000001</v>
      </c>
      <c r="O108" s="106"/>
      <c r="P108" s="106"/>
      <c r="Q108" s="106"/>
      <c r="S108" s="247"/>
      <c r="T108" s="247"/>
      <c r="U108" s="247"/>
      <c r="V108" s="247"/>
      <c r="W108" s="247"/>
      <c r="X108" s="247"/>
      <c r="Y108" s="247"/>
      <c r="Z108" s="247"/>
      <c r="AA108" s="247"/>
      <c r="AB108" s="247"/>
      <c r="AC108" s="247"/>
      <c r="AD108" s="247"/>
      <c r="AE108" s="247"/>
    </row>
    <row r="109" spans="3:31" x14ac:dyDescent="0.25">
      <c r="C109" s="185">
        <v>1299</v>
      </c>
      <c r="D109" s="177">
        <v>45001</v>
      </c>
      <c r="E109" s="178" t="s">
        <v>1330</v>
      </c>
      <c r="F109" s="389" t="s">
        <v>10</v>
      </c>
      <c r="G109" s="392">
        <v>44625</v>
      </c>
      <c r="H109" s="136"/>
      <c r="I109" s="203">
        <v>44968</v>
      </c>
      <c r="J109" s="196" t="s">
        <v>981</v>
      </c>
      <c r="K109" s="196" t="s">
        <v>982</v>
      </c>
      <c r="L109" s="197" t="s">
        <v>10</v>
      </c>
      <c r="M109" s="197">
        <v>1</v>
      </c>
      <c r="N109" s="231">
        <v>115198.15944</v>
      </c>
      <c r="O109" s="106"/>
      <c r="P109" s="106"/>
      <c r="Q109" s="106"/>
      <c r="S109" s="247"/>
      <c r="T109" s="247"/>
      <c r="U109" s="247"/>
      <c r="V109" s="247"/>
      <c r="W109" s="247"/>
      <c r="X109" s="247"/>
      <c r="Y109" s="247"/>
      <c r="Z109" s="247"/>
      <c r="AA109" s="247"/>
      <c r="AB109" s="247"/>
      <c r="AC109" s="247"/>
      <c r="AD109" s="247"/>
      <c r="AE109" s="247"/>
    </row>
    <row r="110" spans="3:31" x14ac:dyDescent="0.25">
      <c r="C110" s="185">
        <v>867</v>
      </c>
      <c r="D110" s="177">
        <v>45001</v>
      </c>
      <c r="E110" s="178" t="s">
        <v>1331</v>
      </c>
      <c r="F110" s="389" t="s">
        <v>10</v>
      </c>
      <c r="G110" s="392">
        <v>75000.002874999991</v>
      </c>
      <c r="H110" s="136"/>
      <c r="I110" s="203">
        <v>44968</v>
      </c>
      <c r="J110" s="196" t="s">
        <v>983</v>
      </c>
      <c r="K110" s="196" t="s">
        <v>984</v>
      </c>
      <c r="L110" s="197" t="s">
        <v>10</v>
      </c>
      <c r="M110" s="197">
        <v>1</v>
      </c>
      <c r="N110" s="231">
        <v>46033.10439</v>
      </c>
      <c r="O110" s="106"/>
      <c r="P110" s="106"/>
      <c r="Q110" s="106"/>
      <c r="S110" s="247"/>
      <c r="T110" s="247"/>
      <c r="U110" s="247"/>
      <c r="V110" s="247"/>
      <c r="W110" s="247"/>
      <c r="X110" s="247"/>
      <c r="Y110" s="247"/>
      <c r="Z110" s="247"/>
      <c r="AA110" s="247"/>
      <c r="AB110" s="247"/>
      <c r="AC110" s="247"/>
      <c r="AD110" s="247"/>
      <c r="AE110" s="247"/>
    </row>
    <row r="111" spans="3:31" x14ac:dyDescent="0.25">
      <c r="C111" s="185">
        <v>3041</v>
      </c>
      <c r="D111" s="177">
        <v>45002</v>
      </c>
      <c r="E111" s="178" t="s">
        <v>1332</v>
      </c>
      <c r="F111" s="389" t="s">
        <v>10</v>
      </c>
      <c r="G111" s="392">
        <v>119000</v>
      </c>
      <c r="H111" s="136"/>
      <c r="I111" s="203">
        <v>44968</v>
      </c>
      <c r="J111" s="196" t="s">
        <v>985</v>
      </c>
      <c r="K111" s="196" t="s">
        <v>986</v>
      </c>
      <c r="L111" s="197" t="s">
        <v>10</v>
      </c>
      <c r="M111" s="197">
        <v>1</v>
      </c>
      <c r="N111" s="231">
        <v>40098.239999999998</v>
      </c>
      <c r="O111" s="106"/>
      <c r="P111" s="106"/>
      <c r="Q111" s="106"/>
      <c r="S111" s="247"/>
      <c r="T111" s="247"/>
      <c r="U111" s="247"/>
      <c r="V111" s="247"/>
      <c r="W111" s="247"/>
      <c r="X111" s="247"/>
      <c r="Y111" s="247"/>
      <c r="Z111" s="247"/>
      <c r="AA111" s="247"/>
      <c r="AB111" s="247"/>
      <c r="AC111" s="247"/>
      <c r="AD111" s="247"/>
      <c r="AE111" s="247"/>
    </row>
    <row r="112" spans="3:31" x14ac:dyDescent="0.25">
      <c r="C112" s="185">
        <v>3041</v>
      </c>
      <c r="D112" s="177">
        <v>45002</v>
      </c>
      <c r="E112" s="178" t="s">
        <v>1333</v>
      </c>
      <c r="F112" s="389" t="s">
        <v>10</v>
      </c>
      <c r="G112" s="392">
        <v>119000</v>
      </c>
      <c r="H112" s="136"/>
      <c r="I112" s="203">
        <v>44968</v>
      </c>
      <c r="J112" s="196" t="s">
        <v>233</v>
      </c>
      <c r="K112" s="196" t="s">
        <v>234</v>
      </c>
      <c r="L112" s="197" t="s">
        <v>10</v>
      </c>
      <c r="M112" s="197">
        <v>2.2799999999999998</v>
      </c>
      <c r="N112" s="231">
        <v>10496.976359999999</v>
      </c>
      <c r="O112" s="106"/>
      <c r="P112" s="106"/>
      <c r="Q112" s="106"/>
      <c r="S112" s="247"/>
      <c r="T112" s="247"/>
      <c r="U112" s="247"/>
      <c r="V112" s="247"/>
      <c r="W112" s="247"/>
      <c r="X112" s="247"/>
      <c r="Y112" s="247"/>
      <c r="Z112" s="247"/>
      <c r="AA112" s="247"/>
      <c r="AB112" s="247"/>
      <c r="AC112" s="247"/>
      <c r="AD112" s="247"/>
      <c r="AE112" s="247"/>
    </row>
    <row r="113" spans="3:31" x14ac:dyDescent="0.25">
      <c r="C113" s="185">
        <v>3041</v>
      </c>
      <c r="D113" s="177">
        <v>45002</v>
      </c>
      <c r="E113" s="178" t="s">
        <v>1334</v>
      </c>
      <c r="F113" s="389" t="s">
        <v>10</v>
      </c>
      <c r="G113" s="392">
        <v>178500</v>
      </c>
      <c r="H113" s="136"/>
      <c r="I113" s="203">
        <v>44972</v>
      </c>
      <c r="J113" s="196" t="s">
        <v>987</v>
      </c>
      <c r="K113" s="196" t="s">
        <v>988</v>
      </c>
      <c r="L113" s="197" t="s">
        <v>10</v>
      </c>
      <c r="M113" s="197">
        <v>1</v>
      </c>
      <c r="N113" s="231">
        <v>546.46228000000008</v>
      </c>
      <c r="O113" s="106"/>
      <c r="P113" s="106"/>
      <c r="Q113" s="106"/>
      <c r="S113" s="247"/>
      <c r="T113" s="247"/>
      <c r="U113" s="247"/>
      <c r="V113" s="247"/>
      <c r="W113" s="247"/>
      <c r="X113" s="247"/>
      <c r="Y113" s="247"/>
      <c r="Z113" s="247"/>
      <c r="AA113" s="247"/>
      <c r="AB113" s="247"/>
      <c r="AC113" s="247"/>
      <c r="AD113" s="247"/>
      <c r="AE113" s="247"/>
    </row>
    <row r="114" spans="3:31" x14ac:dyDescent="0.25">
      <c r="C114" s="185">
        <v>3041</v>
      </c>
      <c r="D114" s="177">
        <v>45002</v>
      </c>
      <c r="E114" s="178" t="s">
        <v>1335</v>
      </c>
      <c r="F114" s="389" t="s">
        <v>10</v>
      </c>
      <c r="G114" s="392">
        <v>59500</v>
      </c>
      <c r="H114" s="136"/>
      <c r="I114" s="203">
        <v>44972</v>
      </c>
      <c r="J114" s="196" t="s">
        <v>989</v>
      </c>
      <c r="K114" s="196" t="s">
        <v>990</v>
      </c>
      <c r="L114" s="197" t="s">
        <v>10</v>
      </c>
      <c r="M114" s="197">
        <v>1</v>
      </c>
      <c r="N114" s="231">
        <v>509.25693000000001</v>
      </c>
      <c r="O114" s="106"/>
      <c r="P114" s="106"/>
      <c r="Q114" s="106"/>
      <c r="S114" s="247"/>
      <c r="T114" s="247"/>
      <c r="U114" s="247"/>
      <c r="V114" s="247"/>
      <c r="W114" s="247"/>
      <c r="X114" s="247"/>
      <c r="Y114" s="247"/>
      <c r="Z114" s="247"/>
      <c r="AA114" s="247"/>
      <c r="AB114" s="247"/>
      <c r="AC114" s="247"/>
      <c r="AD114" s="247"/>
      <c r="AE114" s="247"/>
    </row>
    <row r="115" spans="3:31" x14ac:dyDescent="0.25">
      <c r="C115" s="185">
        <v>3041</v>
      </c>
      <c r="D115" s="177">
        <v>45002</v>
      </c>
      <c r="E115" s="178" t="s">
        <v>1190</v>
      </c>
      <c r="F115" s="389" t="s">
        <v>10</v>
      </c>
      <c r="G115" s="392">
        <v>44625</v>
      </c>
      <c r="H115" s="136"/>
      <c r="I115" s="203">
        <v>44972</v>
      </c>
      <c r="J115" s="196" t="s">
        <v>991</v>
      </c>
      <c r="K115" s="196" t="s">
        <v>992</v>
      </c>
      <c r="L115" s="197" t="s">
        <v>10</v>
      </c>
      <c r="M115" s="197">
        <v>1</v>
      </c>
      <c r="N115" s="231">
        <v>184.24769999999998</v>
      </c>
      <c r="O115" s="106"/>
      <c r="P115" s="106"/>
      <c r="Q115" s="106"/>
      <c r="S115" s="247"/>
      <c r="T115" s="247"/>
      <c r="U115" s="247"/>
      <c r="V115" s="247"/>
      <c r="W115" s="247"/>
      <c r="X115" s="247"/>
      <c r="Y115" s="247"/>
      <c r="Z115" s="247"/>
      <c r="AA115" s="247"/>
      <c r="AB115" s="247"/>
      <c r="AC115" s="247"/>
      <c r="AD115" s="247"/>
      <c r="AE115" s="247"/>
    </row>
    <row r="116" spans="3:31" x14ac:dyDescent="0.25">
      <c r="C116" s="185">
        <v>5487</v>
      </c>
      <c r="D116" s="177">
        <v>45003</v>
      </c>
      <c r="E116" s="178" t="s">
        <v>1336</v>
      </c>
      <c r="F116" s="389" t="s">
        <v>10</v>
      </c>
      <c r="G116" s="392">
        <v>52062.5</v>
      </c>
      <c r="H116" s="136"/>
      <c r="I116" s="203">
        <v>44972</v>
      </c>
      <c r="J116" s="196" t="s">
        <v>273</v>
      </c>
      <c r="K116" s="196" t="s">
        <v>274</v>
      </c>
      <c r="L116" s="197" t="s">
        <v>10</v>
      </c>
      <c r="M116" s="197">
        <v>1</v>
      </c>
      <c r="N116" s="231">
        <v>118.3455</v>
      </c>
      <c r="O116" s="106"/>
      <c r="P116" s="106"/>
      <c r="Q116" s="106"/>
      <c r="S116" s="247"/>
      <c r="T116" s="247"/>
      <c r="U116" s="247"/>
      <c r="V116" s="247"/>
      <c r="W116" s="247"/>
      <c r="X116" s="247"/>
      <c r="Y116" s="247"/>
      <c r="Z116" s="247"/>
      <c r="AA116" s="247"/>
      <c r="AB116" s="247"/>
      <c r="AC116" s="247"/>
      <c r="AD116" s="247"/>
      <c r="AE116" s="247"/>
    </row>
    <row r="117" spans="3:31" x14ac:dyDescent="0.25">
      <c r="C117" s="185">
        <v>1217</v>
      </c>
      <c r="D117" s="177">
        <v>45007</v>
      </c>
      <c r="E117" s="178" t="s">
        <v>1337</v>
      </c>
      <c r="F117" s="389" t="s">
        <v>10</v>
      </c>
      <c r="G117" s="392">
        <v>193375</v>
      </c>
      <c r="H117" s="136"/>
      <c r="I117" s="203">
        <v>44972</v>
      </c>
      <c r="J117" s="196" t="s">
        <v>993</v>
      </c>
      <c r="K117" s="196" t="s">
        <v>994</v>
      </c>
      <c r="L117" s="197" t="s">
        <v>10</v>
      </c>
      <c r="M117" s="197">
        <v>1</v>
      </c>
      <c r="N117" s="231">
        <v>182.54599999999999</v>
      </c>
      <c r="O117" s="106"/>
      <c r="P117" s="106"/>
      <c r="Q117" s="106"/>
      <c r="S117" s="247"/>
      <c r="T117" s="247"/>
      <c r="U117" s="247"/>
      <c r="V117" s="247"/>
      <c r="W117" s="247"/>
      <c r="X117" s="247"/>
      <c r="Y117" s="247"/>
      <c r="Z117" s="247"/>
      <c r="AA117" s="247"/>
      <c r="AB117" s="247"/>
      <c r="AC117" s="247"/>
      <c r="AD117" s="247"/>
      <c r="AE117" s="247"/>
    </row>
    <row r="118" spans="3:31" x14ac:dyDescent="0.25">
      <c r="C118" s="185">
        <v>30</v>
      </c>
      <c r="D118" s="177">
        <v>45010</v>
      </c>
      <c r="E118" s="178" t="s">
        <v>1338</v>
      </c>
      <c r="F118" s="389" t="s">
        <v>10</v>
      </c>
      <c r="G118" s="392">
        <v>223125</v>
      </c>
      <c r="H118" s="136"/>
      <c r="I118" s="203">
        <v>44972</v>
      </c>
      <c r="J118" s="196" t="s">
        <v>828</v>
      </c>
      <c r="K118" s="196" t="s">
        <v>829</v>
      </c>
      <c r="L118" s="197" t="s">
        <v>10</v>
      </c>
      <c r="M118" s="197">
        <v>1</v>
      </c>
      <c r="N118" s="231">
        <v>223.32492000000005</v>
      </c>
      <c r="O118" s="106"/>
      <c r="P118" s="106"/>
      <c r="Q118" s="106"/>
      <c r="S118" s="247"/>
      <c r="T118" s="247"/>
      <c r="U118" s="247"/>
      <c r="V118" s="247"/>
      <c r="W118" s="247"/>
      <c r="X118" s="247"/>
      <c r="Y118" s="247"/>
      <c r="Z118" s="247"/>
      <c r="AA118" s="247"/>
      <c r="AB118" s="247"/>
      <c r="AC118" s="247"/>
      <c r="AD118" s="247"/>
      <c r="AE118" s="247"/>
    </row>
    <row r="119" spans="3:31" ht="15.75" thickBot="1" x14ac:dyDescent="0.3">
      <c r="C119" s="186">
        <v>559</v>
      </c>
      <c r="D119" s="187">
        <v>45015</v>
      </c>
      <c r="E119" s="188" t="s">
        <v>1339</v>
      </c>
      <c r="F119" s="393" t="s">
        <v>10</v>
      </c>
      <c r="G119" s="394">
        <v>104125</v>
      </c>
      <c r="H119" s="136"/>
      <c r="I119" s="203">
        <v>44973</v>
      </c>
      <c r="J119" s="196" t="s">
        <v>928</v>
      </c>
      <c r="K119" s="196" t="s">
        <v>929</v>
      </c>
      <c r="L119" s="197" t="s">
        <v>10</v>
      </c>
      <c r="M119" s="197">
        <v>2</v>
      </c>
      <c r="N119" s="231">
        <v>102267.03396000002</v>
      </c>
      <c r="O119" s="106"/>
      <c r="P119" s="106"/>
      <c r="Q119" s="106"/>
      <c r="S119" s="247"/>
      <c r="T119" s="247"/>
      <c r="U119" s="247"/>
      <c r="V119" s="247"/>
      <c r="W119" s="247"/>
      <c r="X119" s="247"/>
      <c r="Y119" s="247"/>
      <c r="Z119" s="247"/>
      <c r="AA119" s="247"/>
      <c r="AB119" s="247"/>
      <c r="AC119" s="247"/>
      <c r="AD119" s="247"/>
      <c r="AE119" s="247"/>
    </row>
    <row r="120" spans="3:31" x14ac:dyDescent="0.25">
      <c r="C120" s="205">
        <v>3101</v>
      </c>
      <c r="D120" s="183">
        <v>45017</v>
      </c>
      <c r="E120" s="184" t="s">
        <v>1593</v>
      </c>
      <c r="F120" s="390" t="s">
        <v>10</v>
      </c>
      <c r="G120" s="391">
        <v>119000</v>
      </c>
      <c r="H120" s="136"/>
      <c r="I120" s="203">
        <v>44973</v>
      </c>
      <c r="J120" s="196" t="s">
        <v>995</v>
      </c>
      <c r="K120" s="196" t="s">
        <v>996</v>
      </c>
      <c r="L120" s="197" t="s">
        <v>10</v>
      </c>
      <c r="M120" s="197">
        <v>1</v>
      </c>
      <c r="N120" s="231">
        <v>584999.99922</v>
      </c>
      <c r="O120" s="106"/>
      <c r="S120" s="247"/>
      <c r="T120" s="247"/>
      <c r="U120" s="247"/>
      <c r="V120" s="247"/>
      <c r="W120" s="247"/>
      <c r="X120" s="247"/>
      <c r="Y120" s="247"/>
      <c r="Z120" s="247"/>
      <c r="AA120" s="247"/>
      <c r="AB120" s="247"/>
      <c r="AC120" s="247"/>
      <c r="AD120" s="247"/>
      <c r="AE120" s="247"/>
    </row>
    <row r="121" spans="3:31" x14ac:dyDescent="0.25">
      <c r="C121" s="440">
        <v>3101</v>
      </c>
      <c r="D121" s="386">
        <v>45017</v>
      </c>
      <c r="E121" s="387" t="s">
        <v>1594</v>
      </c>
      <c r="F121" s="388" t="s">
        <v>10</v>
      </c>
      <c r="G121" s="392">
        <v>119000</v>
      </c>
      <c r="H121" s="136"/>
      <c r="I121" s="203">
        <v>44973</v>
      </c>
      <c r="J121" s="196" t="s">
        <v>922</v>
      </c>
      <c r="K121" s="196" t="s">
        <v>923</v>
      </c>
      <c r="L121" s="197" t="s">
        <v>10</v>
      </c>
      <c r="M121" s="197">
        <v>1</v>
      </c>
      <c r="N121" s="231">
        <v>184166.48250000001</v>
      </c>
      <c r="O121" s="106"/>
      <c r="S121" s="247"/>
      <c r="T121" s="247"/>
      <c r="U121" s="247"/>
      <c r="V121" s="247"/>
      <c r="W121" s="247"/>
      <c r="X121" s="247"/>
      <c r="Y121" s="247"/>
      <c r="Z121" s="247"/>
      <c r="AA121" s="247"/>
      <c r="AB121" s="247"/>
      <c r="AC121" s="247"/>
      <c r="AD121" s="247"/>
      <c r="AE121" s="247"/>
    </row>
    <row r="122" spans="3:31" x14ac:dyDescent="0.25">
      <c r="C122" s="440">
        <v>3101</v>
      </c>
      <c r="D122" s="386">
        <v>45017</v>
      </c>
      <c r="E122" s="387" t="s">
        <v>1595</v>
      </c>
      <c r="F122" s="388" t="s">
        <v>10</v>
      </c>
      <c r="G122" s="392">
        <v>148750</v>
      </c>
      <c r="H122" s="136"/>
      <c r="I122" s="203">
        <v>44973</v>
      </c>
      <c r="J122" s="196" t="s">
        <v>922</v>
      </c>
      <c r="K122" s="196" t="s">
        <v>923</v>
      </c>
      <c r="L122" s="197" t="s">
        <v>10</v>
      </c>
      <c r="M122" s="197">
        <v>2</v>
      </c>
      <c r="N122" s="231">
        <v>368332.96500000003</v>
      </c>
      <c r="O122" s="106"/>
      <c r="P122" s="106"/>
      <c r="Q122" s="106"/>
      <c r="S122" s="247"/>
      <c r="T122" s="247"/>
      <c r="U122" s="247"/>
      <c r="V122" s="247"/>
      <c r="W122" s="247"/>
      <c r="X122" s="247"/>
      <c r="Y122" s="247"/>
      <c r="Z122" s="247"/>
      <c r="AA122" s="247"/>
      <c r="AB122" s="247"/>
      <c r="AC122" s="247"/>
      <c r="AD122" s="247"/>
      <c r="AE122" s="247"/>
    </row>
    <row r="123" spans="3:31" x14ac:dyDescent="0.25">
      <c r="C123" s="440">
        <v>3101</v>
      </c>
      <c r="D123" s="386">
        <v>45017</v>
      </c>
      <c r="E123" s="387" t="s">
        <v>1596</v>
      </c>
      <c r="F123" s="388" t="s">
        <v>10</v>
      </c>
      <c r="G123" s="392">
        <v>119000</v>
      </c>
      <c r="H123" s="136"/>
      <c r="I123" s="203">
        <v>44973</v>
      </c>
      <c r="J123" s="196" t="s">
        <v>924</v>
      </c>
      <c r="K123" s="196" t="s">
        <v>925</v>
      </c>
      <c r="L123" s="197" t="s">
        <v>10</v>
      </c>
      <c r="M123" s="197">
        <v>2</v>
      </c>
      <c r="N123" s="231">
        <v>315640.22672000004</v>
      </c>
      <c r="O123" s="106"/>
      <c r="P123" s="106"/>
      <c r="Q123" s="106"/>
      <c r="S123" s="247"/>
      <c r="T123" s="247"/>
      <c r="U123" s="247"/>
      <c r="V123" s="247"/>
      <c r="W123" s="247"/>
      <c r="X123" s="247"/>
      <c r="Y123" s="247"/>
      <c r="Z123" s="247"/>
      <c r="AA123" s="247"/>
      <c r="AB123" s="247"/>
      <c r="AC123" s="247"/>
      <c r="AD123" s="247"/>
      <c r="AE123" s="247"/>
    </row>
    <row r="124" spans="3:31" x14ac:dyDescent="0.25">
      <c r="C124" s="440">
        <v>3101</v>
      </c>
      <c r="D124" s="386">
        <v>45017</v>
      </c>
      <c r="E124" s="387" t="s">
        <v>1190</v>
      </c>
      <c r="F124" s="388" t="s">
        <v>10</v>
      </c>
      <c r="G124" s="392">
        <v>44625</v>
      </c>
      <c r="H124" s="136"/>
      <c r="I124" s="203">
        <v>44973</v>
      </c>
      <c r="J124" s="196" t="s">
        <v>920</v>
      </c>
      <c r="K124" s="196" t="s">
        <v>921</v>
      </c>
      <c r="L124" s="197" t="s">
        <v>10</v>
      </c>
      <c r="M124" s="197">
        <v>1</v>
      </c>
      <c r="N124" s="231">
        <v>3343.5929800000004</v>
      </c>
      <c r="O124" s="106"/>
      <c r="P124" s="106"/>
      <c r="Q124" s="106"/>
      <c r="S124" s="247"/>
      <c r="T124" s="247"/>
      <c r="U124" s="247"/>
      <c r="V124" s="247"/>
      <c r="W124" s="247"/>
      <c r="X124" s="247"/>
      <c r="Y124" s="247"/>
      <c r="Z124" s="247"/>
      <c r="AA124" s="247"/>
      <c r="AB124" s="247"/>
      <c r="AC124" s="247"/>
      <c r="AD124" s="247"/>
      <c r="AE124" s="247"/>
    </row>
    <row r="125" spans="3:31" x14ac:dyDescent="0.25">
      <c r="C125" s="440">
        <v>3108</v>
      </c>
      <c r="D125" s="386">
        <v>45020</v>
      </c>
      <c r="E125" s="387" t="s">
        <v>1597</v>
      </c>
      <c r="F125" s="388" t="s">
        <v>10</v>
      </c>
      <c r="G125" s="392">
        <v>178500</v>
      </c>
      <c r="H125" s="136"/>
      <c r="I125" s="203">
        <v>44973</v>
      </c>
      <c r="J125" s="196" t="s">
        <v>920</v>
      </c>
      <c r="K125" s="196" t="s">
        <v>921</v>
      </c>
      <c r="L125" s="197" t="s">
        <v>10</v>
      </c>
      <c r="M125" s="197">
        <v>3</v>
      </c>
      <c r="N125" s="231">
        <v>10030.77894</v>
      </c>
      <c r="O125" s="106"/>
      <c r="P125" s="106"/>
      <c r="Q125" s="106"/>
      <c r="S125" s="247"/>
      <c r="T125" s="247"/>
      <c r="U125" s="247"/>
      <c r="V125" s="247"/>
      <c r="W125" s="247"/>
      <c r="X125" s="247"/>
      <c r="Y125" s="247"/>
      <c r="Z125" s="247"/>
      <c r="AA125" s="247"/>
      <c r="AB125" s="247"/>
      <c r="AC125" s="247"/>
      <c r="AD125" s="247"/>
      <c r="AE125" s="247"/>
    </row>
    <row r="126" spans="3:31" x14ac:dyDescent="0.25">
      <c r="C126" s="440">
        <v>37</v>
      </c>
      <c r="D126" s="386">
        <v>45021</v>
      </c>
      <c r="E126" s="387" t="s">
        <v>1598</v>
      </c>
      <c r="F126" s="388" t="s">
        <v>10</v>
      </c>
      <c r="G126" s="392">
        <v>223125</v>
      </c>
      <c r="H126" s="136"/>
      <c r="I126" s="203">
        <v>44973</v>
      </c>
      <c r="J126" s="196" t="s">
        <v>191</v>
      </c>
      <c r="K126" s="196" t="s">
        <v>192</v>
      </c>
      <c r="L126" s="197" t="s">
        <v>10</v>
      </c>
      <c r="M126" s="197">
        <v>1</v>
      </c>
      <c r="N126" s="231">
        <v>128244.1342</v>
      </c>
      <c r="O126" s="106"/>
      <c r="P126" s="106"/>
      <c r="Q126" s="106"/>
      <c r="S126" s="247"/>
      <c r="T126" s="247"/>
      <c r="U126" s="247"/>
      <c r="V126" s="247"/>
      <c r="W126" s="247"/>
      <c r="X126" s="247"/>
      <c r="Y126" s="247"/>
      <c r="Z126" s="247"/>
      <c r="AA126" s="247"/>
      <c r="AB126" s="247"/>
      <c r="AC126" s="247"/>
      <c r="AD126" s="247"/>
      <c r="AE126" s="247"/>
    </row>
    <row r="127" spans="3:31" x14ac:dyDescent="0.25">
      <c r="C127" s="440">
        <v>3113</v>
      </c>
      <c r="D127" s="386">
        <v>45027</v>
      </c>
      <c r="E127" s="387" t="s">
        <v>1599</v>
      </c>
      <c r="F127" s="388" t="s">
        <v>10</v>
      </c>
      <c r="G127" s="392">
        <v>297500</v>
      </c>
      <c r="H127" s="136"/>
      <c r="I127" s="203">
        <v>44974</v>
      </c>
      <c r="J127" s="196" t="s">
        <v>997</v>
      </c>
      <c r="K127" s="196" t="s">
        <v>998</v>
      </c>
      <c r="L127" s="197" t="s">
        <v>10</v>
      </c>
      <c r="M127" s="197">
        <v>1</v>
      </c>
      <c r="N127" s="231">
        <v>278460</v>
      </c>
      <c r="O127" s="106"/>
      <c r="P127" s="106"/>
      <c r="Q127" s="106"/>
      <c r="S127" s="247"/>
      <c r="T127" s="247"/>
      <c r="U127" s="247"/>
      <c r="V127" s="247"/>
      <c r="W127" s="247"/>
      <c r="X127" s="247"/>
      <c r="Y127" s="247"/>
      <c r="Z127" s="247"/>
      <c r="AA127" s="247"/>
      <c r="AB127" s="247"/>
      <c r="AC127" s="247"/>
      <c r="AD127" s="247"/>
      <c r="AE127" s="247"/>
    </row>
    <row r="128" spans="3:31" x14ac:dyDescent="0.25">
      <c r="C128" s="440">
        <v>3113</v>
      </c>
      <c r="D128" s="386">
        <v>45027</v>
      </c>
      <c r="E128" s="387" t="s">
        <v>1190</v>
      </c>
      <c r="F128" s="388" t="s">
        <v>10</v>
      </c>
      <c r="G128" s="392">
        <v>44625</v>
      </c>
      <c r="H128" s="136"/>
      <c r="I128" s="203">
        <v>44974</v>
      </c>
      <c r="J128" s="196" t="s">
        <v>999</v>
      </c>
      <c r="K128" s="196" t="s">
        <v>1000</v>
      </c>
      <c r="L128" s="197" t="s">
        <v>10</v>
      </c>
      <c r="M128" s="197">
        <v>1</v>
      </c>
      <c r="N128" s="231">
        <v>170170</v>
      </c>
      <c r="O128" s="106"/>
      <c r="P128" s="106"/>
      <c r="Q128" s="106"/>
      <c r="S128" s="247"/>
      <c r="T128" s="247"/>
      <c r="U128" s="247"/>
      <c r="V128" s="247"/>
      <c r="W128" s="247"/>
      <c r="X128" s="247"/>
      <c r="Y128" s="247"/>
      <c r="Z128" s="247"/>
      <c r="AA128" s="247"/>
      <c r="AB128" s="247"/>
      <c r="AC128" s="247"/>
      <c r="AD128" s="247"/>
      <c r="AE128" s="247"/>
    </row>
    <row r="129" spans="3:31" x14ac:dyDescent="0.25">
      <c r="C129" s="440">
        <v>3113</v>
      </c>
      <c r="D129" s="386">
        <v>45027</v>
      </c>
      <c r="E129" s="387" t="s">
        <v>1600</v>
      </c>
      <c r="F129" s="388" t="s">
        <v>10</v>
      </c>
      <c r="G129" s="392">
        <v>297500</v>
      </c>
      <c r="H129" s="136"/>
      <c r="I129" s="203">
        <v>44974</v>
      </c>
      <c r="J129" s="196" t="s">
        <v>1001</v>
      </c>
      <c r="K129" s="196" t="s">
        <v>1002</v>
      </c>
      <c r="L129" s="197" t="s">
        <v>10</v>
      </c>
      <c r="M129" s="197">
        <v>1</v>
      </c>
      <c r="N129" s="231">
        <v>525980</v>
      </c>
      <c r="O129" s="106"/>
      <c r="P129" s="106"/>
      <c r="Q129" s="106"/>
      <c r="S129" s="247"/>
      <c r="T129" s="247"/>
      <c r="U129" s="247"/>
      <c r="V129" s="247"/>
      <c r="W129" s="247"/>
      <c r="X129" s="247"/>
      <c r="Y129" s="247"/>
      <c r="Z129" s="247"/>
      <c r="AA129" s="247"/>
      <c r="AB129" s="247"/>
      <c r="AC129" s="247"/>
      <c r="AD129" s="247"/>
      <c r="AE129" s="247"/>
    </row>
    <row r="130" spans="3:31" x14ac:dyDescent="0.25">
      <c r="C130" s="440">
        <v>3114</v>
      </c>
      <c r="D130" s="386">
        <v>45028</v>
      </c>
      <c r="E130" s="387" t="s">
        <v>1601</v>
      </c>
      <c r="F130" s="388" t="s">
        <v>10</v>
      </c>
      <c r="G130" s="392">
        <v>238000</v>
      </c>
      <c r="H130" s="136"/>
      <c r="I130" s="203">
        <v>44974</v>
      </c>
      <c r="J130" s="196" t="s">
        <v>1003</v>
      </c>
      <c r="K130" s="196" t="s">
        <v>1004</v>
      </c>
      <c r="L130" s="197" t="s">
        <v>10</v>
      </c>
      <c r="M130" s="197">
        <v>1</v>
      </c>
      <c r="N130" s="231">
        <v>15470</v>
      </c>
      <c r="O130" s="106"/>
      <c r="P130" s="106"/>
      <c r="Q130" s="106"/>
      <c r="S130" s="247"/>
      <c r="T130" s="247"/>
      <c r="U130" s="247"/>
      <c r="V130" s="247"/>
      <c r="W130" s="247"/>
      <c r="X130" s="247"/>
      <c r="Y130" s="247"/>
      <c r="Z130" s="247"/>
      <c r="AA130" s="247"/>
      <c r="AB130" s="247"/>
      <c r="AC130" s="247"/>
      <c r="AD130" s="247"/>
      <c r="AE130" s="247"/>
    </row>
    <row r="131" spans="3:31" x14ac:dyDescent="0.25">
      <c r="C131" s="440">
        <v>3121</v>
      </c>
      <c r="D131" s="386">
        <v>45029</v>
      </c>
      <c r="E131" s="387" t="s">
        <v>1190</v>
      </c>
      <c r="F131" s="388" t="s">
        <v>10</v>
      </c>
      <c r="G131" s="392">
        <v>44625</v>
      </c>
      <c r="H131" s="136"/>
      <c r="I131" s="203">
        <v>44974</v>
      </c>
      <c r="J131" s="196" t="s">
        <v>1005</v>
      </c>
      <c r="K131" s="196" t="s">
        <v>1006</v>
      </c>
      <c r="L131" s="197" t="s">
        <v>10</v>
      </c>
      <c r="M131" s="197">
        <v>1</v>
      </c>
      <c r="N131" s="231">
        <v>309400</v>
      </c>
      <c r="O131" s="106"/>
      <c r="P131" s="106"/>
      <c r="Q131" s="106"/>
      <c r="S131" s="247"/>
      <c r="T131" s="247"/>
      <c r="U131" s="247"/>
      <c r="V131" s="247"/>
      <c r="W131" s="247"/>
      <c r="X131" s="247"/>
      <c r="Y131" s="247"/>
      <c r="Z131" s="247"/>
      <c r="AA131" s="247"/>
      <c r="AB131" s="247"/>
      <c r="AC131" s="247"/>
      <c r="AD131" s="247"/>
      <c r="AE131" s="247"/>
    </row>
    <row r="132" spans="3:31" x14ac:dyDescent="0.25">
      <c r="C132" s="440">
        <v>3121</v>
      </c>
      <c r="D132" s="386">
        <v>45029</v>
      </c>
      <c r="E132" s="387" t="s">
        <v>1602</v>
      </c>
      <c r="F132" s="388" t="s">
        <v>10</v>
      </c>
      <c r="G132" s="392">
        <v>148750</v>
      </c>
      <c r="H132" s="136"/>
      <c r="I132" s="203">
        <v>44974</v>
      </c>
      <c r="J132" s="196" t="s">
        <v>1007</v>
      </c>
      <c r="K132" s="196" t="s">
        <v>1006</v>
      </c>
      <c r="L132" s="197" t="s">
        <v>10</v>
      </c>
      <c r="M132" s="197">
        <v>1</v>
      </c>
      <c r="N132" s="231">
        <v>464100</v>
      </c>
      <c r="O132" s="106"/>
      <c r="P132" s="106"/>
      <c r="Q132" s="106"/>
      <c r="S132" s="247"/>
      <c r="T132" s="247"/>
      <c r="U132" s="247"/>
      <c r="V132" s="247"/>
      <c r="W132" s="247"/>
      <c r="X132" s="247"/>
      <c r="Y132" s="247"/>
      <c r="Z132" s="247"/>
      <c r="AA132" s="247"/>
      <c r="AB132" s="247"/>
      <c r="AC132" s="247"/>
      <c r="AD132" s="247"/>
      <c r="AE132" s="247"/>
    </row>
    <row r="133" spans="3:31" x14ac:dyDescent="0.25">
      <c r="C133" s="440">
        <v>3121</v>
      </c>
      <c r="D133" s="386">
        <v>45029</v>
      </c>
      <c r="E133" s="387" t="s">
        <v>1603</v>
      </c>
      <c r="F133" s="388" t="s">
        <v>10</v>
      </c>
      <c r="G133" s="392">
        <v>29750</v>
      </c>
      <c r="H133" s="136"/>
      <c r="I133" s="203">
        <v>44974</v>
      </c>
      <c r="J133" s="196" t="s">
        <v>1008</v>
      </c>
      <c r="K133" s="196" t="s">
        <v>1009</v>
      </c>
      <c r="L133" s="197" t="s">
        <v>10</v>
      </c>
      <c r="M133" s="197">
        <v>1</v>
      </c>
      <c r="N133" s="231">
        <v>92820</v>
      </c>
      <c r="O133" s="106"/>
      <c r="P133" s="106"/>
      <c r="Q133" s="106"/>
      <c r="S133" s="247"/>
      <c r="T133" s="247"/>
      <c r="U133" s="247"/>
      <c r="V133" s="247"/>
      <c r="W133" s="247"/>
      <c r="X133" s="247"/>
      <c r="Y133" s="247"/>
      <c r="Z133" s="247"/>
      <c r="AA133" s="247"/>
      <c r="AB133" s="247"/>
      <c r="AC133" s="247"/>
      <c r="AD133" s="247"/>
      <c r="AE133" s="247"/>
    </row>
    <row r="134" spans="3:31" x14ac:dyDescent="0.25">
      <c r="C134" s="440">
        <v>41</v>
      </c>
      <c r="D134" s="386">
        <v>45030</v>
      </c>
      <c r="E134" s="387" t="s">
        <v>1604</v>
      </c>
      <c r="F134" s="388" t="s">
        <v>10</v>
      </c>
      <c r="G134" s="392">
        <v>223125</v>
      </c>
      <c r="H134" s="136"/>
      <c r="I134" s="203">
        <v>44974</v>
      </c>
      <c r="J134" s="196" t="s">
        <v>1010</v>
      </c>
      <c r="K134" s="196" t="s">
        <v>1011</v>
      </c>
      <c r="L134" s="197" t="s">
        <v>10</v>
      </c>
      <c r="M134" s="197">
        <v>1</v>
      </c>
      <c r="N134" s="231">
        <v>38675</v>
      </c>
      <c r="O134" s="106"/>
      <c r="P134" s="106"/>
      <c r="Q134" s="106"/>
    </row>
    <row r="135" spans="3:31" x14ac:dyDescent="0.25">
      <c r="C135" s="440">
        <v>3129</v>
      </c>
      <c r="D135" s="386">
        <v>45033</v>
      </c>
      <c r="E135" s="387" t="s">
        <v>1605</v>
      </c>
      <c r="F135" s="388" t="s">
        <v>10</v>
      </c>
      <c r="G135" s="392">
        <v>89250</v>
      </c>
      <c r="H135" s="136"/>
      <c r="I135" s="203">
        <v>44974</v>
      </c>
      <c r="J135" s="196" t="s">
        <v>1012</v>
      </c>
      <c r="K135" s="196" t="s">
        <v>1013</v>
      </c>
      <c r="L135" s="197" t="s">
        <v>10</v>
      </c>
      <c r="M135" s="197">
        <v>1</v>
      </c>
      <c r="N135" s="231">
        <v>23205</v>
      </c>
      <c r="O135" s="106"/>
      <c r="P135" s="106"/>
      <c r="Q135" s="106"/>
    </row>
    <row r="136" spans="3:31" x14ac:dyDescent="0.25">
      <c r="C136" s="440">
        <v>3129</v>
      </c>
      <c r="D136" s="386">
        <v>45033</v>
      </c>
      <c r="E136" s="387" t="s">
        <v>1606</v>
      </c>
      <c r="F136" s="388" t="s">
        <v>10</v>
      </c>
      <c r="G136" s="392">
        <v>59500</v>
      </c>
      <c r="H136" s="136"/>
      <c r="I136" s="203">
        <v>44974</v>
      </c>
      <c r="J136" s="196" t="s">
        <v>297</v>
      </c>
      <c r="K136" s="196" t="s">
        <v>298</v>
      </c>
      <c r="L136" s="197" t="s">
        <v>10</v>
      </c>
      <c r="M136" s="197">
        <v>1</v>
      </c>
      <c r="N136" s="231">
        <v>15470</v>
      </c>
      <c r="O136" s="106"/>
      <c r="P136" s="106"/>
      <c r="Q136" s="106"/>
    </row>
    <row r="137" spans="3:31" x14ac:dyDescent="0.25">
      <c r="C137" s="440">
        <v>5627</v>
      </c>
      <c r="D137" s="386">
        <v>45036</v>
      </c>
      <c r="E137" s="387" t="s">
        <v>1607</v>
      </c>
      <c r="F137" s="388" t="s">
        <v>10</v>
      </c>
      <c r="G137" s="392">
        <v>37187.5</v>
      </c>
      <c r="H137" s="136"/>
      <c r="I137" s="203">
        <v>44974</v>
      </c>
      <c r="J137" s="196" t="s">
        <v>1014</v>
      </c>
      <c r="K137" s="196" t="s">
        <v>1015</v>
      </c>
      <c r="L137" s="197" t="s">
        <v>10</v>
      </c>
      <c r="M137" s="197">
        <v>1</v>
      </c>
      <c r="N137" s="231">
        <v>30940</v>
      </c>
      <c r="O137" s="106"/>
      <c r="P137" s="106"/>
      <c r="Q137" s="106"/>
    </row>
    <row r="138" spans="3:31" x14ac:dyDescent="0.25">
      <c r="C138" s="440">
        <v>1229</v>
      </c>
      <c r="D138" s="386">
        <v>45036</v>
      </c>
      <c r="E138" s="387" t="s">
        <v>1337</v>
      </c>
      <c r="F138" s="388" t="s">
        <v>10</v>
      </c>
      <c r="G138" s="392">
        <v>223125</v>
      </c>
      <c r="H138" s="136"/>
      <c r="I138" s="203">
        <v>44974</v>
      </c>
      <c r="J138" s="196" t="s">
        <v>1016</v>
      </c>
      <c r="K138" s="196" t="s">
        <v>1017</v>
      </c>
      <c r="L138" s="197" t="s">
        <v>10</v>
      </c>
      <c r="M138" s="197">
        <v>1</v>
      </c>
      <c r="N138" s="231">
        <v>123760</v>
      </c>
      <c r="O138" s="106"/>
      <c r="P138" s="106"/>
      <c r="Q138" s="106"/>
    </row>
    <row r="139" spans="3:31" x14ac:dyDescent="0.25">
      <c r="C139" s="440">
        <v>811</v>
      </c>
      <c r="D139" s="386">
        <v>45037</v>
      </c>
      <c r="E139" s="387" t="s">
        <v>1608</v>
      </c>
      <c r="F139" s="388" t="s">
        <v>10</v>
      </c>
      <c r="G139" s="392">
        <v>178500</v>
      </c>
      <c r="H139" s="136"/>
      <c r="I139" s="203">
        <v>44974</v>
      </c>
      <c r="J139" s="196" t="s">
        <v>1018</v>
      </c>
      <c r="K139" s="196" t="s">
        <v>1019</v>
      </c>
      <c r="L139" s="197" t="s">
        <v>10</v>
      </c>
      <c r="M139" s="197">
        <v>1</v>
      </c>
      <c r="N139" s="231">
        <v>26299</v>
      </c>
      <c r="O139" s="106"/>
      <c r="P139" s="106"/>
      <c r="Q139" s="106"/>
    </row>
    <row r="140" spans="3:31" ht="15.75" thickBot="1" x14ac:dyDescent="0.3">
      <c r="C140" s="441">
        <v>45</v>
      </c>
      <c r="D140" s="442">
        <v>45043</v>
      </c>
      <c r="E140" s="443" t="s">
        <v>1609</v>
      </c>
      <c r="F140" s="444" t="s">
        <v>10</v>
      </c>
      <c r="G140" s="394">
        <v>223125</v>
      </c>
      <c r="H140" s="136"/>
      <c r="I140" s="203">
        <v>44974</v>
      </c>
      <c r="J140" s="196" t="s">
        <v>1020</v>
      </c>
      <c r="K140" s="196" t="s">
        <v>403</v>
      </c>
      <c r="L140" s="197" t="s">
        <v>10</v>
      </c>
      <c r="M140" s="197">
        <v>1</v>
      </c>
      <c r="N140" s="231">
        <v>61880</v>
      </c>
      <c r="O140" s="106"/>
      <c r="P140" s="106"/>
      <c r="Q140" s="106"/>
    </row>
    <row r="141" spans="3:31" x14ac:dyDescent="0.25">
      <c r="C141" s="205">
        <v>689</v>
      </c>
      <c r="D141" s="183">
        <v>45049</v>
      </c>
      <c r="E141" s="184" t="s">
        <v>2053</v>
      </c>
      <c r="F141" s="241" t="s">
        <v>10</v>
      </c>
      <c r="G141" s="233">
        <v>223125</v>
      </c>
      <c r="H141" s="136"/>
      <c r="I141" s="203">
        <v>44974</v>
      </c>
      <c r="J141" s="196" t="s">
        <v>527</v>
      </c>
      <c r="K141" s="196" t="s">
        <v>528</v>
      </c>
      <c r="L141" s="197" t="s">
        <v>10</v>
      </c>
      <c r="M141" s="197">
        <v>2</v>
      </c>
      <c r="N141" s="231">
        <v>6188</v>
      </c>
      <c r="O141" s="106"/>
      <c r="P141" s="106"/>
      <c r="Q141" s="106"/>
    </row>
    <row r="142" spans="3:31" x14ac:dyDescent="0.25">
      <c r="C142" s="185">
        <v>3151</v>
      </c>
      <c r="D142" s="177">
        <v>45049</v>
      </c>
      <c r="E142" s="178" t="s">
        <v>2054</v>
      </c>
      <c r="F142" s="179" t="s">
        <v>10</v>
      </c>
      <c r="G142" s="231">
        <v>89250</v>
      </c>
      <c r="H142" s="136"/>
      <c r="I142" s="203">
        <v>44974</v>
      </c>
      <c r="J142" s="196" t="s">
        <v>1021</v>
      </c>
      <c r="K142" s="196" t="s">
        <v>1022</v>
      </c>
      <c r="L142" s="197" t="s">
        <v>10</v>
      </c>
      <c r="M142" s="197">
        <v>2</v>
      </c>
      <c r="N142" s="231">
        <v>9282</v>
      </c>
      <c r="O142" s="106"/>
      <c r="P142" s="106"/>
      <c r="Q142" s="106"/>
    </row>
    <row r="143" spans="3:31" x14ac:dyDescent="0.25">
      <c r="C143" s="185">
        <v>3151</v>
      </c>
      <c r="D143" s="177">
        <v>45049</v>
      </c>
      <c r="E143" s="178" t="s">
        <v>2055</v>
      </c>
      <c r="F143" s="179" t="s">
        <v>10</v>
      </c>
      <c r="G143" s="231">
        <v>44625</v>
      </c>
      <c r="H143" s="136"/>
      <c r="I143" s="203">
        <v>44974</v>
      </c>
      <c r="J143" s="196" t="s">
        <v>817</v>
      </c>
      <c r="K143" s="196" t="s">
        <v>818</v>
      </c>
      <c r="L143" s="197" t="s">
        <v>10</v>
      </c>
      <c r="M143" s="197">
        <v>1</v>
      </c>
      <c r="N143" s="231">
        <v>4641</v>
      </c>
      <c r="O143" s="106"/>
      <c r="P143" s="106"/>
      <c r="Q143" s="106"/>
    </row>
    <row r="144" spans="3:31" x14ac:dyDescent="0.25">
      <c r="C144" s="185">
        <v>3151</v>
      </c>
      <c r="D144" s="177">
        <v>45049</v>
      </c>
      <c r="E144" s="178" t="s">
        <v>1190</v>
      </c>
      <c r="F144" s="179" t="s">
        <v>10</v>
      </c>
      <c r="G144" s="231">
        <v>44625</v>
      </c>
      <c r="H144" s="136"/>
      <c r="I144" s="203">
        <v>44978</v>
      </c>
      <c r="J144" s="196" t="s">
        <v>74</v>
      </c>
      <c r="K144" s="196" t="s">
        <v>75</v>
      </c>
      <c r="L144" s="197" t="s">
        <v>10</v>
      </c>
      <c r="M144" s="197">
        <v>1</v>
      </c>
      <c r="N144" s="231">
        <v>349700</v>
      </c>
      <c r="O144" s="106"/>
      <c r="P144" s="106"/>
      <c r="Q144" s="106"/>
    </row>
    <row r="145" spans="3:17" x14ac:dyDescent="0.25">
      <c r="C145" s="185">
        <v>652</v>
      </c>
      <c r="D145" s="177">
        <v>45049</v>
      </c>
      <c r="E145" s="178" t="s">
        <v>2056</v>
      </c>
      <c r="F145" s="179" t="s">
        <v>10</v>
      </c>
      <c r="G145" s="231">
        <v>223125</v>
      </c>
      <c r="H145" s="136"/>
      <c r="I145" s="203">
        <v>44978</v>
      </c>
      <c r="J145" s="196" t="s">
        <v>191</v>
      </c>
      <c r="K145" s="196" t="s">
        <v>192</v>
      </c>
      <c r="L145" s="197" t="s">
        <v>10</v>
      </c>
      <c r="M145" s="197">
        <v>1</v>
      </c>
      <c r="N145" s="231">
        <v>128244.1342</v>
      </c>
      <c r="O145" s="106"/>
      <c r="P145" s="106"/>
      <c r="Q145" s="106"/>
    </row>
    <row r="146" spans="3:17" x14ac:dyDescent="0.25">
      <c r="C146" s="185">
        <v>50</v>
      </c>
      <c r="D146" s="177">
        <v>45050</v>
      </c>
      <c r="E146" s="178" t="s">
        <v>2057</v>
      </c>
      <c r="F146" s="179" t="s">
        <v>10</v>
      </c>
      <c r="G146" s="231">
        <v>223125</v>
      </c>
      <c r="H146" s="136"/>
      <c r="I146" s="203">
        <v>44978</v>
      </c>
      <c r="J146" s="196" t="s">
        <v>608</v>
      </c>
      <c r="K146" s="196" t="s">
        <v>609</v>
      </c>
      <c r="L146" s="197" t="s">
        <v>10</v>
      </c>
      <c r="M146" s="197">
        <v>1</v>
      </c>
      <c r="N146" s="231">
        <v>246591.8</v>
      </c>
      <c r="O146" s="106"/>
      <c r="P146" s="106"/>
      <c r="Q146" s="106"/>
    </row>
    <row r="147" spans="3:17" x14ac:dyDescent="0.25">
      <c r="C147" s="185">
        <v>672</v>
      </c>
      <c r="D147" s="177">
        <v>45056</v>
      </c>
      <c r="E147" s="178" t="s">
        <v>2058</v>
      </c>
      <c r="F147" s="179" t="s">
        <v>10</v>
      </c>
      <c r="G147" s="231">
        <v>104125</v>
      </c>
      <c r="H147" s="136"/>
      <c r="I147" s="203">
        <v>44980</v>
      </c>
      <c r="J147" s="196" t="s">
        <v>1023</v>
      </c>
      <c r="K147" s="196" t="s">
        <v>1024</v>
      </c>
      <c r="L147" s="197" t="s">
        <v>10</v>
      </c>
      <c r="M147" s="197">
        <v>1</v>
      </c>
      <c r="N147" s="231">
        <v>27921.663770000003</v>
      </c>
      <c r="O147" s="106"/>
      <c r="P147" s="106"/>
      <c r="Q147" s="106"/>
    </row>
    <row r="148" spans="3:17" x14ac:dyDescent="0.25">
      <c r="C148" s="185">
        <v>3216</v>
      </c>
      <c r="D148" s="177">
        <v>45056</v>
      </c>
      <c r="E148" s="178" t="s">
        <v>1190</v>
      </c>
      <c r="F148" s="179" t="s">
        <v>10</v>
      </c>
      <c r="G148" s="231">
        <v>44625</v>
      </c>
      <c r="H148" s="136"/>
      <c r="I148" s="203">
        <v>44980</v>
      </c>
      <c r="J148" s="196" t="s">
        <v>74</v>
      </c>
      <c r="K148" s="196" t="s">
        <v>75</v>
      </c>
      <c r="L148" s="197" t="s">
        <v>10</v>
      </c>
      <c r="M148" s="197">
        <v>2</v>
      </c>
      <c r="N148" s="231">
        <v>699400</v>
      </c>
      <c r="O148" s="106"/>
      <c r="P148" s="106"/>
      <c r="Q148" s="106"/>
    </row>
    <row r="149" spans="3:17" x14ac:dyDescent="0.25">
      <c r="C149" s="185">
        <v>3216</v>
      </c>
      <c r="D149" s="177">
        <v>45056</v>
      </c>
      <c r="E149" s="178" t="s">
        <v>2059</v>
      </c>
      <c r="F149" s="179" t="s">
        <v>10</v>
      </c>
      <c r="G149" s="231">
        <v>104125</v>
      </c>
      <c r="H149" s="136"/>
      <c r="I149" s="203">
        <v>44984</v>
      </c>
      <c r="J149" s="196" t="s">
        <v>191</v>
      </c>
      <c r="K149" s="196" t="s">
        <v>192</v>
      </c>
      <c r="L149" s="197" t="s">
        <v>10</v>
      </c>
      <c r="M149" s="197">
        <v>1</v>
      </c>
      <c r="N149" s="231">
        <v>128244.1342</v>
      </c>
      <c r="O149" s="106"/>
      <c r="P149" s="106"/>
      <c r="Q149" s="106"/>
    </row>
    <row r="150" spans="3:17" x14ac:dyDescent="0.25">
      <c r="C150" s="185">
        <v>691</v>
      </c>
      <c r="D150" s="177">
        <v>45059</v>
      </c>
      <c r="E150" s="178" t="s">
        <v>2060</v>
      </c>
      <c r="F150" s="179" t="s">
        <v>10</v>
      </c>
      <c r="G150" s="231">
        <v>89250</v>
      </c>
      <c r="H150" s="136"/>
      <c r="I150" s="203">
        <v>44984</v>
      </c>
      <c r="J150" s="196" t="s">
        <v>600</v>
      </c>
      <c r="K150" s="196" t="s">
        <v>601</v>
      </c>
      <c r="L150" s="197" t="s">
        <v>10</v>
      </c>
      <c r="M150" s="197">
        <v>1</v>
      </c>
      <c r="N150" s="231">
        <v>212180.02259999997</v>
      </c>
      <c r="O150" s="106"/>
      <c r="P150" s="106"/>
      <c r="Q150" s="106"/>
    </row>
    <row r="151" spans="3:17" x14ac:dyDescent="0.25">
      <c r="C151" s="185">
        <v>3224</v>
      </c>
      <c r="D151" s="177">
        <v>45063</v>
      </c>
      <c r="E151" s="178" t="s">
        <v>2061</v>
      </c>
      <c r="F151" s="179" t="s">
        <v>10</v>
      </c>
      <c r="G151" s="231">
        <v>119000</v>
      </c>
      <c r="H151" s="136"/>
      <c r="I151" s="203">
        <v>44984</v>
      </c>
      <c r="J151" s="196" t="s">
        <v>74</v>
      </c>
      <c r="K151" s="196" t="s">
        <v>75</v>
      </c>
      <c r="L151" s="197" t="s">
        <v>10</v>
      </c>
      <c r="M151" s="197">
        <v>1</v>
      </c>
      <c r="N151" s="231">
        <v>349700</v>
      </c>
      <c r="O151" s="106"/>
      <c r="P151" s="106"/>
      <c r="Q151" s="106"/>
    </row>
    <row r="152" spans="3:17" x14ac:dyDescent="0.25">
      <c r="C152" s="185">
        <v>3224</v>
      </c>
      <c r="D152" s="177">
        <v>45063</v>
      </c>
      <c r="E152" s="178" t="s">
        <v>1190</v>
      </c>
      <c r="F152" s="179" t="s">
        <v>10</v>
      </c>
      <c r="G152" s="231">
        <v>44625</v>
      </c>
      <c r="H152" s="136"/>
      <c r="I152" s="203">
        <v>44984</v>
      </c>
      <c r="J152" s="196" t="s">
        <v>1025</v>
      </c>
      <c r="K152" s="196" t="s">
        <v>1026</v>
      </c>
      <c r="L152" s="197" t="s">
        <v>10</v>
      </c>
      <c r="M152" s="197">
        <v>1</v>
      </c>
      <c r="N152" s="231">
        <v>1949999.6880000001</v>
      </c>
      <c r="O152" s="106"/>
      <c r="P152" s="106"/>
      <c r="Q152" s="106"/>
    </row>
    <row r="153" spans="3:17" x14ac:dyDescent="0.25">
      <c r="C153" s="185">
        <v>3224</v>
      </c>
      <c r="D153" s="177">
        <v>45063</v>
      </c>
      <c r="E153" s="178" t="s">
        <v>2062</v>
      </c>
      <c r="F153" s="179" t="s">
        <v>10</v>
      </c>
      <c r="G153" s="231">
        <v>59500</v>
      </c>
      <c r="H153" s="136"/>
      <c r="I153" s="203">
        <v>44985</v>
      </c>
      <c r="J153" s="196" t="s">
        <v>942</v>
      </c>
      <c r="K153" s="196" t="s">
        <v>943</v>
      </c>
      <c r="L153" s="197" t="s">
        <v>10</v>
      </c>
      <c r="M153" s="197">
        <v>3</v>
      </c>
      <c r="N153" s="231">
        <v>662999.9867400002</v>
      </c>
      <c r="O153" s="106"/>
      <c r="P153" s="106"/>
      <c r="Q153" s="106"/>
    </row>
    <row r="154" spans="3:17" x14ac:dyDescent="0.25">
      <c r="C154" s="185">
        <v>3225</v>
      </c>
      <c r="D154" s="177">
        <v>45063</v>
      </c>
      <c r="E154" s="178" t="s">
        <v>2063</v>
      </c>
      <c r="F154" s="179" t="s">
        <v>10</v>
      </c>
      <c r="G154" s="231">
        <v>223125</v>
      </c>
      <c r="H154" s="136"/>
      <c r="I154" s="203">
        <v>44985</v>
      </c>
      <c r="J154" s="196" t="s">
        <v>1027</v>
      </c>
      <c r="K154" s="196" t="s">
        <v>1028</v>
      </c>
      <c r="L154" s="197" t="s">
        <v>10</v>
      </c>
      <c r="M154" s="197">
        <v>24</v>
      </c>
      <c r="N154" s="231">
        <v>1447992</v>
      </c>
      <c r="O154" s="106"/>
      <c r="P154" s="106"/>
      <c r="Q154" s="106"/>
    </row>
    <row r="155" spans="3:17" x14ac:dyDescent="0.25">
      <c r="C155" s="185">
        <v>221</v>
      </c>
      <c r="D155" s="177">
        <v>45064</v>
      </c>
      <c r="E155" s="178" t="s">
        <v>2064</v>
      </c>
      <c r="F155" s="179" t="s">
        <v>10</v>
      </c>
      <c r="G155" s="231">
        <v>223125</v>
      </c>
      <c r="H155" s="136"/>
      <c r="I155" s="203">
        <v>44985</v>
      </c>
      <c r="J155" s="196" t="s">
        <v>1029</v>
      </c>
      <c r="K155" s="196" t="s">
        <v>1030</v>
      </c>
      <c r="L155" s="197" t="s">
        <v>10</v>
      </c>
      <c r="M155" s="197">
        <v>6</v>
      </c>
      <c r="N155" s="231">
        <v>1028953.1397599999</v>
      </c>
      <c r="O155" s="106"/>
      <c r="P155" s="106"/>
      <c r="Q155" s="106"/>
    </row>
    <row r="156" spans="3:17" x14ac:dyDescent="0.25">
      <c r="C156" s="185">
        <v>704</v>
      </c>
      <c r="D156" s="177">
        <v>45064</v>
      </c>
      <c r="E156" s="178" t="s">
        <v>2065</v>
      </c>
      <c r="F156" s="179" t="s">
        <v>10</v>
      </c>
      <c r="G156" s="231">
        <v>371875</v>
      </c>
      <c r="H156" s="136"/>
      <c r="I156" s="203">
        <v>44985</v>
      </c>
      <c r="J156" s="196" t="s">
        <v>1031</v>
      </c>
      <c r="K156" s="196" t="s">
        <v>1032</v>
      </c>
      <c r="L156" s="197" t="s">
        <v>10</v>
      </c>
      <c r="M156" s="197">
        <v>24</v>
      </c>
      <c r="N156" s="231">
        <v>505611.33167999994</v>
      </c>
      <c r="O156" s="106"/>
      <c r="P156" s="106"/>
      <c r="Q156" s="106"/>
    </row>
    <row r="157" spans="3:17" ht="15.75" thickBot="1" x14ac:dyDescent="0.3">
      <c r="C157" s="185">
        <v>5822</v>
      </c>
      <c r="D157" s="177">
        <v>45064</v>
      </c>
      <c r="E157" s="178" t="s">
        <v>2066</v>
      </c>
      <c r="F157" s="179" t="s">
        <v>10</v>
      </c>
      <c r="G157" s="231">
        <v>89250</v>
      </c>
      <c r="H157" s="136"/>
      <c r="I157" s="199">
        <v>44985</v>
      </c>
      <c r="J157" s="200" t="s">
        <v>1033</v>
      </c>
      <c r="K157" s="200" t="s">
        <v>1034</v>
      </c>
      <c r="L157" s="201" t="s">
        <v>10</v>
      </c>
      <c r="M157" s="201">
        <v>6</v>
      </c>
      <c r="N157" s="232">
        <v>138643.28477999999</v>
      </c>
      <c r="O157" s="106"/>
      <c r="P157" s="106"/>
      <c r="Q157" s="106"/>
    </row>
    <row r="158" spans="3:17" x14ac:dyDescent="0.25">
      <c r="C158" s="185">
        <v>5822</v>
      </c>
      <c r="D158" s="177">
        <v>45064</v>
      </c>
      <c r="E158" s="178" t="s">
        <v>2067</v>
      </c>
      <c r="F158" s="179" t="s">
        <v>10</v>
      </c>
      <c r="G158" s="231">
        <v>37187.5</v>
      </c>
      <c r="H158" s="136"/>
      <c r="I158" s="370">
        <v>44988</v>
      </c>
      <c r="J158" s="371" t="s">
        <v>1340</v>
      </c>
      <c r="K158" s="371" t="s">
        <v>1341</v>
      </c>
      <c r="L158" s="198" t="s">
        <v>10</v>
      </c>
      <c r="M158" s="198">
        <v>4</v>
      </c>
      <c r="N158" s="233">
        <v>1178.7521200000001</v>
      </c>
      <c r="O158" s="106"/>
      <c r="P158" s="106"/>
      <c r="Q158" s="106"/>
    </row>
    <row r="159" spans="3:17" x14ac:dyDescent="0.25">
      <c r="C159" s="185">
        <v>5822</v>
      </c>
      <c r="D159" s="177">
        <v>45064</v>
      </c>
      <c r="E159" s="178" t="s">
        <v>2068</v>
      </c>
      <c r="F159" s="179" t="s">
        <v>10</v>
      </c>
      <c r="G159" s="231">
        <v>22312.5</v>
      </c>
      <c r="H159" s="136"/>
      <c r="I159" s="203">
        <v>44988</v>
      </c>
      <c r="J159" s="196" t="s">
        <v>1342</v>
      </c>
      <c r="K159" s="196" t="s">
        <v>1343</v>
      </c>
      <c r="L159" s="197" t="s">
        <v>10</v>
      </c>
      <c r="M159" s="197">
        <v>4</v>
      </c>
      <c r="N159" s="231">
        <v>773.25247999999999</v>
      </c>
      <c r="O159" s="106"/>
      <c r="P159" s="106"/>
      <c r="Q159" s="106"/>
    </row>
    <row r="160" spans="3:17" x14ac:dyDescent="0.25">
      <c r="C160" s="185">
        <v>5822</v>
      </c>
      <c r="D160" s="177">
        <v>45064</v>
      </c>
      <c r="E160" s="178" t="s">
        <v>2069</v>
      </c>
      <c r="F160" s="179" t="s">
        <v>10</v>
      </c>
      <c r="G160" s="231">
        <v>14875</v>
      </c>
      <c r="H160" s="136"/>
      <c r="I160" s="203">
        <v>44988</v>
      </c>
      <c r="J160" s="196" t="s">
        <v>1344</v>
      </c>
      <c r="K160" s="196" t="s">
        <v>1345</v>
      </c>
      <c r="L160" s="197" t="s">
        <v>10</v>
      </c>
      <c r="M160" s="197">
        <v>4</v>
      </c>
      <c r="N160" s="231">
        <v>378.14868000000001</v>
      </c>
      <c r="O160" s="106"/>
      <c r="P160" s="106"/>
      <c r="Q160" s="106"/>
    </row>
    <row r="161" spans="3:17" x14ac:dyDescent="0.25">
      <c r="C161" s="185">
        <v>5812</v>
      </c>
      <c r="D161" s="177">
        <v>45064</v>
      </c>
      <c r="E161" s="178" t="s">
        <v>2070</v>
      </c>
      <c r="F161" s="179" t="s">
        <v>10</v>
      </c>
      <c r="G161" s="231">
        <v>104125</v>
      </c>
      <c r="H161" s="136"/>
      <c r="I161" s="203">
        <v>44988</v>
      </c>
      <c r="J161" s="196" t="s">
        <v>1346</v>
      </c>
      <c r="K161" s="196" t="s">
        <v>1347</v>
      </c>
      <c r="L161" s="197" t="s">
        <v>10</v>
      </c>
      <c r="M161" s="197">
        <v>4</v>
      </c>
      <c r="N161" s="231">
        <v>302.46944000000002</v>
      </c>
      <c r="O161" s="106"/>
      <c r="P161" s="106"/>
      <c r="Q161" s="106"/>
    </row>
    <row r="162" spans="3:17" x14ac:dyDescent="0.25">
      <c r="C162" s="185">
        <v>709</v>
      </c>
      <c r="D162" s="177">
        <v>45065</v>
      </c>
      <c r="E162" s="178" t="s">
        <v>2071</v>
      </c>
      <c r="F162" s="179" t="s">
        <v>10</v>
      </c>
      <c r="G162" s="231">
        <v>104125</v>
      </c>
      <c r="H162" s="136"/>
      <c r="I162" s="203">
        <v>44988</v>
      </c>
      <c r="J162" s="196" t="s">
        <v>74</v>
      </c>
      <c r="K162" s="196" t="s">
        <v>75</v>
      </c>
      <c r="L162" s="197" t="s">
        <v>10</v>
      </c>
      <c r="M162" s="197">
        <v>1</v>
      </c>
      <c r="N162" s="231">
        <v>336474.853</v>
      </c>
      <c r="O162" s="106"/>
      <c r="P162" s="106"/>
      <c r="Q162" s="106"/>
    </row>
    <row r="163" spans="3:17" x14ac:dyDescent="0.25">
      <c r="C163" s="185">
        <v>719</v>
      </c>
      <c r="D163" s="177">
        <v>45068</v>
      </c>
      <c r="E163" s="178" t="s">
        <v>2072</v>
      </c>
      <c r="F163" s="179" t="s">
        <v>10</v>
      </c>
      <c r="G163" s="231">
        <v>193375</v>
      </c>
      <c r="H163" s="136"/>
      <c r="I163" s="203">
        <v>44988</v>
      </c>
      <c r="J163" s="196" t="s">
        <v>181</v>
      </c>
      <c r="K163" s="196" t="s">
        <v>182</v>
      </c>
      <c r="L163" s="197" t="s">
        <v>10</v>
      </c>
      <c r="M163" s="197">
        <v>1</v>
      </c>
      <c r="N163" s="231">
        <v>114742.0729</v>
      </c>
      <c r="O163" s="106"/>
      <c r="P163" s="106"/>
      <c r="Q163" s="106"/>
    </row>
    <row r="164" spans="3:17" x14ac:dyDescent="0.25">
      <c r="C164" s="185">
        <v>3230</v>
      </c>
      <c r="D164" s="177">
        <v>45069</v>
      </c>
      <c r="E164" s="178" t="s">
        <v>2073</v>
      </c>
      <c r="F164" s="179" t="s">
        <v>10</v>
      </c>
      <c r="G164" s="231">
        <v>223125</v>
      </c>
      <c r="H164" s="136"/>
      <c r="I164" s="203">
        <v>44995</v>
      </c>
      <c r="J164" s="196" t="s">
        <v>1130</v>
      </c>
      <c r="K164" s="196" t="s">
        <v>1131</v>
      </c>
      <c r="L164" s="197" t="s">
        <v>10</v>
      </c>
      <c r="M164" s="197">
        <v>170</v>
      </c>
      <c r="N164" s="231">
        <v>43419.648999999998</v>
      </c>
      <c r="O164" s="106"/>
      <c r="P164" s="106"/>
      <c r="Q164" s="106"/>
    </row>
    <row r="165" spans="3:17" x14ac:dyDescent="0.25">
      <c r="C165" s="185">
        <v>3230</v>
      </c>
      <c r="D165" s="177">
        <v>45069</v>
      </c>
      <c r="E165" s="178" t="s">
        <v>1190</v>
      </c>
      <c r="F165" s="179" t="s">
        <v>10</v>
      </c>
      <c r="G165" s="231">
        <v>44625</v>
      </c>
      <c r="H165" s="136"/>
      <c r="I165" s="203">
        <v>44995</v>
      </c>
      <c r="J165" s="196" t="s">
        <v>1348</v>
      </c>
      <c r="K165" s="196" t="s">
        <v>1349</v>
      </c>
      <c r="L165" s="197" t="s">
        <v>10</v>
      </c>
      <c r="M165" s="197">
        <v>2</v>
      </c>
      <c r="N165" s="231">
        <v>11414.972660000001</v>
      </c>
      <c r="O165" s="106"/>
      <c r="P165" s="106"/>
      <c r="Q165" s="106"/>
    </row>
    <row r="166" spans="3:17" x14ac:dyDescent="0.25">
      <c r="C166" s="185">
        <v>3230</v>
      </c>
      <c r="D166" s="177">
        <v>45069</v>
      </c>
      <c r="E166" s="178" t="s">
        <v>2074</v>
      </c>
      <c r="F166" s="179" t="s">
        <v>10</v>
      </c>
      <c r="G166" s="231">
        <v>59500</v>
      </c>
      <c r="H166" s="136"/>
      <c r="I166" s="203">
        <v>44995</v>
      </c>
      <c r="J166" s="196" t="s">
        <v>1350</v>
      </c>
      <c r="K166" s="196" t="s">
        <v>1351</v>
      </c>
      <c r="L166" s="197" t="s">
        <v>10</v>
      </c>
      <c r="M166" s="197">
        <v>1</v>
      </c>
      <c r="N166" s="231">
        <v>9491.8350800000007</v>
      </c>
      <c r="O166" s="106"/>
      <c r="P166" s="106"/>
      <c r="Q166" s="106"/>
    </row>
    <row r="167" spans="3:17" x14ac:dyDescent="0.25">
      <c r="C167" s="185">
        <v>3230</v>
      </c>
      <c r="D167" s="177">
        <v>45069</v>
      </c>
      <c r="E167" s="178" t="s">
        <v>2075</v>
      </c>
      <c r="F167" s="179" t="s">
        <v>10</v>
      </c>
      <c r="G167" s="231">
        <v>29750</v>
      </c>
      <c r="H167" s="136"/>
      <c r="I167" s="203">
        <v>44995</v>
      </c>
      <c r="J167" s="196" t="s">
        <v>1352</v>
      </c>
      <c r="K167" s="196" t="s">
        <v>1353</v>
      </c>
      <c r="L167" s="197" t="s">
        <v>10</v>
      </c>
      <c r="M167" s="197">
        <v>200</v>
      </c>
      <c r="N167" s="231">
        <v>13660.01</v>
      </c>
      <c r="O167" s="106"/>
      <c r="P167" s="106"/>
      <c r="Q167" s="106"/>
    </row>
    <row r="168" spans="3:17" x14ac:dyDescent="0.25">
      <c r="C168" s="185">
        <v>3230</v>
      </c>
      <c r="D168" s="177">
        <v>45069</v>
      </c>
      <c r="E168" s="178" t="s">
        <v>2076</v>
      </c>
      <c r="F168" s="179" t="s">
        <v>10</v>
      </c>
      <c r="G168" s="231">
        <v>119000</v>
      </c>
      <c r="H168" s="136"/>
      <c r="I168" s="203">
        <v>44995</v>
      </c>
      <c r="J168" s="196" t="s">
        <v>1140</v>
      </c>
      <c r="K168" s="196" t="s">
        <v>1141</v>
      </c>
      <c r="L168" s="197" t="s">
        <v>10</v>
      </c>
      <c r="M168" s="197">
        <v>4</v>
      </c>
      <c r="N168" s="231">
        <v>1552.6929599999999</v>
      </c>
      <c r="O168" s="106"/>
      <c r="P168" s="106"/>
      <c r="Q168" s="106"/>
    </row>
    <row r="169" spans="3:17" x14ac:dyDescent="0.25">
      <c r="C169" s="185">
        <v>3236</v>
      </c>
      <c r="D169" s="177">
        <v>45070</v>
      </c>
      <c r="E169" s="178" t="s">
        <v>2077</v>
      </c>
      <c r="F169" s="179" t="s">
        <v>10</v>
      </c>
      <c r="G169" s="231">
        <v>74375</v>
      </c>
      <c r="H169" s="136"/>
      <c r="I169" s="203">
        <v>44995</v>
      </c>
      <c r="J169" s="196" t="s">
        <v>74</v>
      </c>
      <c r="K169" s="196" t="s">
        <v>75</v>
      </c>
      <c r="L169" s="197" t="s">
        <v>10</v>
      </c>
      <c r="M169" s="197">
        <v>2</v>
      </c>
      <c r="N169" s="231">
        <v>672949.70600000001</v>
      </c>
      <c r="O169" s="106"/>
      <c r="P169" s="106"/>
      <c r="Q169" s="106"/>
    </row>
    <row r="170" spans="3:17" x14ac:dyDescent="0.25">
      <c r="C170" s="185">
        <v>3236</v>
      </c>
      <c r="D170" s="177">
        <v>45070</v>
      </c>
      <c r="E170" s="178" t="s">
        <v>2078</v>
      </c>
      <c r="F170" s="179" t="s">
        <v>10</v>
      </c>
      <c r="G170" s="231">
        <v>223125</v>
      </c>
      <c r="H170" s="136"/>
      <c r="I170" s="203">
        <v>44995</v>
      </c>
      <c r="J170" s="196" t="s">
        <v>675</v>
      </c>
      <c r="K170" s="196" t="s">
        <v>676</v>
      </c>
      <c r="L170" s="197" t="s">
        <v>10</v>
      </c>
      <c r="M170" s="197">
        <v>1</v>
      </c>
      <c r="N170" s="231">
        <v>126355.4019</v>
      </c>
      <c r="O170" s="106"/>
      <c r="P170" s="106"/>
      <c r="Q170" s="106"/>
    </row>
    <row r="171" spans="3:17" x14ac:dyDescent="0.25">
      <c r="C171" s="185">
        <v>5826</v>
      </c>
      <c r="D171" s="177">
        <v>45071</v>
      </c>
      <c r="E171" s="178" t="s">
        <v>2079</v>
      </c>
      <c r="F171" s="179" t="s">
        <v>10</v>
      </c>
      <c r="G171" s="231">
        <v>66937.5</v>
      </c>
      <c r="H171" s="136"/>
      <c r="I171" s="203">
        <v>44995</v>
      </c>
      <c r="J171" s="196" t="s">
        <v>1354</v>
      </c>
      <c r="K171" s="196" t="s">
        <v>510</v>
      </c>
      <c r="L171" s="197" t="s">
        <v>10</v>
      </c>
      <c r="M171" s="197">
        <v>2</v>
      </c>
      <c r="N171" s="231">
        <v>340340</v>
      </c>
      <c r="O171" s="106"/>
      <c r="P171" s="106"/>
      <c r="Q171" s="106"/>
    </row>
    <row r="172" spans="3:17" x14ac:dyDescent="0.25">
      <c r="C172" s="185">
        <v>5826</v>
      </c>
      <c r="D172" s="177">
        <v>45071</v>
      </c>
      <c r="E172" s="178" t="s">
        <v>2080</v>
      </c>
      <c r="F172" s="179" t="s">
        <v>10</v>
      </c>
      <c r="G172" s="231">
        <v>37187.5</v>
      </c>
      <c r="H172" s="136"/>
      <c r="I172" s="203">
        <v>44995</v>
      </c>
      <c r="J172" s="196" t="s">
        <v>817</v>
      </c>
      <c r="K172" s="196" t="s">
        <v>818</v>
      </c>
      <c r="L172" s="197" t="s">
        <v>10</v>
      </c>
      <c r="M172" s="197">
        <v>2</v>
      </c>
      <c r="N172" s="231">
        <v>9282</v>
      </c>
      <c r="O172" s="106"/>
      <c r="P172" s="106"/>
      <c r="Q172" s="106"/>
    </row>
    <row r="173" spans="3:17" x14ac:dyDescent="0.25">
      <c r="C173" s="185">
        <v>732</v>
      </c>
      <c r="D173" s="177">
        <v>45072</v>
      </c>
      <c r="E173" s="178" t="s">
        <v>2081</v>
      </c>
      <c r="F173" s="179" t="s">
        <v>10</v>
      </c>
      <c r="G173" s="231">
        <v>89250</v>
      </c>
      <c r="H173" s="136"/>
      <c r="I173" s="203">
        <v>44995</v>
      </c>
      <c r="J173" s="196" t="s">
        <v>694</v>
      </c>
      <c r="K173" s="196" t="s">
        <v>819</v>
      </c>
      <c r="L173" s="197" t="s">
        <v>10</v>
      </c>
      <c r="M173" s="197">
        <v>7</v>
      </c>
      <c r="N173" s="231">
        <v>10829</v>
      </c>
      <c r="O173" s="106"/>
      <c r="P173" s="106"/>
      <c r="Q173" s="106"/>
    </row>
    <row r="174" spans="3:17" x14ac:dyDescent="0.25">
      <c r="C174" s="185">
        <v>3252</v>
      </c>
      <c r="D174" s="177">
        <v>45075</v>
      </c>
      <c r="E174" s="178" t="s">
        <v>2082</v>
      </c>
      <c r="F174" s="179" t="s">
        <v>10</v>
      </c>
      <c r="G174" s="231">
        <v>59500</v>
      </c>
      <c r="H174" s="136"/>
      <c r="I174" s="203">
        <v>44995</v>
      </c>
      <c r="J174" s="196" t="s">
        <v>551</v>
      </c>
      <c r="K174" s="196" t="s">
        <v>552</v>
      </c>
      <c r="L174" s="197" t="s">
        <v>10</v>
      </c>
      <c r="M174" s="197">
        <v>6</v>
      </c>
      <c r="N174" s="231">
        <v>9282</v>
      </c>
      <c r="O174" s="106"/>
      <c r="P174" s="106"/>
      <c r="Q174" s="106"/>
    </row>
    <row r="175" spans="3:17" x14ac:dyDescent="0.25">
      <c r="C175" s="185">
        <v>3252</v>
      </c>
      <c r="D175" s="177">
        <v>45075</v>
      </c>
      <c r="E175" s="178" t="s">
        <v>1190</v>
      </c>
      <c r="F175" s="179" t="s">
        <v>10</v>
      </c>
      <c r="G175" s="231">
        <v>44625</v>
      </c>
      <c r="H175" s="136"/>
      <c r="I175" s="203">
        <v>44995</v>
      </c>
      <c r="J175" s="196" t="s">
        <v>515</v>
      </c>
      <c r="K175" s="196" t="s">
        <v>516</v>
      </c>
      <c r="L175" s="197" t="s">
        <v>10</v>
      </c>
      <c r="M175" s="197">
        <v>2</v>
      </c>
      <c r="N175" s="231">
        <v>3094</v>
      </c>
      <c r="O175" s="106"/>
      <c r="P175" s="106"/>
      <c r="Q175" s="106"/>
    </row>
    <row r="176" spans="3:17" ht="15.75" thickBot="1" x14ac:dyDescent="0.3">
      <c r="C176" s="186">
        <v>3244</v>
      </c>
      <c r="D176" s="187">
        <v>45071</v>
      </c>
      <c r="E176" s="188" t="s">
        <v>2083</v>
      </c>
      <c r="F176" s="242" t="s">
        <v>2084</v>
      </c>
      <c r="G176" s="232">
        <v>223125</v>
      </c>
      <c r="H176" s="136"/>
      <c r="I176" s="203">
        <v>44998</v>
      </c>
      <c r="J176" s="196" t="s">
        <v>1355</v>
      </c>
      <c r="K176" s="196" t="s">
        <v>1356</v>
      </c>
      <c r="L176" s="197" t="s">
        <v>10</v>
      </c>
      <c r="M176" s="197">
        <v>10</v>
      </c>
      <c r="N176" s="231">
        <v>269688.51</v>
      </c>
      <c r="O176" s="106"/>
      <c r="P176" s="106"/>
      <c r="Q176" s="106"/>
    </row>
    <row r="177" spans="3:17" x14ac:dyDescent="0.25">
      <c r="C177" s="205">
        <v>912</v>
      </c>
      <c r="D177" s="183">
        <v>45078</v>
      </c>
      <c r="E177" s="184" t="s">
        <v>2431</v>
      </c>
      <c r="F177" s="241" t="s">
        <v>10</v>
      </c>
      <c r="G177" s="233">
        <v>11125000.005000001</v>
      </c>
      <c r="H177" s="136"/>
      <c r="I177" s="203">
        <v>44998</v>
      </c>
      <c r="J177" s="196" t="s">
        <v>396</v>
      </c>
      <c r="K177" s="196" t="s">
        <v>397</v>
      </c>
      <c r="L177" s="197" t="s">
        <v>10</v>
      </c>
      <c r="M177" s="197">
        <v>2</v>
      </c>
      <c r="N177" s="231">
        <v>54962.21822000001</v>
      </c>
      <c r="O177" s="106"/>
      <c r="P177" s="106"/>
      <c r="Q177" s="106"/>
    </row>
    <row r="178" spans="3:17" x14ac:dyDescent="0.25">
      <c r="C178" s="185">
        <v>912</v>
      </c>
      <c r="D178" s="177">
        <v>45078</v>
      </c>
      <c r="E178" s="178" t="s">
        <v>2432</v>
      </c>
      <c r="F178" s="179" t="s">
        <v>10</v>
      </c>
      <c r="G178" s="231">
        <v>749999.99899999995</v>
      </c>
      <c r="H178" s="136"/>
      <c r="I178" s="203">
        <v>44998</v>
      </c>
      <c r="J178" s="196" t="s">
        <v>243</v>
      </c>
      <c r="K178" s="196" t="s">
        <v>244</v>
      </c>
      <c r="L178" s="197" t="s">
        <v>10</v>
      </c>
      <c r="M178" s="197">
        <v>2</v>
      </c>
      <c r="N178" s="231">
        <v>2196.0283800000002</v>
      </c>
      <c r="O178" s="106"/>
      <c r="P178" s="106"/>
      <c r="Q178" s="106"/>
    </row>
    <row r="179" spans="3:17" x14ac:dyDescent="0.25">
      <c r="C179" s="185">
        <v>912</v>
      </c>
      <c r="D179" s="177">
        <v>45078</v>
      </c>
      <c r="E179" s="178" t="s">
        <v>2433</v>
      </c>
      <c r="F179" s="179" t="s">
        <v>10</v>
      </c>
      <c r="G179" s="231">
        <v>199999.99775000001</v>
      </c>
      <c r="H179" s="136"/>
      <c r="I179" s="203">
        <v>44998</v>
      </c>
      <c r="J179" s="196" t="s">
        <v>392</v>
      </c>
      <c r="K179" s="196" t="s">
        <v>393</v>
      </c>
      <c r="L179" s="197" t="s">
        <v>10</v>
      </c>
      <c r="M179" s="197">
        <v>2</v>
      </c>
      <c r="N179" s="231">
        <v>126803.07276000001</v>
      </c>
      <c r="O179" s="106"/>
      <c r="P179" s="106"/>
      <c r="Q179" s="106"/>
    </row>
    <row r="180" spans="3:17" x14ac:dyDescent="0.25">
      <c r="C180" s="185">
        <v>914</v>
      </c>
      <c r="D180" s="177">
        <v>45078</v>
      </c>
      <c r="E180" s="178" t="s">
        <v>2434</v>
      </c>
      <c r="F180" s="179" t="s">
        <v>10</v>
      </c>
      <c r="G180" s="231">
        <v>6250000.0114999991</v>
      </c>
      <c r="H180" s="136"/>
      <c r="I180" s="203">
        <v>44947</v>
      </c>
      <c r="J180" s="196" t="s">
        <v>525</v>
      </c>
      <c r="K180" s="196" t="s">
        <v>526</v>
      </c>
      <c r="L180" s="197" t="s">
        <v>10</v>
      </c>
      <c r="M180" s="197">
        <v>1</v>
      </c>
      <c r="N180" s="231">
        <v>30940</v>
      </c>
      <c r="O180" s="106"/>
      <c r="P180" s="106"/>
      <c r="Q180" s="106"/>
    </row>
    <row r="181" spans="3:17" x14ac:dyDescent="0.25">
      <c r="C181" s="185">
        <v>5829</v>
      </c>
      <c r="D181" s="177">
        <v>45078</v>
      </c>
      <c r="E181" s="178" t="s">
        <v>2435</v>
      </c>
      <c r="F181" s="179" t="s">
        <v>10</v>
      </c>
      <c r="G181" s="231">
        <v>74375</v>
      </c>
      <c r="H181" s="136"/>
      <c r="I181" s="203">
        <v>44999</v>
      </c>
      <c r="J181" s="196" t="s">
        <v>74</v>
      </c>
      <c r="K181" s="196" t="s">
        <v>75</v>
      </c>
      <c r="L181" s="197" t="s">
        <v>10</v>
      </c>
      <c r="M181" s="197">
        <v>2</v>
      </c>
      <c r="N181" s="231">
        <v>673078.25</v>
      </c>
      <c r="O181" s="106"/>
      <c r="P181" s="106"/>
      <c r="Q181" s="106"/>
    </row>
    <row r="182" spans="3:17" x14ac:dyDescent="0.25">
      <c r="C182" s="185">
        <v>3255</v>
      </c>
      <c r="D182" s="177">
        <v>45078</v>
      </c>
      <c r="E182" s="178" t="s">
        <v>2436</v>
      </c>
      <c r="F182" s="179" t="s">
        <v>10</v>
      </c>
      <c r="G182" s="231">
        <v>89250</v>
      </c>
      <c r="H182" s="136"/>
      <c r="I182" s="203">
        <v>45002</v>
      </c>
      <c r="J182" s="196" t="s">
        <v>307</v>
      </c>
      <c r="K182" s="196" t="s">
        <v>308</v>
      </c>
      <c r="L182" s="197" t="s">
        <v>10</v>
      </c>
      <c r="M182" s="197">
        <v>1</v>
      </c>
      <c r="N182" s="231">
        <v>585636.7289499999</v>
      </c>
      <c r="O182" s="106"/>
      <c r="P182" s="106"/>
      <c r="Q182" s="106"/>
    </row>
    <row r="183" spans="3:17" x14ac:dyDescent="0.25">
      <c r="C183" s="185">
        <v>910</v>
      </c>
      <c r="D183" s="177">
        <v>45079</v>
      </c>
      <c r="E183" s="178" t="s">
        <v>2437</v>
      </c>
      <c r="F183" s="179" t="s">
        <v>10</v>
      </c>
      <c r="G183" s="231">
        <v>59500</v>
      </c>
      <c r="H183" s="136"/>
      <c r="I183" s="203">
        <v>45002</v>
      </c>
      <c r="J183" s="196" t="s">
        <v>1357</v>
      </c>
      <c r="K183" s="196" t="s">
        <v>1358</v>
      </c>
      <c r="L183" s="197" t="s">
        <v>10</v>
      </c>
      <c r="M183" s="197">
        <v>1</v>
      </c>
      <c r="N183" s="231">
        <v>29775.093530000006</v>
      </c>
      <c r="O183" s="106"/>
      <c r="P183" s="106"/>
      <c r="Q183" s="106"/>
    </row>
    <row r="184" spans="3:17" x14ac:dyDescent="0.25">
      <c r="C184" s="185">
        <v>752</v>
      </c>
      <c r="D184" s="177">
        <v>45079</v>
      </c>
      <c r="E184" s="178" t="s">
        <v>2438</v>
      </c>
      <c r="F184" s="179" t="s">
        <v>10</v>
      </c>
      <c r="G184" s="231">
        <v>223125</v>
      </c>
      <c r="H184" s="136"/>
      <c r="I184" s="203">
        <v>45002</v>
      </c>
      <c r="J184" s="196" t="s">
        <v>1359</v>
      </c>
      <c r="K184" s="196" t="s">
        <v>1360</v>
      </c>
      <c r="L184" s="197" t="s">
        <v>10</v>
      </c>
      <c r="M184" s="197">
        <v>1</v>
      </c>
      <c r="N184" s="231">
        <v>11615.819669999999</v>
      </c>
      <c r="O184" s="106"/>
      <c r="P184" s="106"/>
      <c r="Q184" s="106"/>
    </row>
    <row r="185" spans="3:17" x14ac:dyDescent="0.25">
      <c r="C185" s="185">
        <v>789</v>
      </c>
      <c r="D185" s="177">
        <v>45086</v>
      </c>
      <c r="E185" s="178" t="s">
        <v>2439</v>
      </c>
      <c r="F185" s="179" t="s">
        <v>10</v>
      </c>
      <c r="G185" s="231">
        <v>223125</v>
      </c>
      <c r="H185" s="136"/>
      <c r="I185" s="203">
        <v>45002</v>
      </c>
      <c r="J185" s="196" t="s">
        <v>1361</v>
      </c>
      <c r="K185" s="196" t="s">
        <v>1362</v>
      </c>
      <c r="L185" s="197" t="s">
        <v>10</v>
      </c>
      <c r="M185" s="197">
        <v>1</v>
      </c>
      <c r="N185" s="231">
        <v>1154.0465300000001</v>
      </c>
      <c r="O185" s="106"/>
      <c r="P185" s="106"/>
      <c r="Q185" s="106"/>
    </row>
    <row r="186" spans="3:17" x14ac:dyDescent="0.25">
      <c r="C186" s="185">
        <v>3268</v>
      </c>
      <c r="D186" s="177">
        <v>45086</v>
      </c>
      <c r="E186" s="178" t="s">
        <v>2440</v>
      </c>
      <c r="F186" s="179" t="s">
        <v>10</v>
      </c>
      <c r="G186" s="231">
        <v>223125</v>
      </c>
      <c r="H186" s="136"/>
      <c r="I186" s="203">
        <v>45002</v>
      </c>
      <c r="J186" s="196" t="s">
        <v>1363</v>
      </c>
      <c r="K186" s="196" t="s">
        <v>1364</v>
      </c>
      <c r="L186" s="197" t="s">
        <v>10</v>
      </c>
      <c r="M186" s="197">
        <v>1</v>
      </c>
      <c r="N186" s="231">
        <v>408866.42251000006</v>
      </c>
      <c r="O186" s="106"/>
      <c r="P186" s="106"/>
      <c r="Q186" s="106"/>
    </row>
    <row r="187" spans="3:17" x14ac:dyDescent="0.25">
      <c r="C187" s="185">
        <v>919</v>
      </c>
      <c r="D187" s="177">
        <v>45086</v>
      </c>
      <c r="E187" s="178" t="s">
        <v>2441</v>
      </c>
      <c r="F187" s="179" t="s">
        <v>10</v>
      </c>
      <c r="G187" s="231">
        <v>312499.99462499999</v>
      </c>
      <c r="H187" s="136"/>
      <c r="I187" s="203">
        <v>45006</v>
      </c>
      <c r="J187" s="196" t="s">
        <v>191</v>
      </c>
      <c r="K187" s="196" t="s">
        <v>192</v>
      </c>
      <c r="L187" s="197" t="s">
        <v>10</v>
      </c>
      <c r="M187" s="197">
        <v>1</v>
      </c>
      <c r="N187" s="231">
        <v>128244.11873</v>
      </c>
      <c r="O187" s="106"/>
      <c r="P187" s="106"/>
      <c r="Q187" s="106"/>
    </row>
    <row r="188" spans="3:17" x14ac:dyDescent="0.25">
      <c r="C188" s="185">
        <v>57</v>
      </c>
      <c r="D188" s="177">
        <v>45086</v>
      </c>
      <c r="E188" s="178" t="s">
        <v>2442</v>
      </c>
      <c r="F188" s="179" t="s">
        <v>10</v>
      </c>
      <c r="G188" s="231">
        <v>446250</v>
      </c>
      <c r="H188" s="136"/>
      <c r="I188" s="203">
        <v>45006</v>
      </c>
      <c r="J188" s="196" t="s">
        <v>74</v>
      </c>
      <c r="K188" s="196" t="s">
        <v>75</v>
      </c>
      <c r="L188" s="197" t="s">
        <v>10</v>
      </c>
      <c r="M188" s="197">
        <v>1</v>
      </c>
      <c r="N188" s="231">
        <v>335487.62</v>
      </c>
      <c r="O188" s="106"/>
      <c r="P188" s="106"/>
      <c r="Q188" s="106"/>
    </row>
    <row r="189" spans="3:17" x14ac:dyDescent="0.25">
      <c r="C189" s="185">
        <v>57</v>
      </c>
      <c r="D189" s="177">
        <v>45086</v>
      </c>
      <c r="E189" s="178" t="s">
        <v>2443</v>
      </c>
      <c r="F189" s="179" t="s">
        <v>10</v>
      </c>
      <c r="G189" s="231">
        <v>297500</v>
      </c>
      <c r="H189" s="136"/>
      <c r="I189" s="203">
        <v>45006</v>
      </c>
      <c r="J189" s="196" t="s">
        <v>1365</v>
      </c>
      <c r="K189" s="196" t="s">
        <v>1366</v>
      </c>
      <c r="L189" s="197" t="s">
        <v>10</v>
      </c>
      <c r="M189" s="197">
        <v>1</v>
      </c>
      <c r="N189" s="231">
        <v>613869.60271000001</v>
      </c>
      <c r="O189" s="106"/>
      <c r="P189" s="106"/>
      <c r="Q189" s="106"/>
    </row>
    <row r="190" spans="3:17" x14ac:dyDescent="0.25">
      <c r="C190" s="185">
        <v>801</v>
      </c>
      <c r="D190" s="177">
        <v>45090</v>
      </c>
      <c r="E190" s="178" t="s">
        <v>2444</v>
      </c>
      <c r="F190" s="179" t="s">
        <v>10</v>
      </c>
      <c r="G190" s="231">
        <v>223125</v>
      </c>
      <c r="H190" s="136"/>
      <c r="I190" s="203">
        <v>45010</v>
      </c>
      <c r="J190" s="196" t="s">
        <v>1367</v>
      </c>
      <c r="K190" s="196" t="s">
        <v>1368</v>
      </c>
      <c r="L190" s="197" t="s">
        <v>10</v>
      </c>
      <c r="M190" s="197">
        <v>1</v>
      </c>
      <c r="N190" s="231">
        <v>201110</v>
      </c>
      <c r="O190" s="106"/>
      <c r="P190" s="106"/>
      <c r="Q190" s="106"/>
    </row>
    <row r="191" spans="3:17" x14ac:dyDescent="0.25">
      <c r="C191" s="185">
        <v>803</v>
      </c>
      <c r="D191" s="177">
        <v>45091</v>
      </c>
      <c r="E191" s="178" t="s">
        <v>2445</v>
      </c>
      <c r="F191" s="179" t="s">
        <v>10</v>
      </c>
      <c r="G191" s="231">
        <v>148750</v>
      </c>
      <c r="H191" s="136"/>
      <c r="I191" s="203">
        <v>45010</v>
      </c>
      <c r="J191" s="196" t="s">
        <v>1369</v>
      </c>
      <c r="K191" s="196" t="s">
        <v>1370</v>
      </c>
      <c r="L191" s="197" t="s">
        <v>10</v>
      </c>
      <c r="M191" s="197">
        <v>1</v>
      </c>
      <c r="N191" s="231">
        <v>355810</v>
      </c>
      <c r="O191" s="106"/>
      <c r="P191" s="106"/>
      <c r="Q191" s="106"/>
    </row>
    <row r="192" spans="3:17" x14ac:dyDescent="0.25">
      <c r="C192" s="185">
        <v>3178</v>
      </c>
      <c r="D192" s="177">
        <v>45093</v>
      </c>
      <c r="E192" s="178" t="s">
        <v>2446</v>
      </c>
      <c r="F192" s="179" t="s">
        <v>10</v>
      </c>
      <c r="G192" s="231">
        <v>223125</v>
      </c>
      <c r="H192" s="136"/>
      <c r="I192" s="203">
        <v>45010</v>
      </c>
      <c r="J192" s="196" t="s">
        <v>509</v>
      </c>
      <c r="K192" s="196" t="s">
        <v>510</v>
      </c>
      <c r="L192" s="197" t="s">
        <v>10</v>
      </c>
      <c r="M192" s="197">
        <v>1</v>
      </c>
      <c r="N192" s="231">
        <v>119892.5</v>
      </c>
      <c r="O192" s="106"/>
      <c r="P192" s="106"/>
      <c r="Q192" s="106"/>
    </row>
    <row r="193" spans="3:17" x14ac:dyDescent="0.25">
      <c r="C193" s="185">
        <v>3285</v>
      </c>
      <c r="D193" s="177">
        <v>45093</v>
      </c>
      <c r="E193" s="178" t="s">
        <v>2447</v>
      </c>
      <c r="F193" s="179" t="s">
        <v>10</v>
      </c>
      <c r="G193" s="231">
        <v>238000</v>
      </c>
      <c r="H193" s="136"/>
      <c r="I193" s="203">
        <v>45010</v>
      </c>
      <c r="J193" s="196" t="s">
        <v>668</v>
      </c>
      <c r="K193" s="196" t="s">
        <v>669</v>
      </c>
      <c r="L193" s="197" t="s">
        <v>10</v>
      </c>
      <c r="M193" s="197">
        <v>1</v>
      </c>
      <c r="N193" s="231">
        <v>119892.5</v>
      </c>
      <c r="O193" s="106"/>
      <c r="P193" s="106"/>
      <c r="Q193" s="106"/>
    </row>
    <row r="194" spans="3:17" x14ac:dyDescent="0.25">
      <c r="C194" s="185">
        <v>3285</v>
      </c>
      <c r="D194" s="177">
        <v>45093</v>
      </c>
      <c r="E194" s="178" t="s">
        <v>2448</v>
      </c>
      <c r="F194" s="179" t="s">
        <v>10</v>
      </c>
      <c r="G194" s="231">
        <v>59500</v>
      </c>
      <c r="H194" s="136"/>
      <c r="I194" s="203">
        <v>45010</v>
      </c>
      <c r="J194" s="196" t="s">
        <v>551</v>
      </c>
      <c r="K194" s="196" t="s">
        <v>552</v>
      </c>
      <c r="L194" s="197" t="s">
        <v>10</v>
      </c>
      <c r="M194" s="197">
        <v>4</v>
      </c>
      <c r="N194" s="231">
        <v>6188</v>
      </c>
      <c r="O194" s="106"/>
      <c r="P194" s="106"/>
      <c r="Q194" s="106"/>
    </row>
    <row r="195" spans="3:17" x14ac:dyDescent="0.25">
      <c r="C195" s="185">
        <v>3285</v>
      </c>
      <c r="D195" s="177">
        <v>45093</v>
      </c>
      <c r="E195" s="178" t="s">
        <v>2449</v>
      </c>
      <c r="F195" s="179" t="s">
        <v>10</v>
      </c>
      <c r="G195" s="231">
        <v>89250</v>
      </c>
      <c r="H195" s="136"/>
      <c r="I195" s="203">
        <v>45011</v>
      </c>
      <c r="J195" s="196" t="s">
        <v>1371</v>
      </c>
      <c r="K195" s="196" t="s">
        <v>1372</v>
      </c>
      <c r="L195" s="197" t="s">
        <v>10</v>
      </c>
      <c r="M195" s="197">
        <v>1</v>
      </c>
      <c r="N195" s="231">
        <v>38675000</v>
      </c>
      <c r="O195" s="106"/>
      <c r="P195" s="106"/>
      <c r="Q195" s="106"/>
    </row>
    <row r="196" spans="3:17" x14ac:dyDescent="0.25">
      <c r="C196" s="185">
        <v>3285</v>
      </c>
      <c r="D196" s="177">
        <v>45093</v>
      </c>
      <c r="E196" s="178" t="s">
        <v>2450</v>
      </c>
      <c r="F196" s="179" t="s">
        <v>10</v>
      </c>
      <c r="G196" s="231">
        <v>89250</v>
      </c>
      <c r="H196" s="136"/>
      <c r="I196" s="203">
        <v>45011</v>
      </c>
      <c r="J196" s="196" t="s">
        <v>1373</v>
      </c>
      <c r="K196" s="196" t="s">
        <v>1374</v>
      </c>
      <c r="L196" s="197" t="s">
        <v>10</v>
      </c>
      <c r="M196" s="197">
        <v>1</v>
      </c>
      <c r="N196" s="231">
        <v>1082900</v>
      </c>
      <c r="O196" s="106"/>
      <c r="P196" s="106"/>
      <c r="Q196" s="106"/>
    </row>
    <row r="197" spans="3:17" ht="15.75" thickBot="1" x14ac:dyDescent="0.3">
      <c r="C197" s="185">
        <v>3285</v>
      </c>
      <c r="D197" s="177">
        <v>45093</v>
      </c>
      <c r="E197" s="178" t="s">
        <v>2451</v>
      </c>
      <c r="F197" s="179" t="s">
        <v>10</v>
      </c>
      <c r="G197" s="231">
        <v>119000</v>
      </c>
      <c r="H197" s="136"/>
      <c r="I197" s="199">
        <v>45012</v>
      </c>
      <c r="J197" s="200" t="s">
        <v>1375</v>
      </c>
      <c r="K197" s="200" t="s">
        <v>1376</v>
      </c>
      <c r="L197" s="201" t="s">
        <v>10</v>
      </c>
      <c r="M197" s="201">
        <v>1</v>
      </c>
      <c r="N197" s="232">
        <v>1455999.9990900001</v>
      </c>
      <c r="O197" s="106"/>
      <c r="P197" s="106"/>
      <c r="Q197" s="106"/>
    </row>
    <row r="198" spans="3:17" x14ac:dyDescent="0.25">
      <c r="C198" s="185">
        <v>3285</v>
      </c>
      <c r="D198" s="177">
        <v>45093</v>
      </c>
      <c r="E198" s="178" t="s">
        <v>2452</v>
      </c>
      <c r="F198" s="179" t="s">
        <v>10</v>
      </c>
      <c r="G198" s="231">
        <v>89250</v>
      </c>
      <c r="H198" s="136"/>
      <c r="I198" s="370">
        <v>45020</v>
      </c>
      <c r="J198" s="371" t="s">
        <v>77</v>
      </c>
      <c r="K198" s="371" t="s">
        <v>91</v>
      </c>
      <c r="L198" s="198" t="s">
        <v>10</v>
      </c>
      <c r="M198" s="198">
        <v>1</v>
      </c>
      <c r="N198" s="233">
        <v>4350770.4240000006</v>
      </c>
      <c r="O198" s="106"/>
      <c r="P198" s="106"/>
      <c r="Q198" s="106"/>
    </row>
    <row r="199" spans="3:17" x14ac:dyDescent="0.25">
      <c r="C199" s="185">
        <v>3285</v>
      </c>
      <c r="D199" s="177">
        <v>45093</v>
      </c>
      <c r="E199" s="178" t="s">
        <v>2453</v>
      </c>
      <c r="F199" s="179" t="s">
        <v>10</v>
      </c>
      <c r="G199" s="231">
        <v>238000</v>
      </c>
      <c r="H199" s="136"/>
      <c r="I199" s="203">
        <v>45020</v>
      </c>
      <c r="J199" s="196" t="s">
        <v>181</v>
      </c>
      <c r="K199" s="196" t="s">
        <v>182</v>
      </c>
      <c r="L199" s="197" t="s">
        <v>10</v>
      </c>
      <c r="M199" s="197">
        <v>2</v>
      </c>
      <c r="N199" s="231">
        <v>229484.1458</v>
      </c>
      <c r="O199" s="106"/>
      <c r="P199" s="106"/>
      <c r="Q199" s="106"/>
    </row>
    <row r="200" spans="3:17" x14ac:dyDescent="0.25">
      <c r="C200" s="185">
        <v>5844</v>
      </c>
      <c r="D200" s="177">
        <v>45094</v>
      </c>
      <c r="E200" s="178" t="s">
        <v>2454</v>
      </c>
      <c r="F200" s="179" t="s">
        <v>10</v>
      </c>
      <c r="G200" s="231">
        <v>297500</v>
      </c>
      <c r="H200" s="136"/>
      <c r="I200" s="203">
        <v>45020</v>
      </c>
      <c r="J200" s="196" t="s">
        <v>1587</v>
      </c>
      <c r="K200" s="196" t="s">
        <v>1588</v>
      </c>
      <c r="L200" s="197" t="s">
        <v>10</v>
      </c>
      <c r="M200" s="197">
        <v>700</v>
      </c>
      <c r="N200" s="231">
        <v>38237.199000000008</v>
      </c>
      <c r="O200" s="106"/>
      <c r="P200" s="106"/>
      <c r="Q200" s="106"/>
    </row>
    <row r="201" spans="3:17" x14ac:dyDescent="0.25">
      <c r="C201" s="185">
        <v>5844</v>
      </c>
      <c r="D201" s="177">
        <v>45094</v>
      </c>
      <c r="E201" s="178" t="s">
        <v>2455</v>
      </c>
      <c r="F201" s="179" t="s">
        <v>10</v>
      </c>
      <c r="G201" s="231">
        <v>178500</v>
      </c>
      <c r="H201" s="136"/>
      <c r="I201" s="203">
        <v>45030</v>
      </c>
      <c r="J201" s="196" t="s">
        <v>191</v>
      </c>
      <c r="K201" s="196" t="s">
        <v>192</v>
      </c>
      <c r="L201" s="197" t="s">
        <v>10</v>
      </c>
      <c r="M201" s="197">
        <v>1</v>
      </c>
      <c r="N201" s="231">
        <v>128244.11873</v>
      </c>
      <c r="O201" s="106"/>
      <c r="P201" s="106"/>
      <c r="Q201" s="106"/>
    </row>
    <row r="202" spans="3:17" x14ac:dyDescent="0.25">
      <c r="C202" s="185">
        <v>5844</v>
      </c>
      <c r="D202" s="177">
        <v>45094</v>
      </c>
      <c r="E202" s="178" t="s">
        <v>2456</v>
      </c>
      <c r="F202" s="179" t="s">
        <v>10</v>
      </c>
      <c r="G202" s="231">
        <v>89250</v>
      </c>
      <c r="H202" s="136"/>
      <c r="I202" s="203">
        <v>45033</v>
      </c>
      <c r="J202" s="196" t="s">
        <v>74</v>
      </c>
      <c r="K202" s="196" t="s">
        <v>75</v>
      </c>
      <c r="L202" s="197" t="s">
        <v>10</v>
      </c>
      <c r="M202" s="197">
        <v>4</v>
      </c>
      <c r="N202" s="231">
        <v>1319898.9440000001</v>
      </c>
      <c r="O202" s="106"/>
      <c r="P202" s="106"/>
      <c r="Q202" s="106"/>
    </row>
    <row r="203" spans="3:17" x14ac:dyDescent="0.25">
      <c r="C203" s="185">
        <v>5844</v>
      </c>
      <c r="D203" s="177">
        <v>45094</v>
      </c>
      <c r="E203" s="178" t="s">
        <v>2457</v>
      </c>
      <c r="F203" s="179" t="s">
        <v>10</v>
      </c>
      <c r="G203" s="231">
        <v>74375</v>
      </c>
      <c r="H203" s="136"/>
      <c r="I203" s="203">
        <v>45033</v>
      </c>
      <c r="J203" s="196" t="s">
        <v>191</v>
      </c>
      <c r="K203" s="196" t="s">
        <v>192</v>
      </c>
      <c r="L203" s="197" t="s">
        <v>10</v>
      </c>
      <c r="M203" s="197">
        <v>1</v>
      </c>
      <c r="N203" s="231">
        <v>128244.1342</v>
      </c>
      <c r="O203" s="106"/>
      <c r="P203" s="106"/>
      <c r="Q203" s="106"/>
    </row>
    <row r="204" spans="3:17" x14ac:dyDescent="0.25">
      <c r="C204" s="185">
        <v>925</v>
      </c>
      <c r="D204" s="177">
        <v>45094</v>
      </c>
      <c r="E204" s="178" t="s">
        <v>2458</v>
      </c>
      <c r="F204" s="179" t="s">
        <v>10</v>
      </c>
      <c r="G204" s="231">
        <v>312499.99462499999</v>
      </c>
      <c r="H204" s="136"/>
      <c r="I204" s="203">
        <v>45033</v>
      </c>
      <c r="J204" s="196" t="s">
        <v>477</v>
      </c>
      <c r="K204" s="196" t="s">
        <v>478</v>
      </c>
      <c r="L204" s="197" t="s">
        <v>10</v>
      </c>
      <c r="M204" s="197">
        <v>6</v>
      </c>
      <c r="N204" s="231">
        <v>69614.164619999996</v>
      </c>
      <c r="O204" s="106"/>
      <c r="P204" s="106"/>
      <c r="Q204" s="106"/>
    </row>
    <row r="205" spans="3:17" x14ac:dyDescent="0.25">
      <c r="C205" s="185">
        <v>3303</v>
      </c>
      <c r="D205" s="177">
        <v>45098</v>
      </c>
      <c r="E205" s="178" t="s">
        <v>1190</v>
      </c>
      <c r="F205" s="179" t="s">
        <v>10</v>
      </c>
      <c r="G205" s="231">
        <v>44625</v>
      </c>
      <c r="H205" s="136"/>
      <c r="I205" s="203">
        <v>45035</v>
      </c>
      <c r="J205" s="196" t="s">
        <v>624</v>
      </c>
      <c r="K205" s="196" t="s">
        <v>625</v>
      </c>
      <c r="L205" s="197" t="s">
        <v>10</v>
      </c>
      <c r="M205" s="197">
        <v>2</v>
      </c>
      <c r="N205" s="231">
        <v>193709.72400000002</v>
      </c>
      <c r="O205" s="106"/>
      <c r="P205" s="106"/>
      <c r="Q205" s="106"/>
    </row>
    <row r="206" spans="3:17" x14ac:dyDescent="0.25">
      <c r="C206" s="185">
        <v>3303</v>
      </c>
      <c r="D206" s="177">
        <v>45098</v>
      </c>
      <c r="E206" s="178" t="s">
        <v>1326</v>
      </c>
      <c r="F206" s="179" t="s">
        <v>10</v>
      </c>
      <c r="G206" s="231">
        <v>89250</v>
      </c>
      <c r="H206" s="136"/>
      <c r="I206" s="203">
        <v>45037</v>
      </c>
      <c r="J206" s="196" t="s">
        <v>396</v>
      </c>
      <c r="K206" s="196" t="s">
        <v>397</v>
      </c>
      <c r="L206" s="197" t="s">
        <v>10</v>
      </c>
      <c r="M206" s="197">
        <v>1</v>
      </c>
      <c r="N206" s="231">
        <v>22129.16979</v>
      </c>
      <c r="O206" s="106"/>
      <c r="P206" s="106"/>
      <c r="Q206" s="106"/>
    </row>
    <row r="207" spans="3:17" x14ac:dyDescent="0.25">
      <c r="C207" s="185">
        <v>843</v>
      </c>
      <c r="D207" s="177">
        <v>45099</v>
      </c>
      <c r="E207" s="178" t="s">
        <v>2459</v>
      </c>
      <c r="F207" s="179" t="s">
        <v>10</v>
      </c>
      <c r="G207" s="231">
        <v>223125</v>
      </c>
      <c r="H207" s="136"/>
      <c r="I207" s="203">
        <v>45037</v>
      </c>
      <c r="J207" s="196" t="s">
        <v>243</v>
      </c>
      <c r="K207" s="196" t="s">
        <v>244</v>
      </c>
      <c r="L207" s="197" t="s">
        <v>10</v>
      </c>
      <c r="M207" s="197">
        <v>1</v>
      </c>
      <c r="N207" s="231">
        <v>1440.8293899999999</v>
      </c>
      <c r="O207" s="106"/>
      <c r="P207" s="106"/>
      <c r="Q207" s="106"/>
    </row>
    <row r="208" spans="3:17" x14ac:dyDescent="0.25">
      <c r="C208" s="185">
        <v>3306</v>
      </c>
      <c r="D208" s="177">
        <v>45100</v>
      </c>
      <c r="E208" s="178" t="s">
        <v>1608</v>
      </c>
      <c r="F208" s="179" t="s">
        <v>10</v>
      </c>
      <c r="G208" s="231">
        <v>297500</v>
      </c>
      <c r="H208" s="136"/>
      <c r="I208" s="203">
        <v>45037</v>
      </c>
      <c r="J208" s="196" t="s">
        <v>1610</v>
      </c>
      <c r="K208" s="196" t="s">
        <v>1611</v>
      </c>
      <c r="L208" s="197" t="s">
        <v>10</v>
      </c>
      <c r="M208" s="197">
        <v>1</v>
      </c>
      <c r="N208" s="231">
        <v>12080.012490000001</v>
      </c>
      <c r="O208" s="106"/>
      <c r="P208" s="106"/>
      <c r="Q208" s="106"/>
    </row>
    <row r="209" spans="3:17" x14ac:dyDescent="0.25">
      <c r="C209" s="185">
        <v>3306</v>
      </c>
      <c r="D209" s="177">
        <v>45100</v>
      </c>
      <c r="E209" s="178" t="s">
        <v>2063</v>
      </c>
      <c r="F209" s="179" t="s">
        <v>10</v>
      </c>
      <c r="G209" s="231">
        <v>238000</v>
      </c>
      <c r="H209" s="136"/>
      <c r="I209" s="203">
        <v>45037</v>
      </c>
      <c r="J209" s="196" t="s">
        <v>1612</v>
      </c>
      <c r="K209" s="196" t="s">
        <v>1613</v>
      </c>
      <c r="L209" s="197" t="s">
        <v>10</v>
      </c>
      <c r="M209" s="197">
        <v>1</v>
      </c>
      <c r="N209" s="231">
        <v>1165.3860400000001</v>
      </c>
      <c r="O209" s="106"/>
      <c r="P209" s="106"/>
      <c r="Q209" s="106"/>
    </row>
    <row r="210" spans="3:17" x14ac:dyDescent="0.25">
      <c r="C210" s="185">
        <v>3306</v>
      </c>
      <c r="D210" s="177">
        <v>45100</v>
      </c>
      <c r="E210" s="178" t="s">
        <v>2460</v>
      </c>
      <c r="F210" s="179" t="s">
        <v>10</v>
      </c>
      <c r="G210" s="231">
        <v>223125</v>
      </c>
      <c r="H210" s="136"/>
      <c r="I210" s="203">
        <v>45038</v>
      </c>
      <c r="J210" s="196" t="s">
        <v>636</v>
      </c>
      <c r="K210" s="196" t="s">
        <v>637</v>
      </c>
      <c r="L210" s="197" t="s">
        <v>10</v>
      </c>
      <c r="M210" s="197">
        <v>20</v>
      </c>
      <c r="N210" s="231">
        <v>560990.15700000001</v>
      </c>
      <c r="O210" s="106"/>
      <c r="P210" s="106"/>
      <c r="Q210" s="106"/>
    </row>
    <row r="211" spans="3:17" x14ac:dyDescent="0.25">
      <c r="C211" s="185">
        <v>3306</v>
      </c>
      <c r="D211" s="177">
        <v>45100</v>
      </c>
      <c r="E211" s="178" t="s">
        <v>1190</v>
      </c>
      <c r="F211" s="179" t="s">
        <v>10</v>
      </c>
      <c r="G211" s="231">
        <v>44625</v>
      </c>
      <c r="H211" s="136"/>
      <c r="I211" s="203">
        <v>45038</v>
      </c>
      <c r="J211" s="196" t="s">
        <v>979</v>
      </c>
      <c r="K211" s="196" t="s">
        <v>980</v>
      </c>
      <c r="L211" s="197" t="s">
        <v>10</v>
      </c>
      <c r="M211" s="197">
        <v>1</v>
      </c>
      <c r="N211" s="231">
        <v>122517.75900000001</v>
      </c>
      <c r="O211" s="106"/>
      <c r="P211" s="106"/>
      <c r="Q211" s="106"/>
    </row>
    <row r="212" spans="3:17" x14ac:dyDescent="0.25">
      <c r="C212" s="185">
        <v>3306</v>
      </c>
      <c r="D212" s="177">
        <v>45100</v>
      </c>
      <c r="E212" s="178" t="s">
        <v>2461</v>
      </c>
      <c r="F212" s="179" t="s">
        <v>10</v>
      </c>
      <c r="G212" s="231">
        <v>148750</v>
      </c>
      <c r="H212" s="136"/>
      <c r="I212" s="203">
        <v>45038</v>
      </c>
      <c r="J212" s="196" t="s">
        <v>983</v>
      </c>
      <c r="K212" s="196" t="s">
        <v>984</v>
      </c>
      <c r="L212" s="197" t="s">
        <v>10</v>
      </c>
      <c r="M212" s="197">
        <v>1</v>
      </c>
      <c r="N212" s="231">
        <v>36884.254679999998</v>
      </c>
      <c r="O212" s="106"/>
      <c r="P212" s="106"/>
      <c r="Q212" s="106"/>
    </row>
    <row r="213" spans="3:17" x14ac:dyDescent="0.25">
      <c r="C213" s="185">
        <v>3312</v>
      </c>
      <c r="D213" s="177">
        <v>45103</v>
      </c>
      <c r="E213" s="178" t="s">
        <v>2462</v>
      </c>
      <c r="F213" s="179" t="s">
        <v>10</v>
      </c>
      <c r="G213" s="231">
        <v>223125</v>
      </c>
      <c r="H213" s="136"/>
      <c r="I213" s="203">
        <v>45038</v>
      </c>
      <c r="J213" s="196" t="s">
        <v>985</v>
      </c>
      <c r="K213" s="196" t="s">
        <v>986</v>
      </c>
      <c r="L213" s="197" t="s">
        <v>10</v>
      </c>
      <c r="M213" s="197">
        <v>1</v>
      </c>
      <c r="N213" s="231">
        <v>39525.262139999999</v>
      </c>
      <c r="O213" s="106"/>
      <c r="P213" s="106"/>
      <c r="Q213" s="106"/>
    </row>
    <row r="214" spans="3:17" x14ac:dyDescent="0.25">
      <c r="C214" s="185">
        <v>3352</v>
      </c>
      <c r="D214" s="177">
        <v>45104</v>
      </c>
      <c r="E214" s="178" t="s">
        <v>2463</v>
      </c>
      <c r="F214" s="179" t="s">
        <v>10</v>
      </c>
      <c r="G214" s="231">
        <v>178500</v>
      </c>
      <c r="H214" s="136"/>
      <c r="I214" s="203">
        <v>45038</v>
      </c>
      <c r="J214" s="196" t="s">
        <v>981</v>
      </c>
      <c r="K214" s="196" t="s">
        <v>982</v>
      </c>
      <c r="L214" s="197" t="s">
        <v>10</v>
      </c>
      <c r="M214" s="197">
        <v>1</v>
      </c>
      <c r="N214" s="231">
        <v>110984.53366</v>
      </c>
      <c r="O214" s="106"/>
      <c r="P214" s="106"/>
      <c r="Q214" s="106"/>
    </row>
    <row r="215" spans="3:17" x14ac:dyDescent="0.25">
      <c r="C215" s="185">
        <v>3352</v>
      </c>
      <c r="D215" s="177">
        <v>45104</v>
      </c>
      <c r="E215" s="178" t="s">
        <v>1190</v>
      </c>
      <c r="F215" s="179" t="s">
        <v>10</v>
      </c>
      <c r="G215" s="231">
        <v>44625</v>
      </c>
      <c r="H215" s="136"/>
      <c r="I215" s="203">
        <v>45038</v>
      </c>
      <c r="J215" s="196" t="s">
        <v>243</v>
      </c>
      <c r="K215" s="196" t="s">
        <v>244</v>
      </c>
      <c r="L215" s="197" t="s">
        <v>10</v>
      </c>
      <c r="M215" s="197">
        <v>1</v>
      </c>
      <c r="N215" s="231">
        <v>1440.8293899999999</v>
      </c>
      <c r="O215" s="106"/>
      <c r="P215" s="106"/>
      <c r="Q215" s="106"/>
    </row>
    <row r="216" spans="3:17" ht="15.75" thickBot="1" x14ac:dyDescent="0.3">
      <c r="C216" s="186">
        <v>327</v>
      </c>
      <c r="D216" s="187">
        <v>45105</v>
      </c>
      <c r="E216" s="188" t="s">
        <v>2464</v>
      </c>
      <c r="F216" s="242" t="s">
        <v>10</v>
      </c>
      <c r="G216" s="232">
        <v>223125</v>
      </c>
      <c r="H216" s="136"/>
      <c r="I216" s="203">
        <v>45038</v>
      </c>
      <c r="J216" s="196" t="s">
        <v>396</v>
      </c>
      <c r="K216" s="196" t="s">
        <v>397</v>
      </c>
      <c r="L216" s="197" t="s">
        <v>10</v>
      </c>
      <c r="M216" s="197">
        <v>1</v>
      </c>
      <c r="N216" s="231">
        <v>22129.16979</v>
      </c>
      <c r="O216" s="106"/>
      <c r="P216" s="106"/>
      <c r="Q216" s="106"/>
    </row>
    <row r="217" spans="3:17" x14ac:dyDescent="0.25">
      <c r="C217" s="477">
        <v>5956</v>
      </c>
      <c r="D217" s="478">
        <v>45108</v>
      </c>
      <c r="E217" s="479" t="s">
        <v>2906</v>
      </c>
      <c r="F217" s="480" t="s">
        <v>10</v>
      </c>
      <c r="G217" s="468">
        <v>59500</v>
      </c>
      <c r="H217" s="136"/>
      <c r="I217" s="203">
        <v>45038</v>
      </c>
      <c r="J217" s="196" t="s">
        <v>74</v>
      </c>
      <c r="K217" s="196" t="s">
        <v>75</v>
      </c>
      <c r="L217" s="197" t="s">
        <v>10</v>
      </c>
      <c r="M217" s="197">
        <v>2</v>
      </c>
      <c r="N217" s="231">
        <v>659949.47200000007</v>
      </c>
      <c r="O217" s="106"/>
      <c r="P217" s="106"/>
      <c r="Q217" s="106"/>
    </row>
    <row r="218" spans="3:17" ht="15.75" thickBot="1" x14ac:dyDescent="0.3">
      <c r="C218" s="481">
        <v>5956</v>
      </c>
      <c r="D218" s="452">
        <v>45108</v>
      </c>
      <c r="E218" s="451" t="s">
        <v>2907</v>
      </c>
      <c r="F218" s="453" t="s">
        <v>10</v>
      </c>
      <c r="G218" s="482">
        <v>44625</v>
      </c>
      <c r="H218" s="136"/>
      <c r="I218" s="199">
        <v>45038</v>
      </c>
      <c r="J218" s="200" t="s">
        <v>675</v>
      </c>
      <c r="K218" s="200" t="s">
        <v>676</v>
      </c>
      <c r="L218" s="201" t="s">
        <v>10</v>
      </c>
      <c r="M218" s="201">
        <v>1</v>
      </c>
      <c r="N218" s="232">
        <v>132779.72162000003</v>
      </c>
      <c r="O218" s="106"/>
      <c r="P218" s="106"/>
      <c r="Q218" s="106"/>
    </row>
    <row r="219" spans="3:17" x14ac:dyDescent="0.25">
      <c r="C219" s="481">
        <v>5956</v>
      </c>
      <c r="D219" s="452">
        <v>45108</v>
      </c>
      <c r="E219" s="451" t="s">
        <v>2908</v>
      </c>
      <c r="F219" s="453" t="s">
        <v>10</v>
      </c>
      <c r="G219" s="482">
        <v>59500</v>
      </c>
      <c r="H219" s="136"/>
      <c r="I219" s="370">
        <v>45057</v>
      </c>
      <c r="J219" s="371" t="s">
        <v>414</v>
      </c>
      <c r="K219" s="371" t="s">
        <v>2085</v>
      </c>
      <c r="L219" s="198" t="s">
        <v>10</v>
      </c>
      <c r="M219" s="198">
        <v>1</v>
      </c>
      <c r="N219" s="233">
        <v>531094.14994999999</v>
      </c>
      <c r="O219" s="106"/>
      <c r="P219" s="106"/>
      <c r="Q219" s="106"/>
    </row>
    <row r="220" spans="3:17" x14ac:dyDescent="0.25">
      <c r="C220" s="481">
        <v>932</v>
      </c>
      <c r="D220" s="452">
        <v>45110</v>
      </c>
      <c r="E220" s="451" t="s">
        <v>2909</v>
      </c>
      <c r="F220" s="453" t="s">
        <v>10</v>
      </c>
      <c r="G220" s="482">
        <v>11125000.005000001</v>
      </c>
      <c r="H220" s="136"/>
      <c r="I220" s="203">
        <v>45057</v>
      </c>
      <c r="J220" s="196" t="s">
        <v>1816</v>
      </c>
      <c r="K220" s="196" t="s">
        <v>1817</v>
      </c>
      <c r="L220" s="197" t="s">
        <v>10</v>
      </c>
      <c r="M220" s="197">
        <v>12</v>
      </c>
      <c r="N220" s="231">
        <v>178742.54580000002</v>
      </c>
    </row>
    <row r="221" spans="3:17" x14ac:dyDescent="0.25">
      <c r="C221" s="481">
        <v>3318</v>
      </c>
      <c r="D221" s="452">
        <v>45112</v>
      </c>
      <c r="E221" s="451" t="s">
        <v>2910</v>
      </c>
      <c r="F221" s="453" t="s">
        <v>10</v>
      </c>
      <c r="G221" s="482">
        <v>178500</v>
      </c>
      <c r="H221" s="136"/>
      <c r="I221" s="203">
        <v>45057</v>
      </c>
      <c r="J221" s="196" t="s">
        <v>257</v>
      </c>
      <c r="K221" s="196" t="s">
        <v>258</v>
      </c>
      <c r="L221" s="197" t="s">
        <v>10</v>
      </c>
      <c r="M221" s="197">
        <v>1</v>
      </c>
      <c r="N221" s="231">
        <v>29446.278680000003</v>
      </c>
    </row>
    <row r="222" spans="3:17" x14ac:dyDescent="0.25">
      <c r="C222" s="481">
        <v>3318</v>
      </c>
      <c r="D222" s="452">
        <v>45112</v>
      </c>
      <c r="E222" s="451" t="s">
        <v>1190</v>
      </c>
      <c r="F222" s="453" t="s">
        <v>10</v>
      </c>
      <c r="G222" s="482">
        <v>44625</v>
      </c>
      <c r="H222" s="136"/>
      <c r="I222" s="203">
        <v>45057</v>
      </c>
      <c r="J222" s="196" t="s">
        <v>191</v>
      </c>
      <c r="K222" s="196" t="s">
        <v>192</v>
      </c>
      <c r="L222" s="197" t="s">
        <v>10</v>
      </c>
      <c r="M222" s="197">
        <v>1</v>
      </c>
      <c r="N222" s="231">
        <v>128244.1342</v>
      </c>
    </row>
    <row r="223" spans="3:17" x14ac:dyDescent="0.25">
      <c r="C223" s="481">
        <v>5976</v>
      </c>
      <c r="D223" s="452">
        <v>45112</v>
      </c>
      <c r="E223" s="451" t="s">
        <v>2911</v>
      </c>
      <c r="F223" s="453" t="s">
        <v>10</v>
      </c>
      <c r="G223" s="482">
        <v>37187.5</v>
      </c>
      <c r="H223" s="136"/>
      <c r="I223" s="203">
        <v>45057</v>
      </c>
      <c r="J223" s="196" t="s">
        <v>1585</v>
      </c>
      <c r="K223" s="196" t="s">
        <v>1586</v>
      </c>
      <c r="L223" s="197" t="s">
        <v>10</v>
      </c>
      <c r="M223" s="197">
        <v>0.5</v>
      </c>
      <c r="N223" s="231">
        <v>2286852.75</v>
      </c>
    </row>
    <row r="224" spans="3:17" x14ac:dyDescent="0.25">
      <c r="C224" s="481">
        <v>5976</v>
      </c>
      <c r="D224" s="452">
        <v>45112</v>
      </c>
      <c r="E224" s="451" t="s">
        <v>2912</v>
      </c>
      <c r="F224" s="453" t="s">
        <v>10</v>
      </c>
      <c r="G224" s="482">
        <v>52062.5</v>
      </c>
      <c r="H224" s="136"/>
      <c r="I224" s="203">
        <v>45061</v>
      </c>
      <c r="J224" s="196" t="s">
        <v>74</v>
      </c>
      <c r="K224" s="196" t="s">
        <v>75</v>
      </c>
      <c r="L224" s="197" t="s">
        <v>10</v>
      </c>
      <c r="M224" s="197">
        <v>5</v>
      </c>
      <c r="N224" s="231">
        <v>1659257.2750000001</v>
      </c>
    </row>
    <row r="225" spans="3:14" x14ac:dyDescent="0.25">
      <c r="C225" s="481">
        <v>5976</v>
      </c>
      <c r="D225" s="452">
        <v>45112</v>
      </c>
      <c r="E225" s="451" t="s">
        <v>2913</v>
      </c>
      <c r="F225" s="453" t="s">
        <v>10</v>
      </c>
      <c r="G225" s="482">
        <v>119000</v>
      </c>
      <c r="H225" s="136"/>
      <c r="I225" s="203">
        <v>45061</v>
      </c>
      <c r="J225" s="196" t="s">
        <v>378</v>
      </c>
      <c r="K225" s="196" t="s">
        <v>379</v>
      </c>
      <c r="L225" s="197" t="s">
        <v>10</v>
      </c>
      <c r="M225" s="197">
        <v>100</v>
      </c>
      <c r="N225" s="231">
        <v>3412.6820000000002</v>
      </c>
    </row>
    <row r="226" spans="3:14" x14ac:dyDescent="0.25">
      <c r="C226" s="481">
        <v>3321</v>
      </c>
      <c r="D226" s="452">
        <v>45113</v>
      </c>
      <c r="E226" s="451" t="s">
        <v>1190</v>
      </c>
      <c r="F226" s="453" t="s">
        <v>10</v>
      </c>
      <c r="G226" s="482">
        <v>44625</v>
      </c>
      <c r="H226" s="136"/>
      <c r="I226" s="203">
        <v>45061</v>
      </c>
      <c r="J226" s="196" t="s">
        <v>372</v>
      </c>
      <c r="K226" s="196" t="s">
        <v>373</v>
      </c>
      <c r="L226" s="197" t="s">
        <v>10</v>
      </c>
      <c r="M226" s="197">
        <v>2</v>
      </c>
      <c r="N226" s="231">
        <v>5044.2100800000007</v>
      </c>
    </row>
    <row r="227" spans="3:14" x14ac:dyDescent="0.25">
      <c r="C227" s="481">
        <v>3321</v>
      </c>
      <c r="D227" s="452">
        <v>45113</v>
      </c>
      <c r="E227" s="451" t="s">
        <v>1326</v>
      </c>
      <c r="F227" s="453" t="s">
        <v>10</v>
      </c>
      <c r="G227" s="482">
        <v>89250</v>
      </c>
      <c r="H227" s="136"/>
      <c r="I227" s="203">
        <v>45061</v>
      </c>
      <c r="J227" s="196" t="s">
        <v>2086</v>
      </c>
      <c r="K227" s="196" t="s">
        <v>2087</v>
      </c>
      <c r="L227" s="197" t="s">
        <v>10</v>
      </c>
      <c r="M227" s="197">
        <v>1</v>
      </c>
      <c r="N227" s="231">
        <v>15083.25</v>
      </c>
    </row>
    <row r="228" spans="3:14" x14ac:dyDescent="0.25">
      <c r="C228" s="481">
        <v>936</v>
      </c>
      <c r="D228" s="452">
        <v>45114</v>
      </c>
      <c r="E228" s="451" t="s">
        <v>2716</v>
      </c>
      <c r="F228" s="453" t="s">
        <v>10</v>
      </c>
      <c r="G228" s="482">
        <v>312499.99462499999</v>
      </c>
      <c r="H228" s="136"/>
      <c r="I228" s="203">
        <v>45061</v>
      </c>
      <c r="J228" s="196" t="s">
        <v>1436</v>
      </c>
      <c r="K228" s="196" t="s">
        <v>1437</v>
      </c>
      <c r="L228" s="197" t="s">
        <v>10</v>
      </c>
      <c r="M228" s="197">
        <v>1</v>
      </c>
      <c r="N228" s="231">
        <v>50584.409330000002</v>
      </c>
    </row>
    <row r="229" spans="3:14" x14ac:dyDescent="0.25">
      <c r="C229" s="481">
        <v>938</v>
      </c>
      <c r="D229" s="452">
        <v>45114</v>
      </c>
      <c r="E229" s="451" t="s">
        <v>2914</v>
      </c>
      <c r="F229" s="453" t="s">
        <v>10</v>
      </c>
      <c r="G229" s="482">
        <v>312499.99462499999</v>
      </c>
      <c r="H229" s="136"/>
      <c r="I229" s="203">
        <v>45064</v>
      </c>
      <c r="J229" s="196" t="s">
        <v>602</v>
      </c>
      <c r="K229" s="196" t="s">
        <v>603</v>
      </c>
      <c r="L229" s="197" t="s">
        <v>10</v>
      </c>
      <c r="M229" s="197">
        <v>4</v>
      </c>
      <c r="N229" s="231">
        <v>380701.88</v>
      </c>
    </row>
    <row r="230" spans="3:14" x14ac:dyDescent="0.25">
      <c r="C230" s="481">
        <v>839</v>
      </c>
      <c r="D230" s="452">
        <v>45114</v>
      </c>
      <c r="E230" s="451" t="s">
        <v>2915</v>
      </c>
      <c r="F230" s="453" t="s">
        <v>10</v>
      </c>
      <c r="G230" s="482">
        <v>235025</v>
      </c>
      <c r="H230" s="136"/>
      <c r="I230" s="203">
        <v>45064</v>
      </c>
      <c r="J230" s="196" t="s">
        <v>1363</v>
      </c>
      <c r="K230" s="196" t="s">
        <v>1364</v>
      </c>
      <c r="L230" s="197" t="s">
        <v>10</v>
      </c>
      <c r="M230" s="197">
        <v>1</v>
      </c>
      <c r="N230" s="231">
        <v>408866.42251000006</v>
      </c>
    </row>
    <row r="231" spans="3:14" x14ac:dyDescent="0.25">
      <c r="C231" s="481">
        <v>5834</v>
      </c>
      <c r="D231" s="452">
        <v>45114</v>
      </c>
      <c r="E231" s="451" t="s">
        <v>2916</v>
      </c>
      <c r="F231" s="453" t="s">
        <v>10</v>
      </c>
      <c r="G231" s="482">
        <v>148750</v>
      </c>
      <c r="H231" s="136"/>
      <c r="I231" s="203">
        <v>45064</v>
      </c>
      <c r="J231" s="196" t="s">
        <v>521</v>
      </c>
      <c r="K231" s="196" t="s">
        <v>522</v>
      </c>
      <c r="L231" s="197" t="s">
        <v>10</v>
      </c>
      <c r="M231" s="197">
        <v>2</v>
      </c>
      <c r="N231" s="231">
        <v>33464.580239999996</v>
      </c>
    </row>
    <row r="232" spans="3:14" x14ac:dyDescent="0.25">
      <c r="C232" s="481">
        <v>5834</v>
      </c>
      <c r="D232" s="452">
        <v>45114</v>
      </c>
      <c r="E232" s="451" t="s">
        <v>2917</v>
      </c>
      <c r="F232" s="453" t="s">
        <v>10</v>
      </c>
      <c r="G232" s="482">
        <v>148750</v>
      </c>
      <c r="H232" s="136"/>
      <c r="I232" s="203">
        <v>45064</v>
      </c>
      <c r="J232" s="196" t="s">
        <v>243</v>
      </c>
      <c r="K232" s="196" t="s">
        <v>244</v>
      </c>
      <c r="L232" s="197" t="s">
        <v>10</v>
      </c>
      <c r="M232" s="197">
        <v>2</v>
      </c>
      <c r="N232" s="231">
        <v>2881.6587799999998</v>
      </c>
    </row>
    <row r="233" spans="3:14" x14ac:dyDescent="0.25">
      <c r="C233" s="481">
        <v>831</v>
      </c>
      <c r="D233" s="452">
        <v>45115</v>
      </c>
      <c r="E233" s="451" t="s">
        <v>2918</v>
      </c>
      <c r="F233" s="453" t="s">
        <v>10</v>
      </c>
      <c r="G233" s="482">
        <v>223125</v>
      </c>
      <c r="H233" s="136"/>
      <c r="I233" s="203">
        <v>45064</v>
      </c>
      <c r="J233" s="196" t="s">
        <v>1359</v>
      </c>
      <c r="K233" s="196" t="s">
        <v>1360</v>
      </c>
      <c r="L233" s="197" t="s">
        <v>10</v>
      </c>
      <c r="M233" s="197">
        <v>2</v>
      </c>
      <c r="N233" s="231">
        <v>23231.639339999998</v>
      </c>
    </row>
    <row r="234" spans="3:14" x14ac:dyDescent="0.25">
      <c r="C234" s="481">
        <v>831</v>
      </c>
      <c r="D234" s="452">
        <v>45115</v>
      </c>
      <c r="E234" s="451" t="s">
        <v>2919</v>
      </c>
      <c r="F234" s="453" t="s">
        <v>10</v>
      </c>
      <c r="G234" s="482">
        <v>223125</v>
      </c>
      <c r="H234" s="136"/>
      <c r="I234" s="203">
        <v>45064</v>
      </c>
      <c r="J234" s="196" t="s">
        <v>675</v>
      </c>
      <c r="K234" s="196" t="s">
        <v>676</v>
      </c>
      <c r="L234" s="197" t="s">
        <v>10</v>
      </c>
      <c r="M234" s="197">
        <v>1</v>
      </c>
      <c r="N234" s="231">
        <v>132779.72162000003</v>
      </c>
    </row>
    <row r="235" spans="3:14" x14ac:dyDescent="0.25">
      <c r="C235" s="481">
        <v>833</v>
      </c>
      <c r="D235" s="452">
        <v>45115</v>
      </c>
      <c r="E235" s="451" t="s">
        <v>2920</v>
      </c>
      <c r="F235" s="453" t="s">
        <v>10</v>
      </c>
      <c r="G235" s="482">
        <v>223125</v>
      </c>
      <c r="H235" s="136"/>
      <c r="I235" s="203">
        <v>45069</v>
      </c>
      <c r="J235" s="196" t="s">
        <v>2037</v>
      </c>
      <c r="K235" s="196" t="s">
        <v>1560</v>
      </c>
      <c r="L235" s="197" t="s">
        <v>10</v>
      </c>
      <c r="M235" s="197">
        <v>2</v>
      </c>
      <c r="N235" s="231">
        <v>128927.25846</v>
      </c>
    </row>
    <row r="236" spans="3:14" x14ac:dyDescent="0.25">
      <c r="C236" s="481">
        <v>835</v>
      </c>
      <c r="D236" s="452">
        <v>45115</v>
      </c>
      <c r="E236" s="451" t="s">
        <v>2921</v>
      </c>
      <c r="F236" s="453" t="s">
        <v>10</v>
      </c>
      <c r="G236" s="482">
        <v>2231250</v>
      </c>
      <c r="H236" s="136"/>
      <c r="I236" s="203">
        <v>45069</v>
      </c>
      <c r="J236" s="196" t="s">
        <v>2088</v>
      </c>
      <c r="K236" s="196" t="s">
        <v>2089</v>
      </c>
      <c r="L236" s="197" t="s">
        <v>10</v>
      </c>
      <c r="M236" s="197">
        <v>1</v>
      </c>
      <c r="N236" s="231">
        <v>62399.792000000001</v>
      </c>
    </row>
    <row r="237" spans="3:14" x14ac:dyDescent="0.25">
      <c r="C237" s="481">
        <v>3326</v>
      </c>
      <c r="D237" s="452">
        <v>45117</v>
      </c>
      <c r="E237" s="451" t="s">
        <v>2922</v>
      </c>
      <c r="F237" s="453" t="s">
        <v>10</v>
      </c>
      <c r="G237" s="482">
        <v>148750</v>
      </c>
      <c r="H237" s="136"/>
      <c r="I237" s="203">
        <v>45070</v>
      </c>
      <c r="J237" s="196" t="s">
        <v>2090</v>
      </c>
      <c r="K237" s="196" t="s">
        <v>1368</v>
      </c>
      <c r="L237" s="197" t="s">
        <v>10</v>
      </c>
      <c r="M237" s="197">
        <v>1</v>
      </c>
      <c r="N237" s="231">
        <v>108290</v>
      </c>
    </row>
    <row r="238" spans="3:14" x14ac:dyDescent="0.25">
      <c r="C238" s="481">
        <v>3326</v>
      </c>
      <c r="D238" s="452">
        <v>45117</v>
      </c>
      <c r="E238" s="451" t="s">
        <v>2923</v>
      </c>
      <c r="F238" s="453" t="s">
        <v>10</v>
      </c>
      <c r="G238" s="482">
        <v>238000</v>
      </c>
      <c r="H238" s="136"/>
      <c r="I238" s="203">
        <v>45070</v>
      </c>
      <c r="J238" s="196" t="s">
        <v>537</v>
      </c>
      <c r="K238" s="196" t="s">
        <v>538</v>
      </c>
      <c r="L238" s="197" t="s">
        <v>10</v>
      </c>
      <c r="M238" s="197">
        <v>1</v>
      </c>
      <c r="N238" s="231">
        <v>24752</v>
      </c>
    </row>
    <row r="239" spans="3:14" x14ac:dyDescent="0.25">
      <c r="C239" s="481">
        <v>64</v>
      </c>
      <c r="D239" s="452">
        <v>45117</v>
      </c>
      <c r="E239" s="451" t="s">
        <v>2924</v>
      </c>
      <c r="F239" s="453" t="s">
        <v>10</v>
      </c>
      <c r="G239" s="482">
        <v>238000</v>
      </c>
      <c r="H239" s="136"/>
      <c r="I239" s="203">
        <v>45070</v>
      </c>
      <c r="J239" s="196" t="s">
        <v>1018</v>
      </c>
      <c r="K239" s="196" t="s">
        <v>1019</v>
      </c>
      <c r="L239" s="197" t="s">
        <v>10</v>
      </c>
      <c r="M239" s="197">
        <v>1</v>
      </c>
      <c r="N239" s="231">
        <v>26299</v>
      </c>
    </row>
    <row r="240" spans="3:14" x14ac:dyDescent="0.25">
      <c r="C240" s="481">
        <v>64</v>
      </c>
      <c r="D240" s="452">
        <v>45117</v>
      </c>
      <c r="E240" s="451" t="s">
        <v>2925</v>
      </c>
      <c r="F240" s="453" t="s">
        <v>10</v>
      </c>
      <c r="G240" s="482">
        <v>297500</v>
      </c>
      <c r="H240" s="136"/>
      <c r="I240" s="203">
        <v>45070</v>
      </c>
      <c r="J240" s="196" t="s">
        <v>297</v>
      </c>
      <c r="K240" s="196" t="s">
        <v>298</v>
      </c>
      <c r="L240" s="197" t="s">
        <v>10</v>
      </c>
      <c r="M240" s="197">
        <v>1</v>
      </c>
      <c r="N240" s="231">
        <v>15470</v>
      </c>
    </row>
    <row r="241" spans="3:14" x14ac:dyDescent="0.25">
      <c r="C241" s="481">
        <v>64</v>
      </c>
      <c r="D241" s="452">
        <v>45117</v>
      </c>
      <c r="E241" s="451" t="s">
        <v>2926</v>
      </c>
      <c r="F241" s="453" t="s">
        <v>10</v>
      </c>
      <c r="G241" s="482">
        <v>297500</v>
      </c>
      <c r="H241" s="136"/>
      <c r="I241" s="203">
        <v>45070</v>
      </c>
      <c r="J241" s="196" t="s">
        <v>2091</v>
      </c>
      <c r="K241" s="196" t="s">
        <v>2092</v>
      </c>
      <c r="L241" s="197" t="s">
        <v>10</v>
      </c>
      <c r="M241" s="197">
        <v>1</v>
      </c>
      <c r="N241" s="231">
        <v>12376</v>
      </c>
    </row>
    <row r="242" spans="3:14" x14ac:dyDescent="0.25">
      <c r="C242" s="481">
        <v>3336</v>
      </c>
      <c r="D242" s="452">
        <v>45120</v>
      </c>
      <c r="E242" s="451" t="s">
        <v>2927</v>
      </c>
      <c r="F242" s="453" t="s">
        <v>10</v>
      </c>
      <c r="G242" s="482">
        <v>520625</v>
      </c>
      <c r="H242" s="136"/>
      <c r="I242" s="203">
        <v>45070</v>
      </c>
      <c r="J242" s="196" t="s">
        <v>2093</v>
      </c>
      <c r="K242" s="196" t="s">
        <v>2094</v>
      </c>
      <c r="L242" s="197" t="s">
        <v>10</v>
      </c>
      <c r="M242" s="197">
        <v>2</v>
      </c>
      <c r="N242" s="231">
        <v>659594.66846000007</v>
      </c>
    </row>
    <row r="243" spans="3:14" x14ac:dyDescent="0.25">
      <c r="C243" s="481">
        <v>2020</v>
      </c>
      <c r="D243" s="452">
        <v>45121</v>
      </c>
      <c r="E243" s="451" t="s">
        <v>2928</v>
      </c>
      <c r="F243" s="453" t="s">
        <v>10</v>
      </c>
      <c r="G243" s="482">
        <v>223125</v>
      </c>
      <c r="H243" s="136"/>
      <c r="I243" s="203">
        <v>45070</v>
      </c>
      <c r="J243" s="196" t="s">
        <v>181</v>
      </c>
      <c r="K243" s="196" t="s">
        <v>182</v>
      </c>
      <c r="L243" s="197" t="s">
        <v>10</v>
      </c>
      <c r="M243" s="197">
        <v>2</v>
      </c>
      <c r="N243" s="231">
        <v>229484.1458</v>
      </c>
    </row>
    <row r="244" spans="3:14" x14ac:dyDescent="0.25">
      <c r="C244" s="481">
        <v>3337</v>
      </c>
      <c r="D244" s="452">
        <v>45121</v>
      </c>
      <c r="E244" s="451" t="s">
        <v>2929</v>
      </c>
      <c r="F244" s="453" t="s">
        <v>10</v>
      </c>
      <c r="G244" s="482">
        <v>178500</v>
      </c>
      <c r="H244" s="136"/>
      <c r="I244" s="203">
        <v>45073</v>
      </c>
      <c r="J244" s="196" t="s">
        <v>191</v>
      </c>
      <c r="K244" s="196" t="s">
        <v>192</v>
      </c>
      <c r="L244" s="197" t="s">
        <v>10</v>
      </c>
      <c r="M244" s="197">
        <v>1</v>
      </c>
      <c r="N244" s="231">
        <v>128244.1342</v>
      </c>
    </row>
    <row r="245" spans="3:14" x14ac:dyDescent="0.25">
      <c r="C245" s="481">
        <v>955</v>
      </c>
      <c r="D245" s="452">
        <v>45125</v>
      </c>
      <c r="E245" s="451" t="s">
        <v>212</v>
      </c>
      <c r="F245" s="453" t="s">
        <v>10</v>
      </c>
      <c r="G245" s="482">
        <v>44999.85</v>
      </c>
      <c r="H245" s="136"/>
      <c r="I245" s="203">
        <v>45064</v>
      </c>
      <c r="J245" s="196" t="s">
        <v>602</v>
      </c>
      <c r="K245" s="196" t="s">
        <v>603</v>
      </c>
      <c r="L245" s="197" t="s">
        <v>2084</v>
      </c>
      <c r="M245" s="197">
        <v>3</v>
      </c>
      <c r="N245" s="231">
        <v>285526.41000000003</v>
      </c>
    </row>
    <row r="246" spans="3:14" ht="15.75" thickBot="1" x14ac:dyDescent="0.3">
      <c r="C246" s="483">
        <v>1003</v>
      </c>
      <c r="D246" s="452">
        <v>45131</v>
      </c>
      <c r="E246" s="451" t="s">
        <v>2930</v>
      </c>
      <c r="F246" s="453" t="s">
        <v>10</v>
      </c>
      <c r="G246" s="482">
        <v>238000</v>
      </c>
      <c r="H246" s="136"/>
      <c r="I246" s="199">
        <v>45064</v>
      </c>
      <c r="J246" s="200" t="s">
        <v>257</v>
      </c>
      <c r="K246" s="200" t="s">
        <v>258</v>
      </c>
      <c r="L246" s="201" t="s">
        <v>2084</v>
      </c>
      <c r="M246" s="201">
        <v>1</v>
      </c>
      <c r="N246" s="232">
        <v>29446.278680000003</v>
      </c>
    </row>
    <row r="247" spans="3:14" x14ac:dyDescent="0.25">
      <c r="C247" s="483">
        <v>938</v>
      </c>
      <c r="D247" s="452">
        <v>45133</v>
      </c>
      <c r="E247" s="451" t="s">
        <v>2931</v>
      </c>
      <c r="F247" s="453" t="s">
        <v>10</v>
      </c>
      <c r="G247" s="482">
        <v>235025</v>
      </c>
      <c r="H247" s="136"/>
      <c r="I247" s="370">
        <v>45078</v>
      </c>
      <c r="J247" s="371" t="s">
        <v>74</v>
      </c>
      <c r="K247" s="371" t="s">
        <v>75</v>
      </c>
      <c r="L247" s="198" t="s">
        <v>10</v>
      </c>
      <c r="M247" s="198">
        <v>2</v>
      </c>
      <c r="N247" s="233">
        <v>664473.99200000009</v>
      </c>
    </row>
    <row r="248" spans="3:14" x14ac:dyDescent="0.25">
      <c r="C248" s="483">
        <v>1003</v>
      </c>
      <c r="D248" s="452">
        <v>45134</v>
      </c>
      <c r="E248" s="451" t="s">
        <v>2932</v>
      </c>
      <c r="F248" s="453" t="s">
        <v>10</v>
      </c>
      <c r="G248" s="482">
        <v>238000</v>
      </c>
      <c r="H248" s="136"/>
      <c r="I248" s="203">
        <v>45078</v>
      </c>
      <c r="J248" s="196" t="s">
        <v>307</v>
      </c>
      <c r="K248" s="196" t="s">
        <v>308</v>
      </c>
      <c r="L248" s="197" t="s">
        <v>10</v>
      </c>
      <c r="M248" s="197">
        <v>2</v>
      </c>
      <c r="N248" s="231">
        <v>1127906.9638200002</v>
      </c>
    </row>
    <row r="249" spans="3:14" x14ac:dyDescent="0.25">
      <c r="C249" s="483">
        <v>104</v>
      </c>
      <c r="D249" s="474">
        <v>45135</v>
      </c>
      <c r="E249" s="475" t="s">
        <v>2933</v>
      </c>
      <c r="F249" s="476" t="s">
        <v>10</v>
      </c>
      <c r="G249" s="482">
        <v>223125</v>
      </c>
      <c r="H249" s="136"/>
      <c r="I249" s="203">
        <v>45082</v>
      </c>
      <c r="J249" s="196" t="s">
        <v>2013</v>
      </c>
      <c r="K249" s="196" t="s">
        <v>2014</v>
      </c>
      <c r="L249" s="197" t="s">
        <v>10</v>
      </c>
      <c r="M249" s="197">
        <v>3</v>
      </c>
      <c r="N249" s="231">
        <v>13923</v>
      </c>
    </row>
    <row r="250" spans="3:14" x14ac:dyDescent="0.25">
      <c r="C250" s="483">
        <v>104</v>
      </c>
      <c r="D250" s="474">
        <v>45135</v>
      </c>
      <c r="E250" s="475" t="s">
        <v>2934</v>
      </c>
      <c r="F250" s="476" t="s">
        <v>10</v>
      </c>
      <c r="G250" s="482">
        <v>297500</v>
      </c>
      <c r="H250" s="136"/>
      <c r="I250" s="203">
        <v>45082</v>
      </c>
      <c r="J250" s="196" t="s">
        <v>503</v>
      </c>
      <c r="K250" s="196" t="s">
        <v>504</v>
      </c>
      <c r="L250" s="197" t="s">
        <v>10</v>
      </c>
      <c r="M250" s="197">
        <v>3</v>
      </c>
      <c r="N250" s="231">
        <v>21939.260070000004</v>
      </c>
    </row>
    <row r="251" spans="3:14" x14ac:dyDescent="0.25">
      <c r="C251" s="483">
        <v>938</v>
      </c>
      <c r="D251" s="474">
        <v>45133</v>
      </c>
      <c r="E251" s="475" t="s">
        <v>2931</v>
      </c>
      <c r="F251" s="476" t="s">
        <v>10</v>
      </c>
      <c r="G251" s="482">
        <v>235025</v>
      </c>
      <c r="H251" s="136"/>
      <c r="I251" s="203">
        <v>45083</v>
      </c>
      <c r="J251" s="196" t="s">
        <v>521</v>
      </c>
      <c r="K251" s="196" t="s">
        <v>522</v>
      </c>
      <c r="L251" s="197" t="s">
        <v>10</v>
      </c>
      <c r="M251" s="197">
        <v>1</v>
      </c>
      <c r="N251" s="231">
        <v>16732.290119999998</v>
      </c>
    </row>
    <row r="252" spans="3:14" ht="15.75" thickBot="1" x14ac:dyDescent="0.3">
      <c r="C252" s="484">
        <v>1003</v>
      </c>
      <c r="D252" s="485">
        <v>45134</v>
      </c>
      <c r="E252" s="7" t="s">
        <v>2932</v>
      </c>
      <c r="F252" s="486" t="s">
        <v>10</v>
      </c>
      <c r="G252" s="473">
        <v>238000</v>
      </c>
      <c r="H252" s="136"/>
      <c r="I252" s="203">
        <v>45083</v>
      </c>
      <c r="J252" s="196" t="s">
        <v>243</v>
      </c>
      <c r="K252" s="196" t="s">
        <v>244</v>
      </c>
      <c r="L252" s="197" t="s">
        <v>10</v>
      </c>
      <c r="M252" s="197">
        <v>1</v>
      </c>
      <c r="N252" s="231">
        <v>1288.83664</v>
      </c>
    </row>
    <row r="253" spans="3:14" x14ac:dyDescent="0.25">
      <c r="C253" s="522">
        <v>5995</v>
      </c>
      <c r="D253" s="523">
        <v>45140</v>
      </c>
      <c r="E253" s="524" t="s">
        <v>3400</v>
      </c>
      <c r="F253" s="525" t="s">
        <v>10</v>
      </c>
      <c r="G253" s="468">
        <v>74375</v>
      </c>
      <c r="H253" s="136"/>
      <c r="I253" s="203">
        <v>45083</v>
      </c>
      <c r="J253" s="196" t="s">
        <v>977</v>
      </c>
      <c r="K253" s="196" t="s">
        <v>978</v>
      </c>
      <c r="L253" s="197" t="s">
        <v>10</v>
      </c>
      <c r="M253" s="197">
        <v>8</v>
      </c>
      <c r="N253" s="231">
        <v>2527199.99168</v>
      </c>
    </row>
    <row r="254" spans="3:14" x14ac:dyDescent="0.25">
      <c r="C254" s="526">
        <v>5995</v>
      </c>
      <c r="D254" s="520">
        <v>45140</v>
      </c>
      <c r="E254" s="519" t="s">
        <v>3401</v>
      </c>
      <c r="F254" s="521" t="s">
        <v>10</v>
      </c>
      <c r="G254" s="482">
        <v>29750</v>
      </c>
      <c r="H254" s="136"/>
      <c r="I254" s="203">
        <v>45083</v>
      </c>
      <c r="J254" s="196" t="s">
        <v>2465</v>
      </c>
      <c r="K254" s="196" t="s">
        <v>724</v>
      </c>
      <c r="L254" s="197" t="s">
        <v>10</v>
      </c>
      <c r="M254" s="197">
        <v>1</v>
      </c>
      <c r="N254" s="231">
        <v>233999.99349999998</v>
      </c>
    </row>
    <row r="255" spans="3:14" x14ac:dyDescent="0.25">
      <c r="C255" s="526">
        <v>5995</v>
      </c>
      <c r="D255" s="520">
        <v>45140</v>
      </c>
      <c r="E255" s="519" t="s">
        <v>3402</v>
      </c>
      <c r="F255" s="521" t="s">
        <v>10</v>
      </c>
      <c r="G255" s="482">
        <v>59500</v>
      </c>
      <c r="H255" s="136"/>
      <c r="I255" s="203">
        <v>45083</v>
      </c>
      <c r="J255" s="196" t="s">
        <v>2466</v>
      </c>
      <c r="K255" s="196" t="s">
        <v>2467</v>
      </c>
      <c r="L255" s="197" t="s">
        <v>10</v>
      </c>
      <c r="M255" s="197">
        <v>1</v>
      </c>
      <c r="N255" s="231">
        <v>4030000.0049400004</v>
      </c>
    </row>
    <row r="256" spans="3:14" x14ac:dyDescent="0.25">
      <c r="C256" s="526">
        <v>1002</v>
      </c>
      <c r="D256" s="520">
        <v>45140</v>
      </c>
      <c r="E256" s="519" t="s">
        <v>3403</v>
      </c>
      <c r="F256" s="521" t="s">
        <v>10</v>
      </c>
      <c r="G256" s="482">
        <v>1338750</v>
      </c>
      <c r="H256" s="136"/>
      <c r="I256" s="203">
        <v>45086</v>
      </c>
      <c r="J256" s="196" t="s">
        <v>74</v>
      </c>
      <c r="K256" s="196" t="s">
        <v>75</v>
      </c>
      <c r="L256" s="197" t="s">
        <v>10</v>
      </c>
      <c r="M256" s="197">
        <v>3</v>
      </c>
      <c r="N256" s="231">
        <v>996710.98800000013</v>
      </c>
    </row>
    <row r="257" spans="3:14" x14ac:dyDescent="0.25">
      <c r="C257" s="526">
        <v>1002</v>
      </c>
      <c r="D257" s="520">
        <v>45140</v>
      </c>
      <c r="E257" s="519" t="s">
        <v>3404</v>
      </c>
      <c r="F257" s="521" t="s">
        <v>10</v>
      </c>
      <c r="G257" s="482">
        <v>743750</v>
      </c>
      <c r="H257" s="136"/>
      <c r="I257" s="203">
        <v>45091</v>
      </c>
      <c r="J257" s="196" t="s">
        <v>2468</v>
      </c>
      <c r="K257" s="196" t="s">
        <v>87</v>
      </c>
      <c r="L257" s="197" t="s">
        <v>10</v>
      </c>
      <c r="M257" s="197">
        <v>2</v>
      </c>
      <c r="N257" s="231">
        <v>675999.98466000007</v>
      </c>
    </row>
    <row r="258" spans="3:14" x14ac:dyDescent="0.25">
      <c r="C258" s="526" t="s">
        <v>3405</v>
      </c>
      <c r="D258" s="520">
        <v>45146</v>
      </c>
      <c r="E258" s="519" t="s">
        <v>3406</v>
      </c>
      <c r="F258" s="521" t="s">
        <v>10</v>
      </c>
      <c r="G258" s="482">
        <v>223125</v>
      </c>
      <c r="H258" s="136"/>
      <c r="I258" s="203">
        <v>45098</v>
      </c>
      <c r="J258" s="196" t="s">
        <v>390</v>
      </c>
      <c r="K258" s="196" t="s">
        <v>391</v>
      </c>
      <c r="L258" s="197" t="s">
        <v>10</v>
      </c>
      <c r="M258" s="197">
        <v>2</v>
      </c>
      <c r="N258" s="231">
        <v>216221.34351999999</v>
      </c>
    </row>
    <row r="259" spans="3:14" x14ac:dyDescent="0.25">
      <c r="C259" s="526">
        <v>3381</v>
      </c>
      <c r="D259" s="520">
        <v>45149</v>
      </c>
      <c r="E259" s="519" t="s">
        <v>3407</v>
      </c>
      <c r="F259" s="521" t="s">
        <v>10</v>
      </c>
      <c r="G259" s="482">
        <v>208250</v>
      </c>
      <c r="H259" s="136"/>
      <c r="I259" s="203">
        <v>45098</v>
      </c>
      <c r="J259" s="196" t="s">
        <v>392</v>
      </c>
      <c r="K259" s="196" t="s">
        <v>393</v>
      </c>
      <c r="L259" s="197" t="s">
        <v>10</v>
      </c>
      <c r="M259" s="197">
        <v>2</v>
      </c>
      <c r="N259" s="231">
        <v>126803.07276000001</v>
      </c>
    </row>
    <row r="260" spans="3:14" x14ac:dyDescent="0.25">
      <c r="C260" s="526" t="s">
        <v>3408</v>
      </c>
      <c r="D260" s="520">
        <v>45152</v>
      </c>
      <c r="E260" s="519" t="s">
        <v>3409</v>
      </c>
      <c r="F260" s="521" t="s">
        <v>10</v>
      </c>
      <c r="G260" s="482">
        <v>223125</v>
      </c>
      <c r="H260" s="136"/>
      <c r="I260" s="203">
        <v>45098</v>
      </c>
      <c r="J260" s="196" t="s">
        <v>257</v>
      </c>
      <c r="K260" s="196" t="s">
        <v>258</v>
      </c>
      <c r="L260" s="197" t="s">
        <v>10</v>
      </c>
      <c r="M260" s="197">
        <v>2</v>
      </c>
      <c r="N260" s="231">
        <v>57378.415640000007</v>
      </c>
    </row>
    <row r="261" spans="3:14" x14ac:dyDescent="0.25">
      <c r="C261" s="526">
        <v>1005</v>
      </c>
      <c r="D261" s="520">
        <v>45156</v>
      </c>
      <c r="E261" s="519" t="s">
        <v>3410</v>
      </c>
      <c r="F261" s="521" t="s">
        <v>10</v>
      </c>
      <c r="G261" s="482">
        <v>202300</v>
      </c>
      <c r="H261" s="136"/>
      <c r="I261" s="203">
        <v>45098</v>
      </c>
      <c r="J261" s="196" t="s">
        <v>285</v>
      </c>
      <c r="K261" s="196" t="s">
        <v>286</v>
      </c>
      <c r="L261" s="197" t="s">
        <v>10</v>
      </c>
      <c r="M261" s="197">
        <v>1</v>
      </c>
      <c r="N261" s="231">
        <v>400080.51446999999</v>
      </c>
    </row>
    <row r="262" spans="3:14" x14ac:dyDescent="0.25">
      <c r="C262" s="526">
        <v>1006</v>
      </c>
      <c r="D262" s="520">
        <v>45156</v>
      </c>
      <c r="E262" s="519" t="s">
        <v>3411</v>
      </c>
      <c r="F262" s="521" t="s">
        <v>10</v>
      </c>
      <c r="G262" s="482">
        <v>178500</v>
      </c>
      <c r="H262" s="136"/>
      <c r="I262" s="203">
        <v>45098</v>
      </c>
      <c r="J262" s="196" t="s">
        <v>2469</v>
      </c>
      <c r="K262" s="196" t="s">
        <v>2470</v>
      </c>
      <c r="L262" s="197" t="s">
        <v>10</v>
      </c>
      <c r="M262" s="197">
        <v>1</v>
      </c>
      <c r="N262" s="231">
        <v>151064.54999999999</v>
      </c>
    </row>
    <row r="263" spans="3:14" x14ac:dyDescent="0.25">
      <c r="C263" s="526" t="s">
        <v>3412</v>
      </c>
      <c r="D263" s="520">
        <v>45160</v>
      </c>
      <c r="E263" s="519" t="s">
        <v>3413</v>
      </c>
      <c r="F263" s="521" t="s">
        <v>10</v>
      </c>
      <c r="G263" s="482">
        <v>223125</v>
      </c>
      <c r="H263" s="136"/>
      <c r="I263" s="203">
        <v>45098</v>
      </c>
      <c r="J263" s="196" t="s">
        <v>2232</v>
      </c>
      <c r="K263" s="196" t="s">
        <v>2233</v>
      </c>
      <c r="L263" s="197" t="s">
        <v>10</v>
      </c>
      <c r="M263" s="197">
        <v>3</v>
      </c>
      <c r="N263" s="231">
        <v>5662.4840999999997</v>
      </c>
    </row>
    <row r="264" spans="3:14" x14ac:dyDescent="0.25">
      <c r="C264" s="526">
        <v>6257</v>
      </c>
      <c r="D264" s="520">
        <v>45163</v>
      </c>
      <c r="E264" s="519" t="s">
        <v>3414</v>
      </c>
      <c r="F264" s="521" t="s">
        <v>10</v>
      </c>
      <c r="G264" s="482">
        <v>89250</v>
      </c>
      <c r="H264" s="136"/>
      <c r="I264" s="203">
        <v>45098</v>
      </c>
      <c r="J264" s="196" t="s">
        <v>1350</v>
      </c>
      <c r="K264" s="196" t="s">
        <v>1351</v>
      </c>
      <c r="L264" s="197" t="s">
        <v>10</v>
      </c>
      <c r="M264" s="197">
        <v>2</v>
      </c>
      <c r="N264" s="231">
        <v>16865.858100000001</v>
      </c>
    </row>
    <row r="265" spans="3:14" x14ac:dyDescent="0.25">
      <c r="C265" s="526">
        <v>120</v>
      </c>
      <c r="D265" s="520">
        <v>45164</v>
      </c>
      <c r="E265" s="519" t="s">
        <v>3415</v>
      </c>
      <c r="F265" s="521" t="s">
        <v>10</v>
      </c>
      <c r="G265" s="482">
        <v>148750</v>
      </c>
      <c r="H265" s="136"/>
      <c r="I265" s="203">
        <v>45098</v>
      </c>
      <c r="J265" s="196" t="s">
        <v>1130</v>
      </c>
      <c r="K265" s="196" t="s">
        <v>1131</v>
      </c>
      <c r="L265" s="197" t="s">
        <v>10</v>
      </c>
      <c r="M265" s="197">
        <v>80</v>
      </c>
      <c r="N265" s="231">
        <v>20432.776000000002</v>
      </c>
    </row>
    <row r="266" spans="3:14" x14ac:dyDescent="0.25">
      <c r="C266" s="526" t="s">
        <v>3416</v>
      </c>
      <c r="D266" s="520">
        <v>45166</v>
      </c>
      <c r="E266" s="519" t="s">
        <v>3417</v>
      </c>
      <c r="F266" s="521" t="s">
        <v>10</v>
      </c>
      <c r="G266" s="482">
        <v>223125</v>
      </c>
      <c r="H266" s="136"/>
      <c r="I266" s="203">
        <v>45102</v>
      </c>
      <c r="J266" s="196" t="s">
        <v>477</v>
      </c>
      <c r="K266" s="196" t="s">
        <v>478</v>
      </c>
      <c r="L266" s="197" t="s">
        <v>10</v>
      </c>
      <c r="M266" s="197">
        <v>5</v>
      </c>
      <c r="N266" s="231">
        <v>58011.803849999997</v>
      </c>
    </row>
    <row r="267" spans="3:14" ht="15.75" thickBot="1" x14ac:dyDescent="0.3">
      <c r="C267" s="527" t="s">
        <v>3418</v>
      </c>
      <c r="D267" s="528">
        <v>45166</v>
      </c>
      <c r="E267" s="529" t="s">
        <v>3419</v>
      </c>
      <c r="F267" s="530" t="s">
        <v>10</v>
      </c>
      <c r="G267" s="473">
        <v>223125</v>
      </c>
      <c r="H267" s="136"/>
      <c r="I267" s="203">
        <v>45103</v>
      </c>
      <c r="J267" s="196" t="s">
        <v>2010</v>
      </c>
      <c r="K267" s="196" t="s">
        <v>2011</v>
      </c>
      <c r="L267" s="197" t="s">
        <v>10</v>
      </c>
      <c r="M267" s="197">
        <v>1</v>
      </c>
      <c r="N267" s="231">
        <v>23205</v>
      </c>
    </row>
    <row r="268" spans="3:14" x14ac:dyDescent="0.25">
      <c r="C268" s="549">
        <v>45170</v>
      </c>
      <c r="D268" s="550">
        <v>45170</v>
      </c>
      <c r="E268" s="417" t="s">
        <v>3862</v>
      </c>
      <c r="F268" s="417" t="s">
        <v>10</v>
      </c>
      <c r="G268" s="551">
        <v>223125</v>
      </c>
      <c r="H268" s="136"/>
      <c r="I268" s="203">
        <v>45103</v>
      </c>
      <c r="J268" s="196" t="s">
        <v>2471</v>
      </c>
      <c r="K268" s="196" t="s">
        <v>2472</v>
      </c>
      <c r="L268" s="197" t="s">
        <v>10</v>
      </c>
      <c r="M268" s="197">
        <v>1</v>
      </c>
      <c r="N268" s="231">
        <v>15470</v>
      </c>
    </row>
    <row r="269" spans="3:14" x14ac:dyDescent="0.25">
      <c r="C269" s="552">
        <v>45170</v>
      </c>
      <c r="D269" s="435">
        <v>45170</v>
      </c>
      <c r="E269" s="415" t="s">
        <v>3863</v>
      </c>
      <c r="F269" s="415" t="s">
        <v>10</v>
      </c>
      <c r="G269" s="553">
        <v>119000</v>
      </c>
      <c r="H269" s="136"/>
      <c r="I269" s="203">
        <v>45103</v>
      </c>
      <c r="J269" s="196" t="s">
        <v>545</v>
      </c>
      <c r="K269" s="196" t="s">
        <v>546</v>
      </c>
      <c r="L269" s="197" t="s">
        <v>10</v>
      </c>
      <c r="M269" s="197">
        <v>4</v>
      </c>
      <c r="N269" s="231">
        <v>18564</v>
      </c>
    </row>
    <row r="270" spans="3:14" x14ac:dyDescent="0.25">
      <c r="C270" s="552">
        <v>45173</v>
      </c>
      <c r="D270" s="435">
        <v>45173</v>
      </c>
      <c r="E270" s="415" t="s">
        <v>2931</v>
      </c>
      <c r="F270" s="415" t="s">
        <v>10</v>
      </c>
      <c r="G270" s="553">
        <v>223125</v>
      </c>
      <c r="H270" s="136"/>
      <c r="I270" s="203">
        <v>45103</v>
      </c>
      <c r="J270" s="196" t="s">
        <v>1220</v>
      </c>
      <c r="K270" s="196" t="s">
        <v>296</v>
      </c>
      <c r="L270" s="197" t="s">
        <v>10</v>
      </c>
      <c r="M270" s="197">
        <v>1</v>
      </c>
      <c r="N270" s="231">
        <v>30940</v>
      </c>
    </row>
    <row r="271" spans="3:14" x14ac:dyDescent="0.25">
      <c r="C271" s="552">
        <v>45174</v>
      </c>
      <c r="D271" s="435">
        <v>45174</v>
      </c>
      <c r="E271" s="415" t="s">
        <v>3864</v>
      </c>
      <c r="F271" s="415" t="s">
        <v>10</v>
      </c>
      <c r="G271" s="553">
        <v>371875</v>
      </c>
      <c r="H271" s="136"/>
      <c r="I271" s="203">
        <v>45103</v>
      </c>
      <c r="J271" s="196" t="s">
        <v>2473</v>
      </c>
      <c r="K271" s="196" t="s">
        <v>2474</v>
      </c>
      <c r="L271" s="197" t="s">
        <v>10</v>
      </c>
      <c r="M271" s="197">
        <v>1</v>
      </c>
      <c r="N271" s="231">
        <v>15470</v>
      </c>
    </row>
    <row r="272" spans="3:14" x14ac:dyDescent="0.25">
      <c r="C272" s="552">
        <v>45175</v>
      </c>
      <c r="D272" s="435">
        <v>45175</v>
      </c>
      <c r="E272" s="415" t="s">
        <v>3865</v>
      </c>
      <c r="F272" s="415" t="s">
        <v>10</v>
      </c>
      <c r="G272" s="553">
        <v>37499.875</v>
      </c>
      <c r="H272" s="136"/>
      <c r="I272" s="203">
        <v>45103</v>
      </c>
      <c r="J272" s="196" t="s">
        <v>2475</v>
      </c>
      <c r="K272" s="196" t="s">
        <v>2476</v>
      </c>
      <c r="L272" s="197" t="s">
        <v>10</v>
      </c>
      <c r="M272" s="197">
        <v>2</v>
      </c>
      <c r="N272" s="231">
        <v>309400</v>
      </c>
    </row>
    <row r="273" spans="3:14" x14ac:dyDescent="0.25">
      <c r="C273" s="552">
        <v>45180</v>
      </c>
      <c r="D273" s="435">
        <v>45180</v>
      </c>
      <c r="E273" s="415" t="s">
        <v>3866</v>
      </c>
      <c r="F273" s="415" t="s">
        <v>10</v>
      </c>
      <c r="G273" s="553">
        <v>59500</v>
      </c>
      <c r="I273" s="203">
        <v>45103</v>
      </c>
      <c r="J273" s="196" t="s">
        <v>2477</v>
      </c>
      <c r="K273" s="196" t="s">
        <v>2478</v>
      </c>
      <c r="L273" s="197" t="s">
        <v>10</v>
      </c>
      <c r="M273" s="197">
        <v>2</v>
      </c>
      <c r="N273" s="231">
        <v>154700</v>
      </c>
    </row>
    <row r="274" spans="3:14" x14ac:dyDescent="0.25">
      <c r="C274" s="552">
        <v>45180</v>
      </c>
      <c r="D274" s="435">
        <v>45180</v>
      </c>
      <c r="E274" s="415" t="s">
        <v>3451</v>
      </c>
      <c r="F274" s="415" t="s">
        <v>10</v>
      </c>
      <c r="G274" s="553">
        <v>59500</v>
      </c>
      <c r="I274" s="203">
        <v>45103</v>
      </c>
      <c r="J274" s="196" t="s">
        <v>2479</v>
      </c>
      <c r="K274" s="196" t="s">
        <v>1251</v>
      </c>
      <c r="L274" s="197" t="s">
        <v>10</v>
      </c>
      <c r="M274" s="197">
        <v>8</v>
      </c>
      <c r="N274" s="231">
        <v>6188</v>
      </c>
    </row>
    <row r="275" spans="3:14" x14ac:dyDescent="0.25">
      <c r="C275" s="552">
        <v>45180</v>
      </c>
      <c r="D275" s="435">
        <v>45180</v>
      </c>
      <c r="E275" s="415" t="s">
        <v>3867</v>
      </c>
      <c r="F275" s="415" t="s">
        <v>10</v>
      </c>
      <c r="G275" s="553">
        <v>44625</v>
      </c>
      <c r="I275" s="203">
        <v>45103</v>
      </c>
      <c r="J275" s="196" t="s">
        <v>402</v>
      </c>
      <c r="K275" s="196" t="s">
        <v>403</v>
      </c>
      <c r="L275" s="197" t="s">
        <v>10</v>
      </c>
      <c r="M275" s="197">
        <v>1</v>
      </c>
      <c r="N275" s="231">
        <v>30940</v>
      </c>
    </row>
    <row r="276" spans="3:14" x14ac:dyDescent="0.25">
      <c r="C276" s="552">
        <v>45180</v>
      </c>
      <c r="D276" s="435">
        <v>45180</v>
      </c>
      <c r="E276" s="415" t="s">
        <v>3868</v>
      </c>
      <c r="F276" s="415" t="s">
        <v>10</v>
      </c>
      <c r="G276" s="553">
        <v>357000</v>
      </c>
      <c r="I276" s="203">
        <v>45103</v>
      </c>
      <c r="J276" s="196" t="s">
        <v>694</v>
      </c>
      <c r="K276" s="196" t="s">
        <v>819</v>
      </c>
      <c r="L276" s="197" t="s">
        <v>10</v>
      </c>
      <c r="M276" s="197">
        <v>5</v>
      </c>
      <c r="N276" s="231">
        <v>7735</v>
      </c>
    </row>
    <row r="277" spans="3:14" x14ac:dyDescent="0.25">
      <c r="C277" s="552">
        <v>45180</v>
      </c>
      <c r="D277" s="435">
        <v>45180</v>
      </c>
      <c r="E277" s="415" t="s">
        <v>3869</v>
      </c>
      <c r="F277" s="415" t="s">
        <v>10</v>
      </c>
      <c r="G277" s="553">
        <v>148750</v>
      </c>
      <c r="I277" s="203">
        <v>45103</v>
      </c>
      <c r="J277" s="196" t="s">
        <v>2471</v>
      </c>
      <c r="K277" s="196" t="s">
        <v>2472</v>
      </c>
      <c r="L277" s="197" t="s">
        <v>10</v>
      </c>
      <c r="M277" s="197">
        <v>2</v>
      </c>
      <c r="N277" s="231">
        <v>30940</v>
      </c>
    </row>
    <row r="278" spans="3:14" x14ac:dyDescent="0.25">
      <c r="C278" s="552">
        <v>45180</v>
      </c>
      <c r="D278" s="435">
        <v>45180</v>
      </c>
      <c r="E278" s="415" t="s">
        <v>3870</v>
      </c>
      <c r="F278" s="415" t="s">
        <v>10</v>
      </c>
      <c r="G278" s="553">
        <v>238000</v>
      </c>
      <c r="I278" s="203">
        <v>45103</v>
      </c>
      <c r="J278" s="196" t="s">
        <v>2480</v>
      </c>
      <c r="K278" s="196" t="s">
        <v>87</v>
      </c>
      <c r="L278" s="197" t="s">
        <v>10</v>
      </c>
      <c r="M278" s="197">
        <v>2</v>
      </c>
      <c r="N278" s="231">
        <v>675999.98466000007</v>
      </c>
    </row>
    <row r="279" spans="3:14" x14ac:dyDescent="0.25">
      <c r="C279" s="552">
        <v>45180</v>
      </c>
      <c r="D279" s="435">
        <v>45180</v>
      </c>
      <c r="E279" s="415" t="s">
        <v>3871</v>
      </c>
      <c r="F279" s="415" t="s">
        <v>10</v>
      </c>
      <c r="G279" s="553">
        <v>505750</v>
      </c>
      <c r="I279" s="203">
        <v>45106</v>
      </c>
      <c r="J279" s="196" t="s">
        <v>74</v>
      </c>
      <c r="K279" s="196" t="s">
        <v>75</v>
      </c>
      <c r="L279" s="197" t="s">
        <v>10</v>
      </c>
      <c r="M279" s="197">
        <v>5</v>
      </c>
      <c r="N279" s="231">
        <v>1666627.8850000002</v>
      </c>
    </row>
    <row r="280" spans="3:14" x14ac:dyDescent="0.25">
      <c r="C280" s="552">
        <v>45180</v>
      </c>
      <c r="D280" s="435">
        <v>45180</v>
      </c>
      <c r="E280" s="415" t="s">
        <v>3872</v>
      </c>
      <c r="F280" s="415" t="s">
        <v>10</v>
      </c>
      <c r="G280" s="553">
        <v>371875</v>
      </c>
      <c r="I280" s="583">
        <v>45107</v>
      </c>
      <c r="J280" s="584" t="s">
        <v>1371</v>
      </c>
      <c r="K280" s="584" t="s">
        <v>1372</v>
      </c>
      <c r="L280" s="585" t="s">
        <v>10</v>
      </c>
      <c r="M280" s="585">
        <v>1</v>
      </c>
      <c r="N280" s="231"/>
    </row>
    <row r="281" spans="3:14" x14ac:dyDescent="0.25">
      <c r="C281" s="552">
        <v>45180</v>
      </c>
      <c r="D281" s="435">
        <v>45180</v>
      </c>
      <c r="E281" s="415" t="s">
        <v>3419</v>
      </c>
      <c r="F281" s="415" t="s">
        <v>10</v>
      </c>
      <c r="G281" s="553">
        <v>223125</v>
      </c>
      <c r="I281" s="583">
        <v>45107</v>
      </c>
      <c r="J281" s="584" t="s">
        <v>1373</v>
      </c>
      <c r="K281" s="584" t="s">
        <v>1374</v>
      </c>
      <c r="L281" s="585" t="s">
        <v>10</v>
      </c>
      <c r="M281" s="585">
        <v>1</v>
      </c>
      <c r="N281" s="231"/>
    </row>
    <row r="282" spans="3:14" x14ac:dyDescent="0.25">
      <c r="C282" s="552">
        <v>45180</v>
      </c>
      <c r="D282" s="435">
        <v>45180</v>
      </c>
      <c r="E282" s="415" t="s">
        <v>3873</v>
      </c>
      <c r="F282" s="415" t="s">
        <v>10</v>
      </c>
      <c r="G282" s="553">
        <v>223125</v>
      </c>
      <c r="I282" s="203">
        <v>45079</v>
      </c>
      <c r="J282" s="196" t="s">
        <v>364</v>
      </c>
      <c r="K282" s="196" t="s">
        <v>365</v>
      </c>
      <c r="L282" s="197" t="s">
        <v>2481</v>
      </c>
      <c r="M282" s="197">
        <v>1</v>
      </c>
      <c r="N282" s="231">
        <v>10449.257909999998</v>
      </c>
    </row>
    <row r="283" spans="3:14" ht="15.75" thickBot="1" x14ac:dyDescent="0.3">
      <c r="C283" s="552">
        <v>45181</v>
      </c>
      <c r="D283" s="435">
        <v>45181</v>
      </c>
      <c r="E283" s="415" t="s">
        <v>3874</v>
      </c>
      <c r="F283" s="415" t="s">
        <v>10</v>
      </c>
      <c r="G283" s="553">
        <v>104125</v>
      </c>
      <c r="I283" s="199">
        <v>45079</v>
      </c>
      <c r="J283" s="200" t="s">
        <v>364</v>
      </c>
      <c r="K283" s="200" t="s">
        <v>365</v>
      </c>
      <c r="L283" s="201" t="s">
        <v>2481</v>
      </c>
      <c r="M283" s="201">
        <v>1</v>
      </c>
      <c r="N283" s="232">
        <v>10449.257909999998</v>
      </c>
    </row>
    <row r="284" spans="3:14" x14ac:dyDescent="0.25">
      <c r="C284" s="552">
        <v>45181</v>
      </c>
      <c r="D284" s="435">
        <v>45181</v>
      </c>
      <c r="E284" s="415" t="s">
        <v>3875</v>
      </c>
      <c r="F284" s="415" t="s">
        <v>10</v>
      </c>
      <c r="G284" s="553">
        <v>223125</v>
      </c>
      <c r="I284" s="464">
        <v>45111</v>
      </c>
      <c r="J284" s="465" t="s">
        <v>191</v>
      </c>
      <c r="K284" s="465" t="s">
        <v>192</v>
      </c>
      <c r="L284" s="466" t="s">
        <v>10</v>
      </c>
      <c r="M284" s="467">
        <v>4</v>
      </c>
      <c r="N284" s="468">
        <v>512976.5368</v>
      </c>
    </row>
    <row r="285" spans="3:14" x14ac:dyDescent="0.25">
      <c r="C285" s="552">
        <v>45184</v>
      </c>
      <c r="D285" s="435">
        <v>45184</v>
      </c>
      <c r="E285" s="415" t="s">
        <v>3876</v>
      </c>
      <c r="F285" s="415" t="s">
        <v>10</v>
      </c>
      <c r="G285" s="553">
        <v>223125</v>
      </c>
      <c r="I285" s="492">
        <v>45112</v>
      </c>
      <c r="J285" s="451" t="s">
        <v>1018</v>
      </c>
      <c r="K285" s="451" t="s">
        <v>1019</v>
      </c>
      <c r="L285" s="462" t="s">
        <v>10</v>
      </c>
      <c r="M285" s="453">
        <v>1</v>
      </c>
      <c r="N285" s="482">
        <v>30940</v>
      </c>
    </row>
    <row r="286" spans="3:14" x14ac:dyDescent="0.25">
      <c r="C286" s="552">
        <v>45184</v>
      </c>
      <c r="D286" s="435">
        <v>45184</v>
      </c>
      <c r="E286" s="415" t="s">
        <v>3877</v>
      </c>
      <c r="F286" s="415" t="s">
        <v>10</v>
      </c>
      <c r="G286" s="553">
        <v>223125</v>
      </c>
      <c r="I286" s="492">
        <v>45112</v>
      </c>
      <c r="J286" s="451" t="s">
        <v>2935</v>
      </c>
      <c r="K286" s="451" t="s">
        <v>2936</v>
      </c>
      <c r="L286" s="462" t="s">
        <v>10</v>
      </c>
      <c r="M286" s="453">
        <v>1</v>
      </c>
      <c r="N286" s="482">
        <v>15470</v>
      </c>
    </row>
    <row r="287" spans="3:14" x14ac:dyDescent="0.25">
      <c r="C287" s="552">
        <v>45185</v>
      </c>
      <c r="D287" s="435">
        <v>45185</v>
      </c>
      <c r="E287" s="415" t="s">
        <v>3878</v>
      </c>
      <c r="F287" s="415" t="s">
        <v>10</v>
      </c>
      <c r="G287" s="553">
        <v>223125</v>
      </c>
      <c r="I287" s="492">
        <v>45112</v>
      </c>
      <c r="J287" s="451" t="s">
        <v>2013</v>
      </c>
      <c r="K287" s="451" t="s">
        <v>2014</v>
      </c>
      <c r="L287" s="462" t="s">
        <v>10</v>
      </c>
      <c r="M287" s="453">
        <v>3</v>
      </c>
      <c r="N287" s="482">
        <v>13923</v>
      </c>
    </row>
    <row r="288" spans="3:14" x14ac:dyDescent="0.25">
      <c r="C288" s="552">
        <v>45190</v>
      </c>
      <c r="D288" s="435">
        <v>45190</v>
      </c>
      <c r="E288" s="415" t="s">
        <v>3336</v>
      </c>
      <c r="F288" s="415" t="s">
        <v>10</v>
      </c>
      <c r="G288" s="553">
        <v>2975000</v>
      </c>
      <c r="I288" s="492">
        <v>45112</v>
      </c>
      <c r="J288" s="451" t="s">
        <v>2937</v>
      </c>
      <c r="K288" s="451" t="s">
        <v>2938</v>
      </c>
      <c r="L288" s="462" t="s">
        <v>10</v>
      </c>
      <c r="M288" s="453">
        <v>1</v>
      </c>
      <c r="N288" s="482">
        <v>10829</v>
      </c>
    </row>
    <row r="289" spans="3:14" x14ac:dyDescent="0.25">
      <c r="C289" s="552">
        <v>45190</v>
      </c>
      <c r="D289" s="435">
        <v>45190</v>
      </c>
      <c r="E289" s="415" t="s">
        <v>3879</v>
      </c>
      <c r="F289" s="415" t="s">
        <v>10</v>
      </c>
      <c r="G289" s="553">
        <v>297500</v>
      </c>
      <c r="I289" s="492">
        <v>45112</v>
      </c>
      <c r="J289" s="451" t="s">
        <v>694</v>
      </c>
      <c r="K289" s="451" t="s">
        <v>819</v>
      </c>
      <c r="L289" s="462" t="s">
        <v>10</v>
      </c>
      <c r="M289" s="453">
        <v>4</v>
      </c>
      <c r="N289" s="482">
        <v>6188</v>
      </c>
    </row>
    <row r="290" spans="3:14" x14ac:dyDescent="0.25">
      <c r="C290" s="552">
        <v>45190</v>
      </c>
      <c r="D290" s="435">
        <v>45190</v>
      </c>
      <c r="E290" s="415" t="s">
        <v>3880</v>
      </c>
      <c r="F290" s="415" t="s">
        <v>10</v>
      </c>
      <c r="G290" s="553">
        <v>297500</v>
      </c>
      <c r="I290" s="492">
        <v>45112</v>
      </c>
      <c r="J290" s="451" t="s">
        <v>2939</v>
      </c>
      <c r="K290" s="451" t="s">
        <v>2940</v>
      </c>
      <c r="L290" s="462" t="s">
        <v>10</v>
      </c>
      <c r="M290" s="453">
        <v>2</v>
      </c>
      <c r="N290" s="482">
        <v>1908399.99168</v>
      </c>
    </row>
    <row r="291" spans="3:14" x14ac:dyDescent="0.25">
      <c r="C291" s="552">
        <v>45191</v>
      </c>
      <c r="D291" s="435">
        <v>45191</v>
      </c>
      <c r="E291" s="415" t="s">
        <v>3881</v>
      </c>
      <c r="F291" s="415" t="s">
        <v>10</v>
      </c>
      <c r="G291" s="553">
        <v>223125</v>
      </c>
      <c r="I291" s="492">
        <v>45113</v>
      </c>
      <c r="J291" s="451" t="s">
        <v>136</v>
      </c>
      <c r="K291" s="451" t="s">
        <v>137</v>
      </c>
      <c r="L291" s="462" t="s">
        <v>10</v>
      </c>
      <c r="M291" s="453">
        <v>1</v>
      </c>
      <c r="N291" s="482">
        <v>30810.005590000001</v>
      </c>
    </row>
    <row r="292" spans="3:14" x14ac:dyDescent="0.25">
      <c r="C292" s="552">
        <v>45194</v>
      </c>
      <c r="D292" s="435">
        <v>45194</v>
      </c>
      <c r="E292" s="415" t="s">
        <v>3882</v>
      </c>
      <c r="F292" s="415" t="s">
        <v>10</v>
      </c>
      <c r="G292" s="553">
        <v>267750</v>
      </c>
      <c r="I292" s="492">
        <v>45113</v>
      </c>
      <c r="J292" s="451" t="s">
        <v>136</v>
      </c>
      <c r="K292" s="451" t="s">
        <v>137</v>
      </c>
      <c r="L292" s="462" t="s">
        <v>10</v>
      </c>
      <c r="M292" s="453">
        <v>1</v>
      </c>
      <c r="N292" s="482">
        <v>30810.005590000001</v>
      </c>
    </row>
    <row r="293" spans="3:14" x14ac:dyDescent="0.25">
      <c r="C293" s="552">
        <v>45195</v>
      </c>
      <c r="D293" s="435">
        <v>45195</v>
      </c>
      <c r="E293" s="415" t="s">
        <v>3883</v>
      </c>
      <c r="F293" s="415" t="s">
        <v>10</v>
      </c>
      <c r="G293" s="553">
        <v>223125</v>
      </c>
      <c r="I293" s="491">
        <v>45113</v>
      </c>
      <c r="J293" s="461" t="s">
        <v>74</v>
      </c>
      <c r="K293" s="461" t="s">
        <v>75</v>
      </c>
      <c r="L293" s="462" t="s">
        <v>10</v>
      </c>
      <c r="M293" s="463">
        <v>1</v>
      </c>
      <c r="N293" s="482">
        <v>346256.01400000002</v>
      </c>
    </row>
    <row r="294" spans="3:14" x14ac:dyDescent="0.25">
      <c r="C294" s="552">
        <v>45195</v>
      </c>
      <c r="D294" s="435">
        <v>45195</v>
      </c>
      <c r="E294" s="415" t="s">
        <v>3178</v>
      </c>
      <c r="F294" s="415" t="s">
        <v>10</v>
      </c>
      <c r="G294" s="553">
        <v>44625</v>
      </c>
      <c r="I294" s="491">
        <v>45113</v>
      </c>
      <c r="J294" s="461" t="s">
        <v>191</v>
      </c>
      <c r="K294" s="461" t="s">
        <v>192</v>
      </c>
      <c r="L294" s="462" t="s">
        <v>10</v>
      </c>
      <c r="M294" s="463">
        <v>2</v>
      </c>
      <c r="N294" s="482">
        <v>256488.2684</v>
      </c>
    </row>
    <row r="295" spans="3:14" x14ac:dyDescent="0.25">
      <c r="C295" s="552">
        <v>45195</v>
      </c>
      <c r="D295" s="435">
        <v>45195</v>
      </c>
      <c r="E295" s="415" t="s">
        <v>3884</v>
      </c>
      <c r="F295" s="415" t="s">
        <v>10</v>
      </c>
      <c r="G295" s="553">
        <v>59500</v>
      </c>
      <c r="I295" s="491">
        <v>45117</v>
      </c>
      <c r="J295" s="513" t="s">
        <v>2480</v>
      </c>
      <c r="K295" s="461" t="s">
        <v>87</v>
      </c>
      <c r="L295" s="462" t="s">
        <v>10</v>
      </c>
      <c r="M295" s="463">
        <v>2</v>
      </c>
      <c r="N295" s="482">
        <v>675999.98466000007</v>
      </c>
    </row>
    <row r="296" spans="3:14" x14ac:dyDescent="0.25">
      <c r="C296" s="552">
        <v>45196</v>
      </c>
      <c r="D296" s="435">
        <v>45196</v>
      </c>
      <c r="E296" s="415" t="s">
        <v>3885</v>
      </c>
      <c r="F296" s="415" t="s">
        <v>10</v>
      </c>
      <c r="G296" s="553">
        <v>104125</v>
      </c>
      <c r="I296" s="491">
        <v>45117</v>
      </c>
      <c r="J296" s="513" t="s">
        <v>2480</v>
      </c>
      <c r="K296" s="461" t="s">
        <v>87</v>
      </c>
      <c r="L296" s="462" t="s">
        <v>10</v>
      </c>
      <c r="M296" s="463">
        <v>2</v>
      </c>
      <c r="N296" s="482">
        <v>675999.98466000007</v>
      </c>
    </row>
    <row r="297" spans="3:14" x14ac:dyDescent="0.25">
      <c r="C297" s="552">
        <v>45196</v>
      </c>
      <c r="D297" s="435">
        <v>45196</v>
      </c>
      <c r="E297" s="415" t="s">
        <v>3886</v>
      </c>
      <c r="F297" s="415" t="s">
        <v>10</v>
      </c>
      <c r="G297" s="553">
        <v>37187.5</v>
      </c>
      <c r="I297" s="491">
        <v>45120</v>
      </c>
      <c r="J297" s="461" t="s">
        <v>2159</v>
      </c>
      <c r="K297" s="461" t="s">
        <v>2160</v>
      </c>
      <c r="L297" s="462" t="s">
        <v>10</v>
      </c>
      <c r="M297" s="463">
        <v>0.5</v>
      </c>
      <c r="N297" s="482">
        <v>1397500.0007150001</v>
      </c>
    </row>
    <row r="298" spans="3:14" x14ac:dyDescent="0.25">
      <c r="C298" s="552">
        <v>45196</v>
      </c>
      <c r="D298" s="435">
        <v>45196</v>
      </c>
      <c r="E298" s="415" t="s">
        <v>3887</v>
      </c>
      <c r="F298" s="415" t="s">
        <v>10</v>
      </c>
      <c r="G298" s="553">
        <v>29750</v>
      </c>
      <c r="I298" s="491">
        <v>45120</v>
      </c>
      <c r="J298" s="461" t="s">
        <v>74</v>
      </c>
      <c r="K298" s="461" t="s">
        <v>75</v>
      </c>
      <c r="L298" s="462" t="s">
        <v>10</v>
      </c>
      <c r="M298" s="463">
        <v>1</v>
      </c>
      <c r="N298" s="482">
        <v>346256.01400000002</v>
      </c>
    </row>
    <row r="299" spans="3:14" x14ac:dyDescent="0.25">
      <c r="C299" s="552">
        <v>45196</v>
      </c>
      <c r="D299" s="435">
        <v>45196</v>
      </c>
      <c r="E299" s="415" t="s">
        <v>3888</v>
      </c>
      <c r="F299" s="415" t="s">
        <v>10</v>
      </c>
      <c r="G299" s="553">
        <v>37187.5</v>
      </c>
      <c r="I299" s="491">
        <v>45121</v>
      </c>
      <c r="J299" s="513" t="s">
        <v>1369</v>
      </c>
      <c r="K299" s="461" t="s">
        <v>1370</v>
      </c>
      <c r="L299" s="462" t="s">
        <v>10</v>
      </c>
      <c r="M299" s="463">
        <v>1</v>
      </c>
      <c r="N299" s="482">
        <v>355810</v>
      </c>
    </row>
    <row r="300" spans="3:14" ht="15.75" thickBot="1" x14ac:dyDescent="0.3">
      <c r="C300" s="554">
        <v>45197</v>
      </c>
      <c r="D300" s="555">
        <v>45197</v>
      </c>
      <c r="E300" s="538" t="s">
        <v>3889</v>
      </c>
      <c r="F300" s="538" t="s">
        <v>10</v>
      </c>
      <c r="G300" s="556">
        <v>223125</v>
      </c>
      <c r="I300" s="491">
        <v>45121</v>
      </c>
      <c r="J300" s="513" t="s">
        <v>817</v>
      </c>
      <c r="K300" s="461" t="s">
        <v>818</v>
      </c>
      <c r="L300" s="462" t="s">
        <v>10</v>
      </c>
      <c r="M300" s="463">
        <v>5</v>
      </c>
      <c r="N300" s="482">
        <v>23205</v>
      </c>
    </row>
    <row r="301" spans="3:14" x14ac:dyDescent="0.25">
      <c r="C301" s="549">
        <v>3561</v>
      </c>
      <c r="D301" s="550">
        <v>45201</v>
      </c>
      <c r="E301" s="417" t="s">
        <v>4266</v>
      </c>
      <c r="F301" s="417" t="s">
        <v>10</v>
      </c>
      <c r="G301" s="551">
        <v>148750</v>
      </c>
      <c r="I301" s="491">
        <v>45121</v>
      </c>
      <c r="J301" s="513" t="s">
        <v>670</v>
      </c>
      <c r="K301" s="461" t="s">
        <v>671</v>
      </c>
      <c r="L301" s="462" t="s">
        <v>10</v>
      </c>
      <c r="M301" s="463">
        <v>1</v>
      </c>
      <c r="N301" s="482">
        <v>5414.5</v>
      </c>
    </row>
    <row r="302" spans="3:14" x14ac:dyDescent="0.25">
      <c r="C302" s="552">
        <v>3561</v>
      </c>
      <c r="D302" s="435">
        <v>45201</v>
      </c>
      <c r="E302" s="415" t="s">
        <v>4267</v>
      </c>
      <c r="F302" s="415" t="s">
        <v>10</v>
      </c>
      <c r="G302" s="553">
        <v>223125</v>
      </c>
      <c r="I302" s="491">
        <v>45121</v>
      </c>
      <c r="J302" s="513" t="s">
        <v>499</v>
      </c>
      <c r="K302" s="461" t="s">
        <v>500</v>
      </c>
      <c r="L302" s="462" t="s">
        <v>10</v>
      </c>
      <c r="M302" s="463">
        <v>3</v>
      </c>
      <c r="N302" s="482">
        <v>176358</v>
      </c>
    </row>
    <row r="303" spans="3:14" x14ac:dyDescent="0.25">
      <c r="C303" s="552">
        <v>3561</v>
      </c>
      <c r="D303" s="435">
        <v>45201</v>
      </c>
      <c r="E303" s="415" t="s">
        <v>4151</v>
      </c>
      <c r="F303" s="415" t="s">
        <v>10</v>
      </c>
      <c r="G303" s="553">
        <v>223125</v>
      </c>
      <c r="I303" s="491">
        <v>45121</v>
      </c>
      <c r="J303" s="513" t="s">
        <v>694</v>
      </c>
      <c r="K303" s="461" t="s">
        <v>819</v>
      </c>
      <c r="L303" s="462" t="s">
        <v>10</v>
      </c>
      <c r="M303" s="463">
        <v>10</v>
      </c>
      <c r="N303" s="482">
        <v>15470</v>
      </c>
    </row>
    <row r="304" spans="3:14" x14ac:dyDescent="0.25">
      <c r="C304" s="552">
        <v>2116</v>
      </c>
      <c r="D304" s="435">
        <v>45203</v>
      </c>
      <c r="E304" s="415" t="s">
        <v>4268</v>
      </c>
      <c r="F304" s="415" t="s">
        <v>10</v>
      </c>
      <c r="G304" s="553">
        <v>223125</v>
      </c>
      <c r="I304" s="491">
        <v>45121</v>
      </c>
      <c r="J304" s="461" t="s">
        <v>561</v>
      </c>
      <c r="K304" s="461" t="s">
        <v>562</v>
      </c>
      <c r="L304" s="462" t="s">
        <v>10</v>
      </c>
      <c r="M304" s="463">
        <v>2</v>
      </c>
      <c r="N304" s="482">
        <v>24142.482</v>
      </c>
    </row>
    <row r="305" spans="3:14" x14ac:dyDescent="0.25">
      <c r="C305" s="552">
        <v>2128</v>
      </c>
      <c r="D305" s="435">
        <v>45204</v>
      </c>
      <c r="E305" s="415" t="s">
        <v>4269</v>
      </c>
      <c r="F305" s="415" t="s">
        <v>10</v>
      </c>
      <c r="G305" s="553">
        <v>223125</v>
      </c>
      <c r="I305" s="491">
        <v>45121</v>
      </c>
      <c r="J305" s="461" t="s">
        <v>2941</v>
      </c>
      <c r="K305" s="461" t="s">
        <v>2942</v>
      </c>
      <c r="L305" s="462" t="s">
        <v>10</v>
      </c>
      <c r="M305" s="463">
        <v>2</v>
      </c>
      <c r="N305" s="482">
        <v>3354.4529200000006</v>
      </c>
    </row>
    <row r="306" spans="3:14" x14ac:dyDescent="0.25">
      <c r="C306" s="552">
        <v>6425</v>
      </c>
      <c r="D306" s="435">
        <v>45205</v>
      </c>
      <c r="E306" s="415" t="s">
        <v>4270</v>
      </c>
      <c r="F306" s="415" t="s">
        <v>10</v>
      </c>
      <c r="G306" s="553">
        <v>104125</v>
      </c>
      <c r="I306" s="491">
        <v>45121</v>
      </c>
      <c r="J306" s="461" t="s">
        <v>828</v>
      </c>
      <c r="K306" s="461" t="s">
        <v>829</v>
      </c>
      <c r="L306" s="462" t="s">
        <v>10</v>
      </c>
      <c r="M306" s="463">
        <v>2</v>
      </c>
      <c r="N306" s="482">
        <v>446.6498400000001</v>
      </c>
    </row>
    <row r="307" spans="3:14" x14ac:dyDescent="0.25">
      <c r="C307" s="552">
        <v>6425</v>
      </c>
      <c r="D307" s="435">
        <v>45205</v>
      </c>
      <c r="E307" s="415" t="s">
        <v>4271</v>
      </c>
      <c r="F307" s="415" t="s">
        <v>10</v>
      </c>
      <c r="G307" s="553">
        <v>59500</v>
      </c>
      <c r="I307" s="491">
        <v>45124</v>
      </c>
      <c r="J307" s="461" t="s">
        <v>414</v>
      </c>
      <c r="K307" s="461" t="s">
        <v>2085</v>
      </c>
      <c r="L307" s="462" t="s">
        <v>10</v>
      </c>
      <c r="M307" s="463">
        <v>1</v>
      </c>
      <c r="N307" s="482">
        <v>531094.19636000006</v>
      </c>
    </row>
    <row r="308" spans="3:14" x14ac:dyDescent="0.25">
      <c r="C308" s="552">
        <v>6425</v>
      </c>
      <c r="D308" s="435">
        <v>45205</v>
      </c>
      <c r="E308" s="415" t="s">
        <v>4272</v>
      </c>
      <c r="F308" s="415" t="s">
        <v>10</v>
      </c>
      <c r="G308" s="553">
        <v>29750</v>
      </c>
      <c r="I308" s="493">
        <v>45132</v>
      </c>
      <c r="J308" s="487" t="s">
        <v>2943</v>
      </c>
      <c r="K308" s="488" t="s">
        <v>2944</v>
      </c>
      <c r="L308" s="489" t="s">
        <v>10</v>
      </c>
      <c r="M308" s="490">
        <v>1</v>
      </c>
      <c r="N308" s="482">
        <v>226200.00402999998</v>
      </c>
    </row>
    <row r="309" spans="3:14" x14ac:dyDescent="0.25">
      <c r="C309" s="552">
        <v>1018</v>
      </c>
      <c r="D309" s="435">
        <v>45208</v>
      </c>
      <c r="E309" s="415" t="s">
        <v>4273</v>
      </c>
      <c r="F309" s="415" t="s">
        <v>10</v>
      </c>
      <c r="G309" s="553">
        <v>133875</v>
      </c>
      <c r="I309" s="493">
        <v>45133</v>
      </c>
      <c r="J309" s="487" t="s">
        <v>257</v>
      </c>
      <c r="K309" s="488" t="s">
        <v>258</v>
      </c>
      <c r="L309" s="489" t="s">
        <v>10</v>
      </c>
      <c r="M309" s="490">
        <v>1</v>
      </c>
      <c r="N309" s="482">
        <v>28592.439400000003</v>
      </c>
    </row>
    <row r="310" spans="3:14" x14ac:dyDescent="0.25">
      <c r="C310" s="552" t="s">
        <v>4274</v>
      </c>
      <c r="D310" s="435">
        <v>45212</v>
      </c>
      <c r="E310" s="415" t="s">
        <v>4275</v>
      </c>
      <c r="F310" s="415" t="s">
        <v>10</v>
      </c>
      <c r="G310" s="553">
        <v>223125</v>
      </c>
      <c r="I310" s="493">
        <v>45133</v>
      </c>
      <c r="J310" s="487" t="s">
        <v>602</v>
      </c>
      <c r="K310" s="488" t="s">
        <v>2945</v>
      </c>
      <c r="L310" s="489" t="s">
        <v>10</v>
      </c>
      <c r="M310" s="490">
        <v>5</v>
      </c>
      <c r="N310" s="482">
        <v>475877.35</v>
      </c>
    </row>
    <row r="311" spans="3:14" x14ac:dyDescent="0.25">
      <c r="C311" s="552">
        <v>6436</v>
      </c>
      <c r="D311" s="435">
        <v>45216</v>
      </c>
      <c r="E311" s="415" t="s">
        <v>4276</v>
      </c>
      <c r="F311" s="415" t="s">
        <v>10</v>
      </c>
      <c r="G311" s="553">
        <v>163625</v>
      </c>
      <c r="I311" s="493">
        <v>45133</v>
      </c>
      <c r="J311" s="487" t="s">
        <v>74</v>
      </c>
      <c r="K311" s="488" t="s">
        <v>75</v>
      </c>
      <c r="L311" s="489" t="s">
        <v>10</v>
      </c>
      <c r="M311" s="490">
        <v>1</v>
      </c>
      <c r="N311" s="482">
        <v>346256.01000000007</v>
      </c>
    </row>
    <row r="312" spans="3:14" x14ac:dyDescent="0.25">
      <c r="C312" s="552">
        <v>6436</v>
      </c>
      <c r="D312" s="435">
        <v>45216</v>
      </c>
      <c r="E312" s="415" t="s">
        <v>4277</v>
      </c>
      <c r="F312" s="415" t="s">
        <v>10</v>
      </c>
      <c r="G312" s="553">
        <v>52062.5</v>
      </c>
      <c r="I312" s="493">
        <v>45136</v>
      </c>
      <c r="J312" s="487" t="s">
        <v>2006</v>
      </c>
      <c r="K312" s="488" t="s">
        <v>2007</v>
      </c>
      <c r="L312" s="489" t="s">
        <v>10</v>
      </c>
      <c r="M312" s="490">
        <v>1</v>
      </c>
      <c r="N312" s="482">
        <v>251387.5</v>
      </c>
    </row>
    <row r="313" spans="3:14" ht="15.75" thickBot="1" x14ac:dyDescent="0.3">
      <c r="C313" s="552">
        <v>6436</v>
      </c>
      <c r="D313" s="435">
        <v>45216</v>
      </c>
      <c r="E313" s="415" t="s">
        <v>4278</v>
      </c>
      <c r="F313" s="415" t="s">
        <v>10</v>
      </c>
      <c r="G313" s="553">
        <v>44625</v>
      </c>
      <c r="I313" s="494">
        <v>45138</v>
      </c>
      <c r="J313" s="495" t="s">
        <v>191</v>
      </c>
      <c r="K313" s="496" t="s">
        <v>2695</v>
      </c>
      <c r="L313" s="497" t="s">
        <v>10</v>
      </c>
      <c r="M313" s="498">
        <v>1</v>
      </c>
      <c r="N313" s="473">
        <v>166717.37445999999</v>
      </c>
    </row>
    <row r="314" spans="3:14" x14ac:dyDescent="0.25">
      <c r="C314" s="552">
        <v>572</v>
      </c>
      <c r="D314" s="435">
        <v>45217</v>
      </c>
      <c r="E314" s="415" t="s">
        <v>4279</v>
      </c>
      <c r="F314" s="415" t="s">
        <v>10</v>
      </c>
      <c r="G314" s="553">
        <v>223125</v>
      </c>
      <c r="I314" s="505">
        <v>45144</v>
      </c>
      <c r="J314" s="506" t="s">
        <v>74</v>
      </c>
      <c r="K314" s="506" t="s">
        <v>75</v>
      </c>
      <c r="L314" s="480" t="s">
        <v>10</v>
      </c>
      <c r="M314" s="467">
        <v>2</v>
      </c>
      <c r="N314" s="468">
        <v>824089.30380000011</v>
      </c>
    </row>
    <row r="315" spans="3:14" x14ac:dyDescent="0.25">
      <c r="C315" s="552" t="s">
        <v>4280</v>
      </c>
      <c r="D315" s="435">
        <v>45217</v>
      </c>
      <c r="E315" s="415" t="s">
        <v>4281</v>
      </c>
      <c r="F315" s="415" t="s">
        <v>10</v>
      </c>
      <c r="G315" s="553">
        <v>223125</v>
      </c>
      <c r="I315" s="491">
        <v>45146</v>
      </c>
      <c r="J315" s="461" t="s">
        <v>1636</v>
      </c>
      <c r="K315" s="461" t="s">
        <v>1637</v>
      </c>
      <c r="L315" s="462" t="s">
        <v>10</v>
      </c>
      <c r="M315" s="463">
        <v>1</v>
      </c>
      <c r="N315" s="482">
        <v>335739.53139999998</v>
      </c>
    </row>
    <row r="316" spans="3:14" x14ac:dyDescent="0.25">
      <c r="C316" s="552">
        <v>3587</v>
      </c>
      <c r="D316" s="435">
        <v>45218</v>
      </c>
      <c r="E316" s="415" t="s">
        <v>3185</v>
      </c>
      <c r="F316" s="415" t="s">
        <v>10</v>
      </c>
      <c r="G316" s="553">
        <v>44625</v>
      </c>
      <c r="I316" s="491">
        <v>45150</v>
      </c>
      <c r="J316" s="513" t="s">
        <v>191</v>
      </c>
      <c r="K316" s="461" t="s">
        <v>2695</v>
      </c>
      <c r="L316" s="462" t="s">
        <v>10</v>
      </c>
      <c r="M316" s="463">
        <v>2</v>
      </c>
      <c r="N316" s="482">
        <v>256488.2684</v>
      </c>
    </row>
    <row r="317" spans="3:14" x14ac:dyDescent="0.25">
      <c r="C317" s="552">
        <v>3587</v>
      </c>
      <c r="D317" s="435">
        <v>45218</v>
      </c>
      <c r="E317" s="415" t="s">
        <v>4282</v>
      </c>
      <c r="F317" s="415" t="s">
        <v>10</v>
      </c>
      <c r="G317" s="553">
        <v>223125</v>
      </c>
      <c r="I317" s="491">
        <v>45150</v>
      </c>
      <c r="J317" s="513" t="s">
        <v>74</v>
      </c>
      <c r="K317" s="461" t="s">
        <v>75</v>
      </c>
      <c r="L317" s="462" t="s">
        <v>10</v>
      </c>
      <c r="M317" s="463">
        <v>4</v>
      </c>
      <c r="N317" s="482">
        <v>1650894.0447999998</v>
      </c>
    </row>
    <row r="318" spans="3:14" x14ac:dyDescent="0.25">
      <c r="C318" s="552">
        <v>3587</v>
      </c>
      <c r="D318" s="435">
        <v>45218</v>
      </c>
      <c r="E318" s="415" t="s">
        <v>4283</v>
      </c>
      <c r="F318" s="415" t="s">
        <v>10</v>
      </c>
      <c r="G318" s="553">
        <v>297500</v>
      </c>
      <c r="I318" s="491">
        <v>45151</v>
      </c>
      <c r="J318" s="461" t="s">
        <v>2159</v>
      </c>
      <c r="K318" s="461" t="s">
        <v>2160</v>
      </c>
      <c r="L318" s="462" t="s">
        <v>10</v>
      </c>
      <c r="M318" s="463">
        <v>1</v>
      </c>
      <c r="N318" s="482">
        <v>2795000.0049999999</v>
      </c>
    </row>
    <row r="319" spans="3:14" x14ac:dyDescent="0.25">
      <c r="C319" s="552">
        <v>3587</v>
      </c>
      <c r="D319" s="435">
        <v>45218</v>
      </c>
      <c r="E319" s="415" t="s">
        <v>4284</v>
      </c>
      <c r="F319" s="415" t="s">
        <v>10</v>
      </c>
      <c r="G319" s="553">
        <v>446250</v>
      </c>
      <c r="I319" s="491">
        <v>45160</v>
      </c>
      <c r="J319" s="461" t="s">
        <v>475</v>
      </c>
      <c r="K319" s="461" t="s">
        <v>476</v>
      </c>
      <c r="L319" s="462" t="s">
        <v>10</v>
      </c>
      <c r="M319" s="463">
        <v>1</v>
      </c>
      <c r="N319" s="482">
        <v>6822.27</v>
      </c>
    </row>
    <row r="320" spans="3:14" x14ac:dyDescent="0.25">
      <c r="C320" s="552">
        <v>210</v>
      </c>
      <c r="D320" s="435">
        <v>45218</v>
      </c>
      <c r="E320" s="415" t="s">
        <v>4285</v>
      </c>
      <c r="F320" s="415" t="s">
        <v>10</v>
      </c>
      <c r="G320" s="553">
        <v>193375</v>
      </c>
      <c r="I320" s="491">
        <v>45160</v>
      </c>
      <c r="J320" s="461" t="s">
        <v>2427</v>
      </c>
      <c r="K320" s="461" t="s">
        <v>2428</v>
      </c>
      <c r="L320" s="462" t="s">
        <v>10</v>
      </c>
      <c r="M320" s="463">
        <v>1</v>
      </c>
      <c r="N320" s="482">
        <v>5299.4507999999996</v>
      </c>
    </row>
    <row r="321" spans="3:14" x14ac:dyDescent="0.25">
      <c r="C321" s="552">
        <v>211</v>
      </c>
      <c r="D321" s="435">
        <v>45218</v>
      </c>
      <c r="E321" s="415" t="s">
        <v>4286</v>
      </c>
      <c r="F321" s="415" t="s">
        <v>10</v>
      </c>
      <c r="G321" s="553">
        <v>297500</v>
      </c>
      <c r="I321" s="491">
        <v>45160</v>
      </c>
      <c r="J321" s="461" t="s">
        <v>3420</v>
      </c>
      <c r="K321" s="461" t="s">
        <v>3421</v>
      </c>
      <c r="L321" s="462" t="s">
        <v>10</v>
      </c>
      <c r="M321" s="463">
        <v>2</v>
      </c>
      <c r="N321" s="482">
        <v>111136.48</v>
      </c>
    </row>
    <row r="322" spans="3:14" x14ac:dyDescent="0.25">
      <c r="C322" s="552">
        <v>216</v>
      </c>
      <c r="D322" s="435">
        <v>45222</v>
      </c>
      <c r="E322" s="415" t="s">
        <v>4185</v>
      </c>
      <c r="F322" s="415" t="s">
        <v>10</v>
      </c>
      <c r="G322" s="553">
        <v>297500</v>
      </c>
      <c r="I322" s="510">
        <v>45162</v>
      </c>
      <c r="J322" s="451" t="s">
        <v>74</v>
      </c>
      <c r="K322" s="451" t="s">
        <v>75</v>
      </c>
      <c r="L322" s="462" t="s">
        <v>10</v>
      </c>
      <c r="M322" s="509">
        <v>1</v>
      </c>
      <c r="N322" s="482">
        <v>412723.51119999995</v>
      </c>
    </row>
    <row r="323" spans="3:14" x14ac:dyDescent="0.25">
      <c r="C323" s="552">
        <v>1254</v>
      </c>
      <c r="D323" s="435">
        <v>45223</v>
      </c>
      <c r="E323" s="415" t="s">
        <v>4287</v>
      </c>
      <c r="F323" s="415" t="s">
        <v>10</v>
      </c>
      <c r="G323" s="553">
        <v>223125</v>
      </c>
      <c r="I323" s="510">
        <v>45162</v>
      </c>
      <c r="J323" s="451" t="s">
        <v>191</v>
      </c>
      <c r="K323" s="451" t="s">
        <v>2695</v>
      </c>
      <c r="L323" s="462" t="s">
        <v>10</v>
      </c>
      <c r="M323" s="509">
        <v>2</v>
      </c>
      <c r="N323" s="482">
        <v>256488.2684</v>
      </c>
    </row>
    <row r="324" spans="3:14" x14ac:dyDescent="0.25">
      <c r="C324" s="552">
        <v>3597</v>
      </c>
      <c r="D324" s="435">
        <v>45225</v>
      </c>
      <c r="E324" s="415" t="s">
        <v>4288</v>
      </c>
      <c r="F324" s="415" t="s">
        <v>10</v>
      </c>
      <c r="G324" s="553">
        <v>148750</v>
      </c>
      <c r="I324" s="510">
        <v>45164</v>
      </c>
      <c r="J324" s="451" t="s">
        <v>3422</v>
      </c>
      <c r="K324" s="451" t="s">
        <v>3423</v>
      </c>
      <c r="L324" s="462" t="s">
        <v>10</v>
      </c>
      <c r="M324" s="509">
        <v>1</v>
      </c>
      <c r="N324" s="482">
        <v>433802.005</v>
      </c>
    </row>
    <row r="325" spans="3:14" ht="15.75" thickBot="1" x14ac:dyDescent="0.3">
      <c r="C325" s="552">
        <v>3597</v>
      </c>
      <c r="D325" s="435">
        <v>45225</v>
      </c>
      <c r="E325" s="415" t="s">
        <v>3472</v>
      </c>
      <c r="F325" s="415" t="s">
        <v>10</v>
      </c>
      <c r="G325" s="553">
        <v>119000</v>
      </c>
      <c r="I325" s="531">
        <v>45164</v>
      </c>
      <c r="J325" s="501" t="s">
        <v>3424</v>
      </c>
      <c r="K325" s="501" t="s">
        <v>3425</v>
      </c>
      <c r="L325" s="471" t="s">
        <v>10</v>
      </c>
      <c r="M325" s="532">
        <v>2</v>
      </c>
      <c r="N325" s="473">
        <v>560841.64500000002</v>
      </c>
    </row>
    <row r="326" spans="3:14" x14ac:dyDescent="0.25">
      <c r="C326" s="552">
        <v>3597</v>
      </c>
      <c r="D326" s="435">
        <v>45225</v>
      </c>
      <c r="E326" s="415" t="s">
        <v>4151</v>
      </c>
      <c r="F326" s="415" t="s">
        <v>10</v>
      </c>
      <c r="G326" s="553">
        <v>148750</v>
      </c>
      <c r="I326" s="548">
        <v>45170</v>
      </c>
      <c r="J326" s="417" t="s">
        <v>3890</v>
      </c>
      <c r="K326" s="417" t="s">
        <v>3891</v>
      </c>
      <c r="L326" s="417" t="s">
        <v>10</v>
      </c>
      <c r="M326" s="558">
        <v>1</v>
      </c>
      <c r="N326" s="468">
        <v>293930</v>
      </c>
    </row>
    <row r="327" spans="3:14" ht="15.75" thickBot="1" x14ac:dyDescent="0.3">
      <c r="C327" s="554" t="s">
        <v>4289</v>
      </c>
      <c r="D327" s="555">
        <v>45225</v>
      </c>
      <c r="E327" s="538" t="s">
        <v>4290</v>
      </c>
      <c r="F327" s="538" t="s">
        <v>10</v>
      </c>
      <c r="G327" s="556">
        <v>223125</v>
      </c>
      <c r="I327" s="536">
        <v>45170</v>
      </c>
      <c r="J327" s="415" t="s">
        <v>3892</v>
      </c>
      <c r="K327" s="415" t="s">
        <v>3893</v>
      </c>
      <c r="L327" s="415" t="s">
        <v>10</v>
      </c>
      <c r="M327" s="557">
        <v>1</v>
      </c>
      <c r="N327" s="482">
        <v>402220</v>
      </c>
    </row>
    <row r="328" spans="3:14" x14ac:dyDescent="0.25">
      <c r="C328" s="549">
        <v>1027</v>
      </c>
      <c r="D328" s="550">
        <v>45231</v>
      </c>
      <c r="E328" s="417" t="s">
        <v>4606</v>
      </c>
      <c r="F328" s="417" t="s">
        <v>10</v>
      </c>
      <c r="G328" s="551">
        <v>44625</v>
      </c>
      <c r="I328" s="536">
        <v>45170</v>
      </c>
      <c r="J328" s="415" t="s">
        <v>3894</v>
      </c>
      <c r="K328" s="415" t="s">
        <v>3895</v>
      </c>
      <c r="L328" s="415" t="s">
        <v>10</v>
      </c>
      <c r="M328" s="557">
        <v>1</v>
      </c>
      <c r="N328" s="482">
        <v>23205</v>
      </c>
    </row>
    <row r="329" spans="3:14" x14ac:dyDescent="0.25">
      <c r="C329" s="552">
        <v>3599</v>
      </c>
      <c r="D329" s="435">
        <v>45231</v>
      </c>
      <c r="E329" s="415" t="s">
        <v>3178</v>
      </c>
      <c r="F329" s="415" t="s">
        <v>10</v>
      </c>
      <c r="G329" s="553">
        <v>44625</v>
      </c>
      <c r="I329" s="536">
        <v>45170</v>
      </c>
      <c r="J329" s="415" t="s">
        <v>3896</v>
      </c>
      <c r="K329" s="415" t="s">
        <v>3897</v>
      </c>
      <c r="L329" s="415" t="s">
        <v>10</v>
      </c>
      <c r="M329" s="557">
        <v>1</v>
      </c>
      <c r="N329" s="482">
        <v>54145</v>
      </c>
    </row>
    <row r="330" spans="3:14" x14ac:dyDescent="0.25">
      <c r="C330" s="552">
        <v>3599</v>
      </c>
      <c r="D330" s="435">
        <v>45231</v>
      </c>
      <c r="E330" s="415" t="s">
        <v>4607</v>
      </c>
      <c r="F330" s="415" t="s">
        <v>10</v>
      </c>
      <c r="G330" s="553">
        <v>238000</v>
      </c>
      <c r="I330" s="536">
        <v>45173</v>
      </c>
      <c r="J330" s="415" t="s">
        <v>3898</v>
      </c>
      <c r="K330" s="415" t="s">
        <v>3899</v>
      </c>
      <c r="L330" s="415" t="s">
        <v>10</v>
      </c>
      <c r="M330" s="557">
        <v>20</v>
      </c>
      <c r="N330" s="482">
        <v>35811.503000000004</v>
      </c>
    </row>
    <row r="331" spans="3:14" x14ac:dyDescent="0.25">
      <c r="C331" s="552">
        <v>3599</v>
      </c>
      <c r="D331" s="435">
        <v>45231</v>
      </c>
      <c r="E331" s="415" t="s">
        <v>4506</v>
      </c>
      <c r="F331" s="415" t="s">
        <v>10</v>
      </c>
      <c r="G331" s="553">
        <v>119000</v>
      </c>
      <c r="I331" s="536">
        <v>45173</v>
      </c>
      <c r="J331" s="415" t="s">
        <v>3900</v>
      </c>
      <c r="K331" s="415" t="s">
        <v>3901</v>
      </c>
      <c r="L331" s="415" t="s">
        <v>10</v>
      </c>
      <c r="M331" s="557">
        <v>1</v>
      </c>
      <c r="N331" s="482">
        <v>44398.869060000005</v>
      </c>
    </row>
    <row r="332" spans="3:14" x14ac:dyDescent="0.25">
      <c r="C332" s="552">
        <v>3599</v>
      </c>
      <c r="D332" s="435">
        <v>45231</v>
      </c>
      <c r="E332" s="415" t="s">
        <v>3817</v>
      </c>
      <c r="F332" s="415" t="s">
        <v>10</v>
      </c>
      <c r="G332" s="553">
        <v>119000</v>
      </c>
      <c r="I332" s="536">
        <v>45173</v>
      </c>
      <c r="J332" s="415" t="s">
        <v>3902</v>
      </c>
      <c r="K332" s="415" t="s">
        <v>3903</v>
      </c>
      <c r="L332" s="415" t="s">
        <v>10</v>
      </c>
      <c r="M332" s="557">
        <v>1</v>
      </c>
      <c r="N332" s="482">
        <v>21425.934530000002</v>
      </c>
    </row>
    <row r="333" spans="3:14" x14ac:dyDescent="0.25">
      <c r="C333" s="552">
        <v>3599</v>
      </c>
      <c r="D333" s="435">
        <v>45231</v>
      </c>
      <c r="E333" s="415" t="s">
        <v>4608</v>
      </c>
      <c r="F333" s="415" t="s">
        <v>10</v>
      </c>
      <c r="G333" s="553">
        <v>119000</v>
      </c>
      <c r="I333" s="536">
        <v>45173</v>
      </c>
      <c r="J333" s="415" t="s">
        <v>3005</v>
      </c>
      <c r="K333" s="415" t="s">
        <v>3006</v>
      </c>
      <c r="L333" s="415" t="s">
        <v>10</v>
      </c>
      <c r="M333" s="557">
        <v>1</v>
      </c>
      <c r="N333" s="482">
        <v>12762.75</v>
      </c>
    </row>
    <row r="334" spans="3:14" x14ac:dyDescent="0.25">
      <c r="C334" s="552">
        <v>6446</v>
      </c>
      <c r="D334" s="435">
        <v>45231</v>
      </c>
      <c r="E334" s="415" t="s">
        <v>4609</v>
      </c>
      <c r="F334" s="415" t="s">
        <v>10</v>
      </c>
      <c r="G334" s="553">
        <v>66937.5</v>
      </c>
      <c r="I334" s="536">
        <v>45173</v>
      </c>
      <c r="J334" s="415" t="s">
        <v>3904</v>
      </c>
      <c r="K334" s="415" t="s">
        <v>3905</v>
      </c>
      <c r="L334" s="415" t="s">
        <v>10</v>
      </c>
      <c r="M334" s="557">
        <v>1</v>
      </c>
      <c r="N334" s="482">
        <v>3118.7520000000004</v>
      </c>
    </row>
    <row r="335" spans="3:14" x14ac:dyDescent="0.25">
      <c r="C335" s="552">
        <v>6706</v>
      </c>
      <c r="D335" s="435">
        <v>45244</v>
      </c>
      <c r="E335" s="415" t="s">
        <v>4610</v>
      </c>
      <c r="F335" s="415" t="s">
        <v>10</v>
      </c>
      <c r="G335" s="553">
        <v>223125</v>
      </c>
      <c r="I335" s="536">
        <v>45173</v>
      </c>
      <c r="J335" s="415" t="s">
        <v>3906</v>
      </c>
      <c r="K335" s="415" t="s">
        <v>3907</v>
      </c>
      <c r="L335" s="415" t="s">
        <v>10</v>
      </c>
      <c r="M335" s="557">
        <v>1</v>
      </c>
      <c r="N335" s="482">
        <v>44329.532520000001</v>
      </c>
    </row>
    <row r="336" spans="3:14" x14ac:dyDescent="0.25">
      <c r="C336" s="552">
        <v>251</v>
      </c>
      <c r="D336" s="435">
        <v>45244</v>
      </c>
      <c r="E336" s="415" t="s">
        <v>4611</v>
      </c>
      <c r="F336" s="415" t="s">
        <v>10</v>
      </c>
      <c r="G336" s="553">
        <v>223125</v>
      </c>
      <c r="I336" s="536">
        <v>45173</v>
      </c>
      <c r="J336" s="415" t="s">
        <v>3908</v>
      </c>
      <c r="K336" s="415" t="s">
        <v>3909</v>
      </c>
      <c r="L336" s="415" t="s">
        <v>10</v>
      </c>
      <c r="M336" s="557">
        <v>1</v>
      </c>
      <c r="N336" s="482">
        <v>17055.674999999999</v>
      </c>
    </row>
    <row r="337" spans="3:14" x14ac:dyDescent="0.25">
      <c r="C337" s="552">
        <v>254</v>
      </c>
      <c r="D337" s="435">
        <v>45244</v>
      </c>
      <c r="E337" s="415" t="s">
        <v>4612</v>
      </c>
      <c r="F337" s="415" t="s">
        <v>10</v>
      </c>
      <c r="G337" s="553">
        <v>223125</v>
      </c>
      <c r="I337" s="536">
        <v>45173</v>
      </c>
      <c r="J337" s="415" t="s">
        <v>3910</v>
      </c>
      <c r="K337" s="415" t="s">
        <v>3911</v>
      </c>
      <c r="L337" s="415" t="s">
        <v>10</v>
      </c>
      <c r="M337" s="557">
        <v>1</v>
      </c>
      <c r="N337" s="482">
        <v>324870</v>
      </c>
    </row>
    <row r="338" spans="3:14" x14ac:dyDescent="0.25">
      <c r="C338" s="552">
        <v>581</v>
      </c>
      <c r="D338" s="435">
        <v>45244</v>
      </c>
      <c r="E338" s="415" t="s">
        <v>4613</v>
      </c>
      <c r="F338" s="415" t="s">
        <v>10</v>
      </c>
      <c r="G338" s="553">
        <v>223125</v>
      </c>
      <c r="I338" s="536">
        <v>45177</v>
      </c>
      <c r="J338" s="415" t="s">
        <v>2132</v>
      </c>
      <c r="K338" s="415" t="s">
        <v>2133</v>
      </c>
      <c r="L338" s="415" t="s">
        <v>10</v>
      </c>
      <c r="M338" s="557">
        <v>1</v>
      </c>
      <c r="N338" s="482">
        <v>15918.630000000001</v>
      </c>
    </row>
    <row r="339" spans="3:14" x14ac:dyDescent="0.25">
      <c r="C339" s="552">
        <v>6713</v>
      </c>
      <c r="D339" s="435">
        <v>45244</v>
      </c>
      <c r="E339" s="415" t="s">
        <v>4614</v>
      </c>
      <c r="F339" s="415" t="s">
        <v>10</v>
      </c>
      <c r="G339" s="553">
        <v>89250</v>
      </c>
      <c r="I339" s="536">
        <v>45177</v>
      </c>
      <c r="J339" s="415" t="s">
        <v>243</v>
      </c>
      <c r="K339" s="415" t="s">
        <v>244</v>
      </c>
      <c r="L339" s="415" t="s">
        <v>10</v>
      </c>
      <c r="M339" s="557">
        <v>1</v>
      </c>
      <c r="N339" s="482">
        <v>1029.55944</v>
      </c>
    </row>
    <row r="340" spans="3:14" x14ac:dyDescent="0.25">
      <c r="C340" s="552">
        <v>6713</v>
      </c>
      <c r="D340" s="435">
        <v>45244</v>
      </c>
      <c r="E340" s="415" t="s">
        <v>4615</v>
      </c>
      <c r="F340" s="415" t="s">
        <v>10</v>
      </c>
      <c r="G340" s="553">
        <v>743750</v>
      </c>
      <c r="I340" s="536">
        <v>45177</v>
      </c>
      <c r="J340" s="415" t="s">
        <v>364</v>
      </c>
      <c r="K340" s="415" t="s">
        <v>365</v>
      </c>
      <c r="L340" s="415" t="s">
        <v>10</v>
      </c>
      <c r="M340" s="557">
        <v>1</v>
      </c>
      <c r="N340" s="482">
        <v>10471.349070000002</v>
      </c>
    </row>
    <row r="341" spans="3:14" x14ac:dyDescent="0.25">
      <c r="C341" s="552">
        <v>6713</v>
      </c>
      <c r="D341" s="435">
        <v>45244</v>
      </c>
      <c r="E341" s="415" t="s">
        <v>4616</v>
      </c>
      <c r="F341" s="415" t="s">
        <v>10</v>
      </c>
      <c r="G341" s="553">
        <v>29750</v>
      </c>
      <c r="I341" s="536">
        <v>45178</v>
      </c>
      <c r="J341" s="415" t="s">
        <v>3912</v>
      </c>
      <c r="K341" s="415" t="s">
        <v>3913</v>
      </c>
      <c r="L341" s="415" t="s">
        <v>10</v>
      </c>
      <c r="M341" s="557">
        <v>1</v>
      </c>
      <c r="N341" s="482">
        <v>3449810</v>
      </c>
    </row>
    <row r="342" spans="3:14" x14ac:dyDescent="0.25">
      <c r="C342" s="552">
        <v>582</v>
      </c>
      <c r="D342" s="435">
        <v>45246</v>
      </c>
      <c r="E342" s="415" t="s">
        <v>4613</v>
      </c>
      <c r="F342" s="415" t="s">
        <v>10</v>
      </c>
      <c r="G342" s="553">
        <v>119000</v>
      </c>
      <c r="I342" s="536">
        <v>45178</v>
      </c>
      <c r="J342" s="415" t="s">
        <v>626</v>
      </c>
      <c r="K342" s="415" t="s">
        <v>627</v>
      </c>
      <c r="L342" s="415" t="s">
        <v>10</v>
      </c>
      <c r="M342" s="557">
        <v>1</v>
      </c>
      <c r="N342" s="482">
        <v>21631.252370000002</v>
      </c>
    </row>
    <row r="343" spans="3:14" x14ac:dyDescent="0.25">
      <c r="C343" s="552">
        <v>3652</v>
      </c>
      <c r="D343" s="435">
        <v>45253</v>
      </c>
      <c r="E343" s="415" t="s">
        <v>4617</v>
      </c>
      <c r="F343" s="415" t="s">
        <v>10</v>
      </c>
      <c r="G343" s="553">
        <v>59500</v>
      </c>
      <c r="I343" s="536">
        <v>45178</v>
      </c>
      <c r="J343" s="415" t="s">
        <v>390</v>
      </c>
      <c r="K343" s="415" t="s">
        <v>3287</v>
      </c>
      <c r="L343" s="415" t="s">
        <v>10</v>
      </c>
      <c r="M343" s="557">
        <v>1</v>
      </c>
      <c r="N343" s="482">
        <v>108110.67176</v>
      </c>
    </row>
    <row r="344" spans="3:14" x14ac:dyDescent="0.25">
      <c r="C344" s="552">
        <v>3652</v>
      </c>
      <c r="D344" s="435">
        <v>45253</v>
      </c>
      <c r="E344" s="415" t="s">
        <v>4618</v>
      </c>
      <c r="F344" s="415" t="s">
        <v>10</v>
      </c>
      <c r="G344" s="553">
        <v>89250</v>
      </c>
      <c r="I344" s="536">
        <v>45178</v>
      </c>
      <c r="J344" s="415" t="s">
        <v>1430</v>
      </c>
      <c r="K344" s="415" t="s">
        <v>1431</v>
      </c>
      <c r="L344" s="415" t="s">
        <v>10</v>
      </c>
      <c r="M344" s="557">
        <v>2</v>
      </c>
      <c r="N344" s="482">
        <v>13672.447880000002</v>
      </c>
    </row>
    <row r="345" spans="3:14" x14ac:dyDescent="0.25">
      <c r="C345" s="552">
        <v>3706</v>
      </c>
      <c r="D345" s="435">
        <v>45253</v>
      </c>
      <c r="E345" s="415" t="s">
        <v>4437</v>
      </c>
      <c r="F345" s="415" t="s">
        <v>10</v>
      </c>
      <c r="G345" s="553">
        <v>119000</v>
      </c>
      <c r="I345" s="536">
        <v>45178</v>
      </c>
      <c r="J345" s="415" t="s">
        <v>289</v>
      </c>
      <c r="K345" s="415" t="s">
        <v>290</v>
      </c>
      <c r="L345" s="415" t="s">
        <v>10</v>
      </c>
      <c r="M345" s="557">
        <v>2</v>
      </c>
      <c r="N345" s="482">
        <v>934.69740000000002</v>
      </c>
    </row>
    <row r="346" spans="3:14" x14ac:dyDescent="0.25">
      <c r="C346" s="552">
        <v>3706</v>
      </c>
      <c r="D346" s="435">
        <v>45253</v>
      </c>
      <c r="E346" s="415" t="s">
        <v>4619</v>
      </c>
      <c r="F346" s="415" t="s">
        <v>10</v>
      </c>
      <c r="G346" s="553">
        <v>148750</v>
      </c>
      <c r="I346" s="536">
        <v>45180</v>
      </c>
      <c r="J346" s="415" t="s">
        <v>1758</v>
      </c>
      <c r="K346" s="415" t="s">
        <v>1759</v>
      </c>
      <c r="L346" s="415" t="s">
        <v>10</v>
      </c>
      <c r="M346" s="557">
        <v>1</v>
      </c>
      <c r="N346" s="482">
        <v>167921.96148</v>
      </c>
    </row>
    <row r="347" spans="3:14" x14ac:dyDescent="0.25">
      <c r="C347" s="552">
        <v>3706</v>
      </c>
      <c r="D347" s="435">
        <v>45253</v>
      </c>
      <c r="E347" s="415" t="s">
        <v>3185</v>
      </c>
      <c r="F347" s="415" t="s">
        <v>10</v>
      </c>
      <c r="G347" s="553">
        <v>44625</v>
      </c>
      <c r="I347" s="536">
        <v>45184</v>
      </c>
      <c r="J347" s="415" t="s">
        <v>1355</v>
      </c>
      <c r="K347" s="415" t="s">
        <v>1356</v>
      </c>
      <c r="L347" s="415" t="s">
        <v>10</v>
      </c>
      <c r="M347" s="557">
        <v>17</v>
      </c>
      <c r="N347" s="482">
        <v>624041.87027000007</v>
      </c>
    </row>
    <row r="348" spans="3:14" x14ac:dyDescent="0.25">
      <c r="C348" s="552">
        <v>3706</v>
      </c>
      <c r="D348" s="435">
        <v>45253</v>
      </c>
      <c r="E348" s="415" t="s">
        <v>4515</v>
      </c>
      <c r="F348" s="415" t="s">
        <v>10</v>
      </c>
      <c r="G348" s="553">
        <v>119000</v>
      </c>
      <c r="I348" s="536">
        <v>45184</v>
      </c>
      <c r="J348" s="415" t="s">
        <v>3914</v>
      </c>
      <c r="K348" s="415" t="s">
        <v>3915</v>
      </c>
      <c r="L348" s="415" t="s">
        <v>10</v>
      </c>
      <c r="M348" s="557">
        <v>1</v>
      </c>
      <c r="N348" s="482">
        <v>3635.0941899999998</v>
      </c>
    </row>
    <row r="349" spans="3:14" x14ac:dyDescent="0.25">
      <c r="C349" s="552">
        <v>110</v>
      </c>
      <c r="D349" s="435">
        <v>45253</v>
      </c>
      <c r="E349" s="415" t="s">
        <v>4620</v>
      </c>
      <c r="F349" s="415" t="s">
        <v>10</v>
      </c>
      <c r="G349" s="553">
        <v>223125</v>
      </c>
      <c r="I349" s="536">
        <v>45184</v>
      </c>
      <c r="J349" s="415" t="s">
        <v>1814</v>
      </c>
      <c r="K349" s="415" t="s">
        <v>1815</v>
      </c>
      <c r="L349" s="415" t="s">
        <v>10</v>
      </c>
      <c r="M349" s="557">
        <v>1</v>
      </c>
      <c r="N349" s="482">
        <v>4106.8827799999999</v>
      </c>
    </row>
    <row r="350" spans="3:14" x14ac:dyDescent="0.25">
      <c r="C350" s="552">
        <v>110</v>
      </c>
      <c r="D350" s="435">
        <v>45253</v>
      </c>
      <c r="E350" s="415" t="s">
        <v>4621</v>
      </c>
      <c r="F350" s="415" t="s">
        <v>10</v>
      </c>
      <c r="G350" s="553">
        <v>371875</v>
      </c>
      <c r="I350" s="536">
        <v>45184</v>
      </c>
      <c r="J350" s="415" t="s">
        <v>362</v>
      </c>
      <c r="K350" s="415" t="s">
        <v>363</v>
      </c>
      <c r="L350" s="415" t="s">
        <v>10</v>
      </c>
      <c r="M350" s="557">
        <v>3</v>
      </c>
      <c r="N350" s="482">
        <v>796.99892999999997</v>
      </c>
    </row>
    <row r="351" spans="3:14" ht="15.75" thickBot="1" x14ac:dyDescent="0.3">
      <c r="C351" s="554">
        <v>110</v>
      </c>
      <c r="D351" s="555">
        <v>45253</v>
      </c>
      <c r="E351" s="538" t="s">
        <v>4622</v>
      </c>
      <c r="F351" s="538" t="s">
        <v>10</v>
      </c>
      <c r="G351" s="556">
        <v>520625</v>
      </c>
      <c r="I351" s="536">
        <v>45184</v>
      </c>
      <c r="J351" s="415" t="s">
        <v>3916</v>
      </c>
      <c r="K351" s="415" t="s">
        <v>3917</v>
      </c>
      <c r="L351" s="415" t="s">
        <v>10</v>
      </c>
      <c r="M351" s="557">
        <v>1</v>
      </c>
      <c r="N351" s="482">
        <v>73521.175000000003</v>
      </c>
    </row>
    <row r="352" spans="3:14" x14ac:dyDescent="0.25">
      <c r="C352" s="549">
        <v>123</v>
      </c>
      <c r="D352" s="550">
        <v>45275</v>
      </c>
      <c r="E352" s="417" t="s">
        <v>4869</v>
      </c>
      <c r="F352" s="417" t="s">
        <v>10</v>
      </c>
      <c r="G352" s="551">
        <v>1190000</v>
      </c>
      <c r="I352" s="536">
        <v>45184</v>
      </c>
      <c r="J352" s="415" t="s">
        <v>2004</v>
      </c>
      <c r="K352" s="415" t="s">
        <v>2005</v>
      </c>
      <c r="L352" s="415" t="s">
        <v>10</v>
      </c>
      <c r="M352" s="557">
        <v>1</v>
      </c>
      <c r="N352" s="482">
        <v>6636.9394000000002</v>
      </c>
    </row>
    <row r="353" spans="3:14" x14ac:dyDescent="0.25">
      <c r="C353" s="552">
        <v>123</v>
      </c>
      <c r="D353" s="435">
        <v>45275</v>
      </c>
      <c r="E353" s="415" t="s">
        <v>4870</v>
      </c>
      <c r="F353" s="415" t="s">
        <v>10</v>
      </c>
      <c r="G353" s="553">
        <v>267750</v>
      </c>
      <c r="I353" s="536">
        <v>45184</v>
      </c>
      <c r="J353" s="415" t="s">
        <v>378</v>
      </c>
      <c r="K353" s="415" t="s">
        <v>379</v>
      </c>
      <c r="L353" s="415" t="s">
        <v>10</v>
      </c>
      <c r="M353" s="557">
        <v>600</v>
      </c>
      <c r="N353" s="482">
        <v>19139.484</v>
      </c>
    </row>
    <row r="354" spans="3:14" x14ac:dyDescent="0.25">
      <c r="C354" s="552">
        <v>587</v>
      </c>
      <c r="D354" s="435">
        <v>45275</v>
      </c>
      <c r="E354" s="415" t="s">
        <v>4871</v>
      </c>
      <c r="F354" s="415" t="s">
        <v>10</v>
      </c>
      <c r="G354" s="553">
        <v>208250</v>
      </c>
      <c r="I354" s="536">
        <v>45185</v>
      </c>
      <c r="J354" s="415" t="s">
        <v>74</v>
      </c>
      <c r="K354" s="415" t="s">
        <v>75</v>
      </c>
      <c r="L354" s="415" t="s">
        <v>10</v>
      </c>
      <c r="M354" s="557">
        <v>1</v>
      </c>
      <c r="N354" s="482">
        <v>412675.02822000004</v>
      </c>
    </row>
    <row r="355" spans="3:14" x14ac:dyDescent="0.25">
      <c r="C355" s="552">
        <v>589</v>
      </c>
      <c r="D355" s="435">
        <v>45275</v>
      </c>
      <c r="E355" s="415" t="s">
        <v>4872</v>
      </c>
      <c r="F355" s="415" t="s">
        <v>10</v>
      </c>
      <c r="G355" s="553">
        <v>119000</v>
      </c>
      <c r="I355" s="536">
        <v>45185</v>
      </c>
      <c r="J355" s="415" t="s">
        <v>181</v>
      </c>
      <c r="K355" s="415" t="s">
        <v>182</v>
      </c>
      <c r="L355" s="415" t="s">
        <v>10</v>
      </c>
      <c r="M355" s="557">
        <v>4</v>
      </c>
      <c r="N355" s="482">
        <v>458968.2916</v>
      </c>
    </row>
    <row r="356" spans="3:14" x14ac:dyDescent="0.25">
      <c r="C356" s="552" t="s">
        <v>4873</v>
      </c>
      <c r="D356" s="435">
        <v>45280</v>
      </c>
      <c r="E356" s="415" t="s">
        <v>4874</v>
      </c>
      <c r="F356" s="415" t="s">
        <v>10</v>
      </c>
      <c r="G356" s="553">
        <v>481950</v>
      </c>
      <c r="I356" s="536">
        <v>45185</v>
      </c>
      <c r="J356" s="415" t="s">
        <v>74</v>
      </c>
      <c r="K356" s="415" t="s">
        <v>75</v>
      </c>
      <c r="L356" s="415" t="s">
        <v>10</v>
      </c>
      <c r="M356" s="557">
        <v>1</v>
      </c>
      <c r="N356" s="482">
        <v>412675.02822000004</v>
      </c>
    </row>
    <row r="357" spans="3:14" x14ac:dyDescent="0.25">
      <c r="C357" s="552" t="s">
        <v>4873</v>
      </c>
      <c r="D357" s="435">
        <v>45280</v>
      </c>
      <c r="E357" s="415" t="s">
        <v>3336</v>
      </c>
      <c r="F357" s="415" t="s">
        <v>10</v>
      </c>
      <c r="G357" s="553">
        <v>160650</v>
      </c>
      <c r="I357" s="536">
        <v>45186</v>
      </c>
      <c r="J357" s="415" t="s">
        <v>2421</v>
      </c>
      <c r="K357" s="415" t="s">
        <v>2422</v>
      </c>
      <c r="L357" s="415" t="s">
        <v>10</v>
      </c>
      <c r="M357" s="557">
        <v>110</v>
      </c>
      <c r="N357" s="482">
        <v>112016.1042</v>
      </c>
    </row>
    <row r="358" spans="3:14" x14ac:dyDescent="0.25">
      <c r="C358" s="552">
        <v>3767</v>
      </c>
      <c r="D358" s="435">
        <v>45280</v>
      </c>
      <c r="E358" s="415" t="s">
        <v>4875</v>
      </c>
      <c r="F358" s="415" t="s">
        <v>10</v>
      </c>
      <c r="G358" s="553">
        <v>223125</v>
      </c>
      <c r="I358" s="536">
        <v>45186</v>
      </c>
      <c r="J358" s="415" t="s">
        <v>1350</v>
      </c>
      <c r="K358" s="415" t="s">
        <v>1351</v>
      </c>
      <c r="L358" s="415" t="s">
        <v>10</v>
      </c>
      <c r="M358" s="557">
        <v>2</v>
      </c>
      <c r="N358" s="482">
        <v>16865.858100000001</v>
      </c>
    </row>
    <row r="359" spans="3:14" x14ac:dyDescent="0.25">
      <c r="C359" s="552">
        <v>4</v>
      </c>
      <c r="D359" s="435">
        <v>45287</v>
      </c>
      <c r="E359" s="415" t="s">
        <v>4862</v>
      </c>
      <c r="F359" s="415" t="s">
        <v>10</v>
      </c>
      <c r="G359" s="553">
        <v>297500</v>
      </c>
      <c r="I359" s="536">
        <v>45186</v>
      </c>
      <c r="J359" s="415" t="s">
        <v>1348</v>
      </c>
      <c r="K359" s="415" t="s">
        <v>1349</v>
      </c>
      <c r="L359" s="415" t="s">
        <v>10</v>
      </c>
      <c r="M359" s="557">
        <v>2</v>
      </c>
      <c r="N359" s="482">
        <v>11578.150220000001</v>
      </c>
    </row>
    <row r="360" spans="3:14" x14ac:dyDescent="0.25">
      <c r="C360" s="552">
        <v>590</v>
      </c>
      <c r="D360" s="435">
        <v>45287</v>
      </c>
      <c r="E360" s="415" t="s">
        <v>4876</v>
      </c>
      <c r="F360" s="415" t="s">
        <v>10</v>
      </c>
      <c r="G360" s="553">
        <v>208250</v>
      </c>
      <c r="I360" s="536">
        <v>45187</v>
      </c>
      <c r="J360" s="415" t="s">
        <v>602</v>
      </c>
      <c r="K360" s="415" t="s">
        <v>2945</v>
      </c>
      <c r="L360" s="415" t="s">
        <v>10</v>
      </c>
      <c r="M360" s="557">
        <v>4</v>
      </c>
      <c r="N360" s="482">
        <v>452796.68980000005</v>
      </c>
    </row>
    <row r="361" spans="3:14" x14ac:dyDescent="0.25">
      <c r="C361" s="552">
        <v>285</v>
      </c>
      <c r="D361" s="435">
        <v>45287</v>
      </c>
      <c r="E361" s="415" t="s">
        <v>4877</v>
      </c>
      <c r="F361" s="415" t="s">
        <v>10</v>
      </c>
      <c r="G361" s="553">
        <v>148750</v>
      </c>
      <c r="I361" s="536">
        <v>45187</v>
      </c>
      <c r="J361" s="415" t="s">
        <v>3900</v>
      </c>
      <c r="K361" s="415" t="s">
        <v>3901</v>
      </c>
      <c r="L361" s="415" t="s">
        <v>10</v>
      </c>
      <c r="M361" s="557">
        <v>1</v>
      </c>
      <c r="N361" s="482">
        <v>44398.869060000005</v>
      </c>
    </row>
    <row r="362" spans="3:14" x14ac:dyDescent="0.25">
      <c r="C362" s="552">
        <v>286</v>
      </c>
      <c r="D362" s="435">
        <v>45287</v>
      </c>
      <c r="E362" s="415" t="s">
        <v>4878</v>
      </c>
      <c r="F362" s="415" t="s">
        <v>10</v>
      </c>
      <c r="G362" s="553">
        <v>223125</v>
      </c>
      <c r="I362" s="536">
        <v>45187</v>
      </c>
      <c r="J362" s="415" t="s">
        <v>3918</v>
      </c>
      <c r="K362" s="415" t="s">
        <v>3919</v>
      </c>
      <c r="L362" s="415" t="s">
        <v>10</v>
      </c>
      <c r="M362" s="557">
        <v>1</v>
      </c>
      <c r="N362" s="482">
        <v>17902.966900000003</v>
      </c>
    </row>
    <row r="363" spans="3:14" x14ac:dyDescent="0.25">
      <c r="C363" s="552">
        <v>3805</v>
      </c>
      <c r="D363" s="435">
        <v>45287</v>
      </c>
      <c r="E363" s="415" t="s">
        <v>4506</v>
      </c>
      <c r="F363" s="415" t="s">
        <v>10</v>
      </c>
      <c r="G363" s="553">
        <v>119000</v>
      </c>
      <c r="I363" s="536">
        <v>45187</v>
      </c>
      <c r="J363" s="415" t="s">
        <v>3920</v>
      </c>
      <c r="K363" s="415" t="s">
        <v>3921</v>
      </c>
      <c r="L363" s="415" t="s">
        <v>10</v>
      </c>
      <c r="M363" s="557">
        <v>1</v>
      </c>
      <c r="N363" s="482">
        <v>11370.45</v>
      </c>
    </row>
    <row r="364" spans="3:14" ht="15.75" thickBot="1" x14ac:dyDescent="0.3">
      <c r="C364" s="554">
        <v>3805</v>
      </c>
      <c r="D364" s="555">
        <v>45287</v>
      </c>
      <c r="E364" s="538" t="s">
        <v>4879</v>
      </c>
      <c r="F364" s="538" t="s">
        <v>10</v>
      </c>
      <c r="G364" s="556">
        <v>476000</v>
      </c>
      <c r="I364" s="536">
        <v>45187</v>
      </c>
      <c r="J364" s="415" t="s">
        <v>3005</v>
      </c>
      <c r="K364" s="415" t="s">
        <v>3006</v>
      </c>
      <c r="L364" s="415" t="s">
        <v>10</v>
      </c>
      <c r="M364" s="557">
        <v>1</v>
      </c>
      <c r="N364" s="482">
        <v>12762.75</v>
      </c>
    </row>
    <row r="365" spans="3:14" x14ac:dyDescent="0.25">
      <c r="I365" s="536">
        <v>45187</v>
      </c>
      <c r="J365" s="415" t="s">
        <v>74</v>
      </c>
      <c r="K365" s="415" t="s">
        <v>75</v>
      </c>
      <c r="L365" s="415" t="s">
        <v>10</v>
      </c>
      <c r="M365" s="557">
        <v>1</v>
      </c>
      <c r="N365" s="482">
        <v>412675.01275000005</v>
      </c>
    </row>
    <row r="366" spans="3:14" x14ac:dyDescent="0.25">
      <c r="I366" s="535">
        <v>45191</v>
      </c>
      <c r="J366" s="451" t="s">
        <v>3922</v>
      </c>
      <c r="K366" s="451" t="s">
        <v>3923</v>
      </c>
      <c r="L366" s="462" t="s">
        <v>10</v>
      </c>
      <c r="M366" s="560">
        <v>1</v>
      </c>
      <c r="N366" s="482">
        <v>4602.3249999999998</v>
      </c>
    </row>
    <row r="367" spans="3:14" x14ac:dyDescent="0.25">
      <c r="I367" s="510">
        <v>45191</v>
      </c>
      <c r="J367" s="451" t="s">
        <v>3924</v>
      </c>
      <c r="K367" s="451" t="s">
        <v>3925</v>
      </c>
      <c r="L367" s="462" t="s">
        <v>10</v>
      </c>
      <c r="M367" s="561">
        <v>4</v>
      </c>
      <c r="N367" s="482">
        <v>4022200</v>
      </c>
    </row>
    <row r="368" spans="3:14" x14ac:dyDescent="0.25">
      <c r="I368" s="510">
        <v>45191</v>
      </c>
      <c r="J368" s="451" t="s">
        <v>3926</v>
      </c>
      <c r="K368" s="451" t="s">
        <v>3927</v>
      </c>
      <c r="L368" s="462" t="s">
        <v>10</v>
      </c>
      <c r="M368" s="561">
        <v>4</v>
      </c>
      <c r="N368" s="482">
        <v>850850</v>
      </c>
    </row>
    <row r="369" spans="9:14" x14ac:dyDescent="0.25">
      <c r="I369" s="510">
        <v>45191</v>
      </c>
      <c r="J369" s="451" t="s">
        <v>2292</v>
      </c>
      <c r="K369" s="451" t="s">
        <v>1472</v>
      </c>
      <c r="L369" s="462" t="s">
        <v>10</v>
      </c>
      <c r="M369" s="561">
        <v>1</v>
      </c>
      <c r="N369" s="482">
        <v>19499.935000000001</v>
      </c>
    </row>
    <row r="370" spans="9:14" x14ac:dyDescent="0.25">
      <c r="I370" s="510">
        <v>45191</v>
      </c>
      <c r="J370" s="451" t="s">
        <v>257</v>
      </c>
      <c r="K370" s="451" t="s">
        <v>258</v>
      </c>
      <c r="L370" s="462" t="s">
        <v>10</v>
      </c>
      <c r="M370" s="561">
        <v>2</v>
      </c>
      <c r="N370" s="482">
        <v>54845.636300000006</v>
      </c>
    </row>
    <row r="371" spans="9:14" x14ac:dyDescent="0.25">
      <c r="I371" s="536">
        <v>45195</v>
      </c>
      <c r="J371" s="415" t="s">
        <v>3928</v>
      </c>
      <c r="K371" s="415" t="s">
        <v>3929</v>
      </c>
      <c r="L371" s="415" t="s">
        <v>10</v>
      </c>
      <c r="M371" s="557">
        <v>1</v>
      </c>
      <c r="N371" s="482">
        <v>169000.00390000001</v>
      </c>
    </row>
    <row r="372" spans="9:14" x14ac:dyDescent="0.25">
      <c r="I372" s="536">
        <v>45195</v>
      </c>
      <c r="J372" s="415" t="s">
        <v>3930</v>
      </c>
      <c r="K372" s="415" t="s">
        <v>3931</v>
      </c>
      <c r="L372" s="415" t="s">
        <v>10</v>
      </c>
      <c r="M372" s="557">
        <v>1</v>
      </c>
      <c r="N372" s="482">
        <v>273000.00273000001</v>
      </c>
    </row>
    <row r="373" spans="9:14" x14ac:dyDescent="0.25">
      <c r="I373" s="536">
        <v>45195</v>
      </c>
      <c r="J373" s="415" t="s">
        <v>3932</v>
      </c>
      <c r="K373" s="415" t="s">
        <v>3933</v>
      </c>
      <c r="L373" s="415" t="s">
        <v>10</v>
      </c>
      <c r="M373" s="557">
        <v>1</v>
      </c>
      <c r="N373" s="482">
        <v>754000.00312000012</v>
      </c>
    </row>
    <row r="374" spans="9:14" x14ac:dyDescent="0.25">
      <c r="I374" s="536">
        <v>45195</v>
      </c>
      <c r="J374" s="415" t="s">
        <v>3934</v>
      </c>
      <c r="K374" s="415" t="s">
        <v>3935</v>
      </c>
      <c r="L374" s="415" t="s">
        <v>10</v>
      </c>
      <c r="M374" s="557">
        <v>5</v>
      </c>
      <c r="N374" s="482">
        <v>181999.98635000002</v>
      </c>
    </row>
    <row r="375" spans="9:14" x14ac:dyDescent="0.25">
      <c r="I375" s="536">
        <v>45195</v>
      </c>
      <c r="J375" s="415" t="s">
        <v>3936</v>
      </c>
      <c r="K375" s="415" t="s">
        <v>3937</v>
      </c>
      <c r="L375" s="415" t="s">
        <v>10</v>
      </c>
      <c r="M375" s="557">
        <v>5</v>
      </c>
      <c r="N375" s="482">
        <v>201499.99870000003</v>
      </c>
    </row>
    <row r="376" spans="9:14" x14ac:dyDescent="0.25">
      <c r="I376" s="536">
        <v>45195</v>
      </c>
      <c r="J376" s="415" t="s">
        <v>3938</v>
      </c>
      <c r="K376" s="415" t="s">
        <v>3939</v>
      </c>
      <c r="L376" s="415" t="s">
        <v>10</v>
      </c>
      <c r="M376" s="557">
        <v>1</v>
      </c>
      <c r="N376" s="482">
        <v>351000.00572000002</v>
      </c>
    </row>
    <row r="377" spans="9:14" x14ac:dyDescent="0.25">
      <c r="I377" s="536">
        <v>45195</v>
      </c>
      <c r="J377" s="415" t="s">
        <v>3940</v>
      </c>
      <c r="K377" s="415" t="s">
        <v>3941</v>
      </c>
      <c r="L377" s="415" t="s">
        <v>10</v>
      </c>
      <c r="M377" s="557">
        <v>1</v>
      </c>
      <c r="N377" s="482">
        <v>402999.99740000005</v>
      </c>
    </row>
    <row r="378" spans="9:14" x14ac:dyDescent="0.25">
      <c r="I378" s="536">
        <v>45195</v>
      </c>
      <c r="J378" s="415" t="s">
        <v>3942</v>
      </c>
      <c r="K378" s="415" t="s">
        <v>3943</v>
      </c>
      <c r="L378" s="415" t="s">
        <v>10</v>
      </c>
      <c r="M378" s="557">
        <v>1</v>
      </c>
      <c r="N378" s="482">
        <v>448500.00559000002</v>
      </c>
    </row>
    <row r="379" spans="9:14" x14ac:dyDescent="0.25">
      <c r="I379" s="536">
        <v>45195</v>
      </c>
      <c r="J379" s="415" t="s">
        <v>2773</v>
      </c>
      <c r="K379" s="415" t="s">
        <v>2774</v>
      </c>
      <c r="L379" s="415" t="s">
        <v>10</v>
      </c>
      <c r="M379" s="557">
        <v>1</v>
      </c>
      <c r="N379" s="482">
        <v>12999.997920000002</v>
      </c>
    </row>
    <row r="380" spans="9:14" x14ac:dyDescent="0.25">
      <c r="I380" s="536">
        <v>45195</v>
      </c>
      <c r="J380" s="415" t="s">
        <v>3944</v>
      </c>
      <c r="K380" s="415" t="s">
        <v>3945</v>
      </c>
      <c r="L380" s="415" t="s">
        <v>10</v>
      </c>
      <c r="M380" s="557">
        <v>1</v>
      </c>
      <c r="N380" s="482">
        <v>578500.29419000004</v>
      </c>
    </row>
    <row r="381" spans="9:14" x14ac:dyDescent="0.25">
      <c r="I381" s="536">
        <v>45195</v>
      </c>
      <c r="J381" s="415" t="s">
        <v>3946</v>
      </c>
      <c r="K381" s="415" t="s">
        <v>3947</v>
      </c>
      <c r="L381" s="415" t="s">
        <v>10</v>
      </c>
      <c r="M381" s="557">
        <v>1</v>
      </c>
      <c r="N381" s="482">
        <v>15599.994410000001</v>
      </c>
    </row>
    <row r="382" spans="9:14" x14ac:dyDescent="0.25">
      <c r="I382" s="536">
        <v>45196</v>
      </c>
      <c r="J382" s="415" t="s">
        <v>3153</v>
      </c>
      <c r="K382" s="415" t="s">
        <v>3154</v>
      </c>
      <c r="L382" s="415" t="s">
        <v>10</v>
      </c>
      <c r="M382" s="557">
        <v>1</v>
      </c>
      <c r="N382" s="482">
        <v>3237000.0389999999</v>
      </c>
    </row>
    <row r="383" spans="9:14" x14ac:dyDescent="0.25">
      <c r="I383" s="536">
        <v>45196</v>
      </c>
      <c r="J383" s="415" t="s">
        <v>3948</v>
      </c>
      <c r="K383" s="415" t="s">
        <v>3949</v>
      </c>
      <c r="L383" s="415" t="s">
        <v>10</v>
      </c>
      <c r="M383" s="557">
        <v>1</v>
      </c>
      <c r="N383" s="482">
        <v>649740</v>
      </c>
    </row>
    <row r="384" spans="9:14" x14ac:dyDescent="0.25">
      <c r="I384" s="536">
        <v>45197</v>
      </c>
      <c r="J384" s="415" t="s">
        <v>503</v>
      </c>
      <c r="K384" s="415" t="s">
        <v>504</v>
      </c>
      <c r="L384" s="415" t="s">
        <v>10</v>
      </c>
      <c r="M384" s="557">
        <v>2</v>
      </c>
      <c r="N384" s="482">
        <v>9282</v>
      </c>
    </row>
    <row r="385" spans="9:14" x14ac:dyDescent="0.25">
      <c r="I385" s="536">
        <v>45197</v>
      </c>
      <c r="J385" s="415" t="s">
        <v>694</v>
      </c>
      <c r="K385" s="415" t="s">
        <v>819</v>
      </c>
      <c r="L385" s="415" t="s">
        <v>10</v>
      </c>
      <c r="M385" s="557">
        <v>4</v>
      </c>
      <c r="N385" s="482">
        <v>6188</v>
      </c>
    </row>
    <row r="386" spans="9:14" ht="15.75" thickBot="1" x14ac:dyDescent="0.3">
      <c r="I386" s="537">
        <v>45197</v>
      </c>
      <c r="J386" s="538" t="s">
        <v>3159</v>
      </c>
      <c r="K386" s="538" t="s">
        <v>3160</v>
      </c>
      <c r="L386" s="538" t="s">
        <v>10</v>
      </c>
      <c r="M386" s="559">
        <v>2</v>
      </c>
      <c r="N386" s="473">
        <v>10829</v>
      </c>
    </row>
    <row r="387" spans="9:14" x14ac:dyDescent="0.25">
      <c r="I387" s="548">
        <v>45200</v>
      </c>
      <c r="J387" s="417" t="s">
        <v>598</v>
      </c>
      <c r="K387" s="417" t="s">
        <v>599</v>
      </c>
      <c r="L387" s="417" t="s">
        <v>10</v>
      </c>
      <c r="M387" s="558">
        <v>6</v>
      </c>
      <c r="N387" s="468">
        <v>748.22202000000004</v>
      </c>
    </row>
    <row r="388" spans="9:14" x14ac:dyDescent="0.25">
      <c r="I388" s="536">
        <v>45200</v>
      </c>
      <c r="J388" s="415" t="s">
        <v>1235</v>
      </c>
      <c r="K388" s="415" t="s">
        <v>1236</v>
      </c>
      <c r="L388" s="415" t="s">
        <v>10</v>
      </c>
      <c r="M388" s="557">
        <v>8</v>
      </c>
      <c r="N388" s="482">
        <v>1714.9423199999999</v>
      </c>
    </row>
    <row r="389" spans="9:14" x14ac:dyDescent="0.25">
      <c r="I389" s="536">
        <v>45200</v>
      </c>
      <c r="J389" s="415" t="s">
        <v>2530</v>
      </c>
      <c r="K389" s="415" t="s">
        <v>2531</v>
      </c>
      <c r="L389" s="415" t="s">
        <v>10</v>
      </c>
      <c r="M389" s="557">
        <v>8</v>
      </c>
      <c r="N389" s="482">
        <v>4320.7091199999995</v>
      </c>
    </row>
    <row r="390" spans="9:14" x14ac:dyDescent="0.25">
      <c r="I390" s="536">
        <v>45200</v>
      </c>
      <c r="J390" s="415" t="s">
        <v>4291</v>
      </c>
      <c r="K390" s="415" t="s">
        <v>4292</v>
      </c>
      <c r="L390" s="415" t="s">
        <v>10</v>
      </c>
      <c r="M390" s="557">
        <v>6</v>
      </c>
      <c r="N390" s="482">
        <v>3126.6417000000001</v>
      </c>
    </row>
    <row r="391" spans="9:14" x14ac:dyDescent="0.25">
      <c r="I391" s="536">
        <v>45201</v>
      </c>
      <c r="J391" s="415" t="s">
        <v>3091</v>
      </c>
      <c r="K391" s="415" t="s">
        <v>3092</v>
      </c>
      <c r="L391" s="415" t="s">
        <v>10</v>
      </c>
      <c r="M391" s="557">
        <v>1</v>
      </c>
      <c r="N391" s="482">
        <v>24482.326960000002</v>
      </c>
    </row>
    <row r="392" spans="9:14" x14ac:dyDescent="0.25">
      <c r="I392" s="536">
        <v>45201</v>
      </c>
      <c r="J392" s="415" t="s">
        <v>2623</v>
      </c>
      <c r="K392" s="415" t="s">
        <v>2624</v>
      </c>
      <c r="L392" s="415" t="s">
        <v>10</v>
      </c>
      <c r="M392" s="557">
        <v>40</v>
      </c>
      <c r="N392" s="482">
        <v>10060.4504</v>
      </c>
    </row>
    <row r="393" spans="9:14" x14ac:dyDescent="0.25">
      <c r="I393" s="536">
        <v>45201</v>
      </c>
      <c r="J393" s="415" t="s">
        <v>1505</v>
      </c>
      <c r="K393" s="415" t="s">
        <v>3783</v>
      </c>
      <c r="L393" s="415" t="s">
        <v>10</v>
      </c>
      <c r="M393" s="557">
        <v>2</v>
      </c>
      <c r="N393" s="482">
        <v>4209.5726400000003</v>
      </c>
    </row>
    <row r="394" spans="9:14" x14ac:dyDescent="0.25">
      <c r="I394" s="536">
        <v>45201</v>
      </c>
      <c r="J394" s="415" t="s">
        <v>3091</v>
      </c>
      <c r="K394" s="415" t="s">
        <v>3092</v>
      </c>
      <c r="L394" s="415" t="s">
        <v>10</v>
      </c>
      <c r="M394" s="557">
        <v>1</v>
      </c>
      <c r="N394" s="482">
        <v>24482.326960000002</v>
      </c>
    </row>
    <row r="395" spans="9:14" x14ac:dyDescent="0.25">
      <c r="I395" s="536">
        <v>45205</v>
      </c>
      <c r="J395" s="415" t="s">
        <v>4293</v>
      </c>
      <c r="K395" s="415" t="s">
        <v>4294</v>
      </c>
      <c r="L395" s="415" t="s">
        <v>10</v>
      </c>
      <c r="M395" s="557">
        <v>1</v>
      </c>
      <c r="N395" s="482">
        <v>850850</v>
      </c>
    </row>
    <row r="396" spans="9:14" x14ac:dyDescent="0.25">
      <c r="I396" s="536">
        <v>45208</v>
      </c>
      <c r="J396" s="415" t="s">
        <v>4295</v>
      </c>
      <c r="K396" s="415" t="s">
        <v>4296</v>
      </c>
      <c r="L396" s="415" t="s">
        <v>10</v>
      </c>
      <c r="M396" s="557">
        <v>1</v>
      </c>
      <c r="N396" s="482">
        <v>351169</v>
      </c>
    </row>
    <row r="397" spans="9:14" x14ac:dyDescent="0.25">
      <c r="I397" s="536">
        <v>45211</v>
      </c>
      <c r="J397" s="415" t="s">
        <v>4297</v>
      </c>
      <c r="K397" s="415" t="s">
        <v>4298</v>
      </c>
      <c r="L397" s="415" t="s">
        <v>10</v>
      </c>
      <c r="M397" s="557">
        <v>5</v>
      </c>
      <c r="N397" s="482">
        <v>1383.0953500000001</v>
      </c>
    </row>
    <row r="398" spans="9:14" x14ac:dyDescent="0.25">
      <c r="I398" s="536">
        <v>45211</v>
      </c>
      <c r="J398" s="415" t="s">
        <v>993</v>
      </c>
      <c r="K398" s="415" t="s">
        <v>994</v>
      </c>
      <c r="L398" s="415" t="s">
        <v>10</v>
      </c>
      <c r="M398" s="557">
        <v>5</v>
      </c>
      <c r="N398" s="482">
        <v>540.05769999999995</v>
      </c>
    </row>
    <row r="399" spans="9:14" x14ac:dyDescent="0.25">
      <c r="I399" s="536">
        <v>45211</v>
      </c>
      <c r="J399" s="415" t="s">
        <v>273</v>
      </c>
      <c r="K399" s="415" t="s">
        <v>274</v>
      </c>
      <c r="L399" s="415" t="s">
        <v>10</v>
      </c>
      <c r="M399" s="557">
        <v>5</v>
      </c>
      <c r="N399" s="482">
        <v>521.72575000000006</v>
      </c>
    </row>
    <row r="400" spans="9:14" x14ac:dyDescent="0.25">
      <c r="I400" s="536">
        <v>45212</v>
      </c>
      <c r="J400" s="415" t="s">
        <v>4299</v>
      </c>
      <c r="K400" s="415" t="s">
        <v>4300</v>
      </c>
      <c r="L400" s="415" t="s">
        <v>10</v>
      </c>
      <c r="M400" s="557">
        <v>1</v>
      </c>
      <c r="N400" s="482">
        <v>75400.006500000003</v>
      </c>
    </row>
    <row r="401" spans="9:14" x14ac:dyDescent="0.25">
      <c r="I401" s="536">
        <v>45213</v>
      </c>
      <c r="J401" s="415" t="s">
        <v>74</v>
      </c>
      <c r="K401" s="415" t="s">
        <v>75</v>
      </c>
      <c r="L401" s="415" t="s">
        <v>10</v>
      </c>
      <c r="M401" s="557">
        <v>2</v>
      </c>
      <c r="N401" s="482">
        <v>778756.55130000005</v>
      </c>
    </row>
    <row r="402" spans="9:14" x14ac:dyDescent="0.25">
      <c r="I402" s="536">
        <v>45217</v>
      </c>
      <c r="J402" s="415" t="s">
        <v>2159</v>
      </c>
      <c r="K402" s="415" t="s">
        <v>2160</v>
      </c>
      <c r="L402" s="415" t="s">
        <v>10</v>
      </c>
      <c r="M402" s="557">
        <v>1</v>
      </c>
      <c r="N402" s="482">
        <v>2795000.4809999997</v>
      </c>
    </row>
    <row r="403" spans="9:14" x14ac:dyDescent="0.25">
      <c r="I403" s="536">
        <v>45217</v>
      </c>
      <c r="J403" s="415" t="s">
        <v>694</v>
      </c>
      <c r="K403" s="415" t="s">
        <v>819</v>
      </c>
      <c r="L403" s="415" t="s">
        <v>10</v>
      </c>
      <c r="M403" s="557">
        <v>5</v>
      </c>
      <c r="N403" s="482">
        <v>7735</v>
      </c>
    </row>
    <row r="404" spans="9:14" x14ac:dyDescent="0.25">
      <c r="I404" s="536">
        <v>45217</v>
      </c>
      <c r="J404" s="415" t="s">
        <v>551</v>
      </c>
      <c r="K404" s="415" t="s">
        <v>552</v>
      </c>
      <c r="L404" s="415" t="s">
        <v>10</v>
      </c>
      <c r="M404" s="557">
        <v>3</v>
      </c>
      <c r="N404" s="482">
        <v>4641</v>
      </c>
    </row>
    <row r="405" spans="9:14" x14ac:dyDescent="0.25">
      <c r="I405" s="536">
        <v>45217</v>
      </c>
      <c r="J405" s="415" t="s">
        <v>1249</v>
      </c>
      <c r="K405" s="415" t="s">
        <v>1022</v>
      </c>
      <c r="L405" s="415" t="s">
        <v>10</v>
      </c>
      <c r="M405" s="557">
        <v>3</v>
      </c>
      <c r="N405" s="482">
        <v>16243.5</v>
      </c>
    </row>
    <row r="406" spans="9:14" x14ac:dyDescent="0.25">
      <c r="I406" s="536">
        <v>45217</v>
      </c>
      <c r="J406" s="415" t="s">
        <v>499</v>
      </c>
      <c r="K406" s="415" t="s">
        <v>500</v>
      </c>
      <c r="L406" s="415" t="s">
        <v>10</v>
      </c>
      <c r="M406" s="557">
        <v>3</v>
      </c>
      <c r="N406" s="482">
        <v>194922</v>
      </c>
    </row>
    <row r="407" spans="9:14" x14ac:dyDescent="0.25">
      <c r="I407" s="536">
        <v>45217</v>
      </c>
      <c r="J407" s="415" t="s">
        <v>173</v>
      </c>
      <c r="K407" s="415" t="s">
        <v>174</v>
      </c>
      <c r="L407" s="415" t="s">
        <v>10</v>
      </c>
      <c r="M407" s="557">
        <v>3</v>
      </c>
      <c r="N407" s="482">
        <v>15083.25</v>
      </c>
    </row>
    <row r="408" spans="9:14" x14ac:dyDescent="0.25">
      <c r="I408" s="536">
        <v>45218</v>
      </c>
      <c r="J408" s="415" t="s">
        <v>354</v>
      </c>
      <c r="K408" s="415" t="s">
        <v>355</v>
      </c>
      <c r="L408" s="415" t="s">
        <v>10</v>
      </c>
      <c r="M408" s="557">
        <v>3</v>
      </c>
      <c r="N408" s="482">
        <v>12432.496440000001</v>
      </c>
    </row>
    <row r="409" spans="9:14" x14ac:dyDescent="0.25">
      <c r="I409" s="536">
        <v>45218</v>
      </c>
      <c r="J409" s="415" t="s">
        <v>539</v>
      </c>
      <c r="K409" s="415" t="s">
        <v>1833</v>
      </c>
      <c r="L409" s="415" t="s">
        <v>10</v>
      </c>
      <c r="M409" s="557">
        <v>1</v>
      </c>
      <c r="N409" s="482">
        <v>5524.9867400000003</v>
      </c>
    </row>
    <row r="410" spans="9:14" x14ac:dyDescent="0.25">
      <c r="I410" s="536">
        <v>45218</v>
      </c>
      <c r="J410" s="415" t="s">
        <v>2352</v>
      </c>
      <c r="K410" s="415" t="s">
        <v>2353</v>
      </c>
      <c r="L410" s="415" t="s">
        <v>10</v>
      </c>
      <c r="M410" s="557">
        <v>4</v>
      </c>
      <c r="N410" s="482">
        <v>3217.5743600000001</v>
      </c>
    </row>
    <row r="411" spans="9:14" x14ac:dyDescent="0.25">
      <c r="I411" s="536">
        <v>45219</v>
      </c>
      <c r="J411" s="415" t="s">
        <v>74</v>
      </c>
      <c r="K411" s="415" t="s">
        <v>75</v>
      </c>
      <c r="L411" s="415" t="s">
        <v>10</v>
      </c>
      <c r="M411" s="557">
        <v>1</v>
      </c>
      <c r="N411" s="482">
        <v>389378.27565000003</v>
      </c>
    </row>
    <row r="412" spans="9:14" x14ac:dyDescent="0.25">
      <c r="I412" s="536">
        <v>45221</v>
      </c>
      <c r="J412" s="415" t="s">
        <v>364</v>
      </c>
      <c r="K412" s="415" t="s">
        <v>365</v>
      </c>
      <c r="L412" s="415" t="s">
        <v>10</v>
      </c>
      <c r="M412" s="557">
        <v>2</v>
      </c>
      <c r="N412" s="482">
        <v>20942.698140000004</v>
      </c>
    </row>
    <row r="413" spans="9:14" x14ac:dyDescent="0.25">
      <c r="I413" s="536">
        <v>45221</v>
      </c>
      <c r="J413" s="415" t="s">
        <v>191</v>
      </c>
      <c r="K413" s="415" t="s">
        <v>2695</v>
      </c>
      <c r="L413" s="415" t="s">
        <v>10</v>
      </c>
      <c r="M413" s="557">
        <v>2</v>
      </c>
      <c r="N413" s="482">
        <v>263435.25754000002</v>
      </c>
    </row>
    <row r="414" spans="9:14" x14ac:dyDescent="0.25">
      <c r="I414" s="536">
        <v>45221</v>
      </c>
      <c r="J414" s="415" t="s">
        <v>4301</v>
      </c>
      <c r="K414" s="415" t="s">
        <v>4302</v>
      </c>
      <c r="L414" s="415" t="s">
        <v>10</v>
      </c>
      <c r="M414" s="557">
        <v>1</v>
      </c>
      <c r="N414" s="482">
        <v>640.39612</v>
      </c>
    </row>
    <row r="415" spans="9:14" x14ac:dyDescent="0.25">
      <c r="I415" s="536">
        <v>45221</v>
      </c>
      <c r="J415" s="415" t="s">
        <v>1346</v>
      </c>
      <c r="K415" s="415" t="s">
        <v>1347</v>
      </c>
      <c r="L415" s="415" t="s">
        <v>10</v>
      </c>
      <c r="M415" s="557">
        <v>2</v>
      </c>
      <c r="N415" s="482">
        <v>158.13434000000001</v>
      </c>
    </row>
    <row r="416" spans="9:14" x14ac:dyDescent="0.25">
      <c r="I416" s="536">
        <v>45221</v>
      </c>
      <c r="J416" s="415" t="s">
        <v>4303</v>
      </c>
      <c r="K416" s="415" t="s">
        <v>4304</v>
      </c>
      <c r="L416" s="415" t="s">
        <v>10</v>
      </c>
      <c r="M416" s="557">
        <v>1</v>
      </c>
      <c r="N416" s="482">
        <v>193.99380000000002</v>
      </c>
    </row>
    <row r="417" spans="9:14" x14ac:dyDescent="0.25">
      <c r="I417" s="536">
        <v>45221</v>
      </c>
      <c r="J417" s="415" t="s">
        <v>624</v>
      </c>
      <c r="K417" s="415" t="s">
        <v>2816</v>
      </c>
      <c r="L417" s="415" t="s">
        <v>10</v>
      </c>
      <c r="M417" s="557">
        <v>2</v>
      </c>
      <c r="N417" s="482">
        <v>230522.43032000001</v>
      </c>
    </row>
    <row r="418" spans="9:14" x14ac:dyDescent="0.25">
      <c r="I418" s="536">
        <v>45221</v>
      </c>
      <c r="J418" s="415" t="s">
        <v>602</v>
      </c>
      <c r="K418" s="415" t="s">
        <v>2945</v>
      </c>
      <c r="L418" s="415" t="s">
        <v>10</v>
      </c>
      <c r="M418" s="557">
        <v>2</v>
      </c>
      <c r="N418" s="482">
        <v>226083.59227999998</v>
      </c>
    </row>
    <row r="419" spans="9:14" x14ac:dyDescent="0.25">
      <c r="I419" s="536">
        <v>45222</v>
      </c>
      <c r="J419" s="415" t="s">
        <v>1163</v>
      </c>
      <c r="K419" s="415" t="s">
        <v>1164</v>
      </c>
      <c r="L419" s="415" t="s">
        <v>10</v>
      </c>
      <c r="M419" s="557">
        <v>1</v>
      </c>
      <c r="N419" s="482">
        <v>998.26362999999992</v>
      </c>
    </row>
    <row r="420" spans="9:14" x14ac:dyDescent="0.25">
      <c r="I420" s="536">
        <v>45222</v>
      </c>
      <c r="J420" s="415" t="s">
        <v>561</v>
      </c>
      <c r="K420" s="415" t="s">
        <v>562</v>
      </c>
      <c r="L420" s="415" t="s">
        <v>10</v>
      </c>
      <c r="M420" s="557">
        <v>1</v>
      </c>
      <c r="N420" s="482">
        <v>16395.61651</v>
      </c>
    </row>
    <row r="421" spans="9:14" x14ac:dyDescent="0.25">
      <c r="I421" s="491">
        <v>45222</v>
      </c>
      <c r="J421" s="461" t="s">
        <v>983</v>
      </c>
      <c r="K421" s="461" t="s">
        <v>984</v>
      </c>
      <c r="L421" s="462" t="s">
        <v>10</v>
      </c>
      <c r="M421" s="463">
        <v>1</v>
      </c>
      <c r="N421" s="482">
        <v>46607.2425</v>
      </c>
    </row>
    <row r="422" spans="9:14" x14ac:dyDescent="0.25">
      <c r="I422" s="491">
        <v>45222</v>
      </c>
      <c r="J422" s="461" t="s">
        <v>1579</v>
      </c>
      <c r="K422" s="461" t="s">
        <v>1580</v>
      </c>
      <c r="L422" s="462" t="s">
        <v>10</v>
      </c>
      <c r="M422" s="463">
        <v>1</v>
      </c>
      <c r="N422" s="482">
        <v>61642.396270000005</v>
      </c>
    </row>
    <row r="423" spans="9:14" x14ac:dyDescent="0.25">
      <c r="I423" s="491">
        <v>45222</v>
      </c>
      <c r="J423" s="461" t="s">
        <v>3398</v>
      </c>
      <c r="K423" s="461" t="s">
        <v>3399</v>
      </c>
      <c r="L423" s="462" t="s">
        <v>10</v>
      </c>
      <c r="M423" s="463">
        <v>1</v>
      </c>
      <c r="N423" s="482">
        <v>90822.96222999999</v>
      </c>
    </row>
    <row r="424" spans="9:14" x14ac:dyDescent="0.25">
      <c r="I424" s="535">
        <v>45222</v>
      </c>
      <c r="J424" s="540" t="s">
        <v>979</v>
      </c>
      <c r="K424" s="540" t="s">
        <v>980</v>
      </c>
      <c r="L424" s="534" t="s">
        <v>10</v>
      </c>
      <c r="M424" s="560">
        <v>1</v>
      </c>
      <c r="N424" s="482">
        <v>132478.55166</v>
      </c>
    </row>
    <row r="425" spans="9:14" x14ac:dyDescent="0.25">
      <c r="I425" s="510">
        <v>45224</v>
      </c>
      <c r="J425" s="451" t="s">
        <v>521</v>
      </c>
      <c r="K425" s="451" t="s">
        <v>522</v>
      </c>
      <c r="L425" s="462" t="s">
        <v>10</v>
      </c>
      <c r="M425" s="561">
        <v>1</v>
      </c>
      <c r="N425" s="482">
        <v>22113.251160000003</v>
      </c>
    </row>
    <row r="426" spans="9:14" x14ac:dyDescent="0.25">
      <c r="I426" s="510">
        <v>45224</v>
      </c>
      <c r="J426" s="451" t="s">
        <v>243</v>
      </c>
      <c r="K426" s="451" t="s">
        <v>244</v>
      </c>
      <c r="L426" s="462" t="s">
        <v>10</v>
      </c>
      <c r="M426" s="561">
        <v>2</v>
      </c>
      <c r="N426" s="482">
        <v>1728.1537000000001</v>
      </c>
    </row>
    <row r="427" spans="9:14" x14ac:dyDescent="0.25">
      <c r="I427" s="536">
        <v>45226</v>
      </c>
      <c r="J427" s="415" t="s">
        <v>1163</v>
      </c>
      <c r="K427" s="415" t="s">
        <v>1164</v>
      </c>
      <c r="L427" s="415" t="s">
        <v>10</v>
      </c>
      <c r="M427" s="557">
        <v>6</v>
      </c>
      <c r="N427" s="482">
        <v>4714.6062600000005</v>
      </c>
    </row>
    <row r="428" spans="9:14" x14ac:dyDescent="0.25">
      <c r="I428" s="536">
        <v>45226</v>
      </c>
      <c r="J428" s="415" t="s">
        <v>561</v>
      </c>
      <c r="K428" s="415" t="s">
        <v>562</v>
      </c>
      <c r="L428" s="415" t="s">
        <v>10</v>
      </c>
      <c r="M428" s="557">
        <v>1</v>
      </c>
      <c r="N428" s="482">
        <v>16395.61651</v>
      </c>
    </row>
    <row r="429" spans="9:14" x14ac:dyDescent="0.25">
      <c r="I429" s="536">
        <v>45226</v>
      </c>
      <c r="J429" s="415" t="s">
        <v>1634</v>
      </c>
      <c r="K429" s="415" t="s">
        <v>1635</v>
      </c>
      <c r="L429" s="415" t="s">
        <v>10</v>
      </c>
      <c r="M429" s="557">
        <v>1</v>
      </c>
      <c r="N429" s="482">
        <v>30217.427239999997</v>
      </c>
    </row>
    <row r="430" spans="9:14" x14ac:dyDescent="0.25">
      <c r="I430" s="536">
        <v>45226</v>
      </c>
      <c r="J430" s="415" t="s">
        <v>3497</v>
      </c>
      <c r="K430" s="415" t="s">
        <v>3498</v>
      </c>
      <c r="L430" s="415" t="s">
        <v>10</v>
      </c>
      <c r="M430" s="557">
        <v>10</v>
      </c>
      <c r="N430" s="482">
        <v>660.72370000000001</v>
      </c>
    </row>
    <row r="431" spans="9:14" x14ac:dyDescent="0.25">
      <c r="I431" s="536">
        <v>45226</v>
      </c>
      <c r="J431" s="415" t="s">
        <v>4305</v>
      </c>
      <c r="K431" s="415" t="s">
        <v>4306</v>
      </c>
      <c r="L431" s="415" t="s">
        <v>10</v>
      </c>
      <c r="M431" s="557">
        <v>10</v>
      </c>
      <c r="N431" s="482">
        <v>9715.16</v>
      </c>
    </row>
    <row r="432" spans="9:14" x14ac:dyDescent="0.25">
      <c r="I432" s="536">
        <v>45226</v>
      </c>
      <c r="J432" s="415" t="s">
        <v>243</v>
      </c>
      <c r="K432" s="415" t="s">
        <v>244</v>
      </c>
      <c r="L432" s="415" t="s">
        <v>10</v>
      </c>
      <c r="M432" s="557">
        <v>1</v>
      </c>
      <c r="N432" s="482">
        <v>864.07685000000004</v>
      </c>
    </row>
    <row r="433" spans="9:14" x14ac:dyDescent="0.25">
      <c r="I433" s="536">
        <v>45226</v>
      </c>
      <c r="J433" s="415" t="s">
        <v>396</v>
      </c>
      <c r="K433" s="415" t="s">
        <v>397</v>
      </c>
      <c r="L433" s="415" t="s">
        <v>10</v>
      </c>
      <c r="M433" s="557">
        <v>1</v>
      </c>
      <c r="N433" s="482">
        <v>27481.109110000005</v>
      </c>
    </row>
    <row r="434" spans="9:14" x14ac:dyDescent="0.25">
      <c r="I434" s="536">
        <v>45226</v>
      </c>
      <c r="J434" s="415" t="s">
        <v>257</v>
      </c>
      <c r="K434" s="415" t="s">
        <v>258</v>
      </c>
      <c r="L434" s="415" t="s">
        <v>10</v>
      </c>
      <c r="M434" s="557">
        <v>1</v>
      </c>
      <c r="N434" s="482">
        <v>27430.027170000005</v>
      </c>
    </row>
    <row r="435" spans="9:14" x14ac:dyDescent="0.25">
      <c r="I435" s="536">
        <v>45226</v>
      </c>
      <c r="J435" s="415" t="s">
        <v>4307</v>
      </c>
      <c r="K435" s="415" t="s">
        <v>4308</v>
      </c>
      <c r="L435" s="415" t="s">
        <v>10</v>
      </c>
      <c r="M435" s="557">
        <v>1</v>
      </c>
      <c r="N435" s="482">
        <v>3445000.0057199998</v>
      </c>
    </row>
    <row r="436" spans="9:14" x14ac:dyDescent="0.25">
      <c r="I436" s="536">
        <v>45226</v>
      </c>
      <c r="J436" s="415" t="s">
        <v>257</v>
      </c>
      <c r="K436" s="415" t="s">
        <v>258</v>
      </c>
      <c r="L436" s="415" t="s">
        <v>10</v>
      </c>
      <c r="M436" s="557">
        <v>1</v>
      </c>
      <c r="N436" s="482">
        <v>27430.027170000005</v>
      </c>
    </row>
    <row r="437" spans="9:14" x14ac:dyDescent="0.25">
      <c r="I437" s="536">
        <v>45229</v>
      </c>
      <c r="J437" s="415" t="s">
        <v>364</v>
      </c>
      <c r="K437" s="415" t="s">
        <v>365</v>
      </c>
      <c r="L437" s="415" t="s">
        <v>10</v>
      </c>
      <c r="M437" s="557">
        <v>1</v>
      </c>
      <c r="N437" s="482">
        <v>10471.349070000002</v>
      </c>
    </row>
    <row r="438" spans="9:14" x14ac:dyDescent="0.25">
      <c r="I438" s="536">
        <v>45230</v>
      </c>
      <c r="J438" s="415" t="s">
        <v>932</v>
      </c>
      <c r="K438" s="415" t="s">
        <v>933</v>
      </c>
      <c r="L438" s="415" t="s">
        <v>10</v>
      </c>
      <c r="M438" s="557">
        <v>1</v>
      </c>
      <c r="N438" s="482">
        <v>4060.8595299999997</v>
      </c>
    </row>
    <row r="439" spans="9:14" x14ac:dyDescent="0.25">
      <c r="I439" s="536">
        <v>45230</v>
      </c>
      <c r="J439" s="415" t="s">
        <v>3251</v>
      </c>
      <c r="K439" s="415" t="s">
        <v>3252</v>
      </c>
      <c r="L439" s="415" t="s">
        <v>10</v>
      </c>
      <c r="M439" s="557">
        <v>1</v>
      </c>
      <c r="N439" s="482">
        <v>4486.3</v>
      </c>
    </row>
    <row r="440" spans="9:14" x14ac:dyDescent="0.25">
      <c r="I440" s="536">
        <v>45230</v>
      </c>
      <c r="J440" s="415" t="s">
        <v>632</v>
      </c>
      <c r="K440" s="415" t="s">
        <v>633</v>
      </c>
      <c r="L440" s="415" t="s">
        <v>10</v>
      </c>
      <c r="M440" s="557">
        <v>1</v>
      </c>
      <c r="N440" s="482">
        <v>1189.4883</v>
      </c>
    </row>
    <row r="441" spans="9:14" x14ac:dyDescent="0.25">
      <c r="I441" s="536">
        <v>45230</v>
      </c>
      <c r="J441" s="415" t="s">
        <v>4309</v>
      </c>
      <c r="K441" s="415" t="s">
        <v>4310</v>
      </c>
      <c r="L441" s="415" t="s">
        <v>10</v>
      </c>
      <c r="M441" s="557">
        <v>1</v>
      </c>
      <c r="N441" s="482">
        <v>17437.165200000003</v>
      </c>
    </row>
    <row r="442" spans="9:14" ht="15.75" thickBot="1" x14ac:dyDescent="0.3">
      <c r="I442" s="537">
        <v>45230</v>
      </c>
      <c r="J442" s="538" t="s">
        <v>4311</v>
      </c>
      <c r="K442" s="538" t="s">
        <v>4312</v>
      </c>
      <c r="L442" s="538" t="s">
        <v>10</v>
      </c>
      <c r="M442" s="559">
        <v>2</v>
      </c>
      <c r="N442" s="473">
        <v>3874.1521000000002</v>
      </c>
    </row>
    <row r="443" spans="9:14" x14ac:dyDescent="0.25">
      <c r="I443" s="548">
        <v>45231</v>
      </c>
      <c r="J443" s="417" t="s">
        <v>233</v>
      </c>
      <c r="K443" s="417" t="s">
        <v>4230</v>
      </c>
      <c r="L443" s="417" t="s">
        <v>10</v>
      </c>
      <c r="M443" s="558">
        <v>2.2799999999999998</v>
      </c>
      <c r="N443" s="468">
        <v>12697.423283999999</v>
      </c>
    </row>
    <row r="444" spans="9:14" x14ac:dyDescent="0.25">
      <c r="I444" s="536">
        <v>45231</v>
      </c>
      <c r="J444" s="415" t="s">
        <v>4623</v>
      </c>
      <c r="K444" s="415" t="s">
        <v>4624</v>
      </c>
      <c r="L444" s="415" t="s">
        <v>10</v>
      </c>
      <c r="M444" s="557">
        <v>1</v>
      </c>
      <c r="N444" s="482">
        <v>114516.675</v>
      </c>
    </row>
    <row r="445" spans="9:14" x14ac:dyDescent="0.25">
      <c r="I445" s="536">
        <v>45231</v>
      </c>
      <c r="J445" s="415" t="s">
        <v>3398</v>
      </c>
      <c r="K445" s="415" t="s">
        <v>3399</v>
      </c>
      <c r="L445" s="415" t="s">
        <v>10</v>
      </c>
      <c r="M445" s="557">
        <v>1</v>
      </c>
      <c r="N445" s="482">
        <v>92510.6</v>
      </c>
    </row>
    <row r="446" spans="9:14" x14ac:dyDescent="0.25">
      <c r="I446" s="536">
        <v>45231</v>
      </c>
      <c r="J446" s="415" t="s">
        <v>979</v>
      </c>
      <c r="K446" s="415" t="s">
        <v>980</v>
      </c>
      <c r="L446" s="415" t="s">
        <v>10</v>
      </c>
      <c r="M446" s="557">
        <v>1</v>
      </c>
      <c r="N446" s="482">
        <v>132498.22950000002</v>
      </c>
    </row>
    <row r="447" spans="9:14" x14ac:dyDescent="0.25">
      <c r="I447" s="536">
        <v>45231</v>
      </c>
      <c r="J447" s="415" t="s">
        <v>1583</v>
      </c>
      <c r="K447" s="415" t="s">
        <v>1584</v>
      </c>
      <c r="L447" s="415" t="s">
        <v>10</v>
      </c>
      <c r="M447" s="557">
        <v>1</v>
      </c>
      <c r="N447" s="482">
        <v>63221.511989999999</v>
      </c>
    </row>
    <row r="448" spans="9:14" x14ac:dyDescent="0.25">
      <c r="I448" s="536">
        <v>45231</v>
      </c>
      <c r="J448" s="415" t="s">
        <v>386</v>
      </c>
      <c r="K448" s="415" t="s">
        <v>4203</v>
      </c>
      <c r="L448" s="415" t="s">
        <v>10</v>
      </c>
      <c r="M448" s="557">
        <v>6</v>
      </c>
      <c r="N448" s="482">
        <v>157771.16628000003</v>
      </c>
    </row>
    <row r="449" spans="9:14" x14ac:dyDescent="0.25">
      <c r="I449" s="536">
        <v>45231</v>
      </c>
      <c r="J449" s="415" t="s">
        <v>983</v>
      </c>
      <c r="K449" s="415" t="s">
        <v>984</v>
      </c>
      <c r="L449" s="415" t="s">
        <v>10</v>
      </c>
      <c r="M449" s="557">
        <v>1</v>
      </c>
      <c r="N449" s="482">
        <v>54154.90080000001</v>
      </c>
    </row>
    <row r="450" spans="9:14" x14ac:dyDescent="0.25">
      <c r="I450" s="536">
        <v>45231</v>
      </c>
      <c r="J450" s="415" t="s">
        <v>229</v>
      </c>
      <c r="K450" s="415" t="s">
        <v>3250</v>
      </c>
      <c r="L450" s="415" t="s">
        <v>10</v>
      </c>
      <c r="M450" s="557">
        <v>5</v>
      </c>
      <c r="N450" s="482">
        <v>136640.08994999999</v>
      </c>
    </row>
    <row r="451" spans="9:14" x14ac:dyDescent="0.25">
      <c r="I451" s="536">
        <v>45231</v>
      </c>
      <c r="J451" s="415" t="s">
        <v>4625</v>
      </c>
      <c r="K451" s="415" t="s">
        <v>4626</v>
      </c>
      <c r="L451" s="415" t="s">
        <v>10</v>
      </c>
      <c r="M451" s="557">
        <v>1</v>
      </c>
      <c r="N451" s="482">
        <v>53908.541050000007</v>
      </c>
    </row>
    <row r="452" spans="9:14" x14ac:dyDescent="0.25">
      <c r="I452" s="536">
        <v>45231</v>
      </c>
      <c r="J452" s="415" t="s">
        <v>636</v>
      </c>
      <c r="K452" s="415" t="s">
        <v>3513</v>
      </c>
      <c r="L452" s="415" t="s">
        <v>10</v>
      </c>
      <c r="M452" s="557">
        <v>20</v>
      </c>
      <c r="N452" s="482">
        <v>566878.03899999999</v>
      </c>
    </row>
    <row r="453" spans="9:14" x14ac:dyDescent="0.25">
      <c r="I453" s="536">
        <v>45231</v>
      </c>
      <c r="J453" s="415" t="s">
        <v>4627</v>
      </c>
      <c r="K453" s="415" t="s">
        <v>4628</v>
      </c>
      <c r="L453" s="415" t="s">
        <v>10</v>
      </c>
      <c r="M453" s="557">
        <v>1</v>
      </c>
      <c r="N453" s="482">
        <v>236640.39763000002</v>
      </c>
    </row>
    <row r="454" spans="9:14" x14ac:dyDescent="0.25">
      <c r="I454" s="536">
        <v>45253</v>
      </c>
      <c r="J454" s="415" t="s">
        <v>243</v>
      </c>
      <c r="K454" s="415" t="s">
        <v>244</v>
      </c>
      <c r="L454" s="415" t="s">
        <v>10</v>
      </c>
      <c r="M454" s="557">
        <v>2</v>
      </c>
      <c r="N454" s="482">
        <v>1701.1430800000003</v>
      </c>
    </row>
    <row r="455" spans="9:14" x14ac:dyDescent="0.25">
      <c r="I455" s="536">
        <v>45253</v>
      </c>
      <c r="J455" s="415" t="s">
        <v>271</v>
      </c>
      <c r="K455" s="415" t="s">
        <v>272</v>
      </c>
      <c r="L455" s="415" t="s">
        <v>10</v>
      </c>
      <c r="M455" s="557">
        <v>2</v>
      </c>
      <c r="N455" s="482">
        <v>21321.34186</v>
      </c>
    </row>
    <row r="456" spans="9:14" x14ac:dyDescent="0.25">
      <c r="I456" s="536">
        <v>45253</v>
      </c>
      <c r="J456" s="415" t="s">
        <v>1163</v>
      </c>
      <c r="K456" s="415" t="s">
        <v>1164</v>
      </c>
      <c r="L456" s="415" t="s">
        <v>10</v>
      </c>
      <c r="M456" s="557">
        <v>2</v>
      </c>
      <c r="N456" s="482">
        <v>1540.56448</v>
      </c>
    </row>
    <row r="457" spans="9:14" x14ac:dyDescent="0.25">
      <c r="I457" s="536">
        <v>45253</v>
      </c>
      <c r="J457" s="415" t="s">
        <v>561</v>
      </c>
      <c r="K457" s="415" t="s">
        <v>562</v>
      </c>
      <c r="L457" s="415" t="s">
        <v>10</v>
      </c>
      <c r="M457" s="557">
        <v>2</v>
      </c>
      <c r="N457" s="482">
        <v>32791.23302</v>
      </c>
    </row>
    <row r="458" spans="9:14" x14ac:dyDescent="0.25">
      <c r="I458" s="536">
        <v>45253</v>
      </c>
      <c r="J458" s="415" t="s">
        <v>4379</v>
      </c>
      <c r="K458" s="415" t="s">
        <v>4380</v>
      </c>
      <c r="L458" s="415" t="s">
        <v>10</v>
      </c>
      <c r="M458" s="557">
        <v>2</v>
      </c>
      <c r="N458" s="482">
        <v>66951.066000000006</v>
      </c>
    </row>
    <row r="459" spans="9:14" x14ac:dyDescent="0.25">
      <c r="I459" s="536">
        <v>45253</v>
      </c>
      <c r="J459" s="415" t="s">
        <v>396</v>
      </c>
      <c r="K459" s="415" t="s">
        <v>397</v>
      </c>
      <c r="L459" s="415" t="s">
        <v>10</v>
      </c>
      <c r="M459" s="557">
        <v>2</v>
      </c>
      <c r="N459" s="482">
        <v>54962.21822000001</v>
      </c>
    </row>
    <row r="460" spans="9:14" x14ac:dyDescent="0.25">
      <c r="I460" s="536">
        <v>45253</v>
      </c>
      <c r="J460" s="415" t="s">
        <v>74</v>
      </c>
      <c r="K460" s="415" t="s">
        <v>75</v>
      </c>
      <c r="L460" s="415" t="s">
        <v>10</v>
      </c>
      <c r="M460" s="557">
        <v>1</v>
      </c>
      <c r="N460" s="482">
        <v>388683.75</v>
      </c>
    </row>
    <row r="461" spans="9:14" x14ac:dyDescent="0.25">
      <c r="I461" s="536">
        <v>45254</v>
      </c>
      <c r="J461" s="415" t="s">
        <v>177</v>
      </c>
      <c r="K461" s="415" t="s">
        <v>178</v>
      </c>
      <c r="L461" s="415" t="s">
        <v>10</v>
      </c>
      <c r="M461" s="557">
        <v>3</v>
      </c>
      <c r="N461" s="482">
        <v>4641</v>
      </c>
    </row>
    <row r="462" spans="9:14" x14ac:dyDescent="0.25">
      <c r="I462" s="536">
        <v>45254</v>
      </c>
      <c r="J462" s="415" t="s">
        <v>4629</v>
      </c>
      <c r="K462" s="415" t="s">
        <v>4630</v>
      </c>
      <c r="L462" s="415" t="s">
        <v>10</v>
      </c>
      <c r="M462" s="557">
        <v>3</v>
      </c>
      <c r="N462" s="482">
        <v>32487</v>
      </c>
    </row>
    <row r="463" spans="9:14" x14ac:dyDescent="0.25">
      <c r="I463" s="536">
        <v>45254</v>
      </c>
      <c r="J463" s="415" t="s">
        <v>817</v>
      </c>
      <c r="K463" s="415" t="s">
        <v>818</v>
      </c>
      <c r="L463" s="415" t="s">
        <v>10</v>
      </c>
      <c r="M463" s="557">
        <v>5</v>
      </c>
      <c r="N463" s="482">
        <v>23956.9967</v>
      </c>
    </row>
    <row r="464" spans="9:14" x14ac:dyDescent="0.25">
      <c r="I464" s="536">
        <v>45254</v>
      </c>
      <c r="J464" s="415" t="s">
        <v>3159</v>
      </c>
      <c r="K464" s="415" t="s">
        <v>3160</v>
      </c>
      <c r="L464" s="415" t="s">
        <v>10</v>
      </c>
      <c r="M464" s="557">
        <v>4</v>
      </c>
      <c r="N464" s="482">
        <v>21658</v>
      </c>
    </row>
    <row r="465" spans="9:14" x14ac:dyDescent="0.25">
      <c r="I465" s="536">
        <v>45254</v>
      </c>
      <c r="J465" s="415" t="s">
        <v>3620</v>
      </c>
      <c r="K465" s="415" t="s">
        <v>3621</v>
      </c>
      <c r="L465" s="415" t="s">
        <v>10</v>
      </c>
      <c r="M465" s="557">
        <v>2</v>
      </c>
      <c r="N465" s="482">
        <v>9282</v>
      </c>
    </row>
    <row r="466" spans="9:14" x14ac:dyDescent="0.25">
      <c r="I466" s="536">
        <v>45254</v>
      </c>
      <c r="J466" s="415" t="s">
        <v>2891</v>
      </c>
      <c r="K466" s="415" t="s">
        <v>2892</v>
      </c>
      <c r="L466" s="415" t="s">
        <v>10</v>
      </c>
      <c r="M466" s="557">
        <v>1</v>
      </c>
      <c r="N466" s="482">
        <v>54145</v>
      </c>
    </row>
    <row r="467" spans="9:14" x14ac:dyDescent="0.25">
      <c r="I467" s="536">
        <v>45254</v>
      </c>
      <c r="J467" s="415" t="s">
        <v>4564</v>
      </c>
      <c r="K467" s="415" t="s">
        <v>3165</v>
      </c>
      <c r="L467" s="415" t="s">
        <v>10</v>
      </c>
      <c r="M467" s="557">
        <v>1</v>
      </c>
      <c r="N467" s="482">
        <v>26299</v>
      </c>
    </row>
    <row r="468" spans="9:14" x14ac:dyDescent="0.25">
      <c r="I468" s="536">
        <v>45254</v>
      </c>
      <c r="J468" s="415" t="s">
        <v>4631</v>
      </c>
      <c r="K468" s="415" t="s">
        <v>4632</v>
      </c>
      <c r="L468" s="415" t="s">
        <v>10</v>
      </c>
      <c r="M468" s="557">
        <v>1</v>
      </c>
      <c r="N468" s="482">
        <v>15470</v>
      </c>
    </row>
    <row r="469" spans="9:14" x14ac:dyDescent="0.25">
      <c r="I469" s="536">
        <v>45254</v>
      </c>
      <c r="J469" s="415" t="s">
        <v>177</v>
      </c>
      <c r="K469" s="415" t="s">
        <v>178</v>
      </c>
      <c r="L469" s="415" t="s">
        <v>10</v>
      </c>
      <c r="M469" s="557">
        <v>3</v>
      </c>
      <c r="N469" s="482">
        <v>4641</v>
      </c>
    </row>
    <row r="470" spans="9:14" x14ac:dyDescent="0.25">
      <c r="I470" s="536">
        <v>45254</v>
      </c>
      <c r="J470" s="415" t="s">
        <v>817</v>
      </c>
      <c r="K470" s="415" t="s">
        <v>818</v>
      </c>
      <c r="L470" s="415" t="s">
        <v>10</v>
      </c>
      <c r="M470" s="557">
        <v>1</v>
      </c>
      <c r="N470" s="482">
        <v>4791.3993399999999</v>
      </c>
    </row>
    <row r="471" spans="9:14" x14ac:dyDescent="0.25">
      <c r="I471" s="536">
        <v>45256</v>
      </c>
      <c r="J471" s="415" t="s">
        <v>4633</v>
      </c>
      <c r="K471" s="415" t="s">
        <v>4634</v>
      </c>
      <c r="L471" s="415" t="s">
        <v>10</v>
      </c>
      <c r="M471" s="557">
        <v>1</v>
      </c>
      <c r="N471" s="482">
        <v>12376</v>
      </c>
    </row>
    <row r="472" spans="9:14" x14ac:dyDescent="0.25">
      <c r="I472" s="536">
        <v>45256</v>
      </c>
      <c r="J472" s="415" t="s">
        <v>817</v>
      </c>
      <c r="K472" s="415" t="s">
        <v>818</v>
      </c>
      <c r="L472" s="415" t="s">
        <v>10</v>
      </c>
      <c r="M472" s="557">
        <v>4</v>
      </c>
      <c r="N472" s="482">
        <v>18564</v>
      </c>
    </row>
    <row r="473" spans="9:14" ht="15.75" thickBot="1" x14ac:dyDescent="0.3">
      <c r="I473" s="537">
        <v>45256</v>
      </c>
      <c r="J473" s="538" t="s">
        <v>2471</v>
      </c>
      <c r="K473" s="538" t="s">
        <v>2472</v>
      </c>
      <c r="L473" s="538" t="s">
        <v>10</v>
      </c>
      <c r="M473" s="559">
        <v>1</v>
      </c>
      <c r="N473" s="473">
        <v>13923</v>
      </c>
    </row>
    <row r="474" spans="9:14" x14ac:dyDescent="0.25">
      <c r="I474" s="548">
        <v>45275</v>
      </c>
      <c r="J474" s="417" t="s">
        <v>1585</v>
      </c>
      <c r="K474" s="417" t="s">
        <v>1586</v>
      </c>
      <c r="L474" s="417" t="s">
        <v>10</v>
      </c>
      <c r="M474" s="558">
        <v>1</v>
      </c>
      <c r="N474" s="468">
        <v>4455360</v>
      </c>
    </row>
    <row r="475" spans="9:14" x14ac:dyDescent="0.25">
      <c r="I475" s="536">
        <v>45275</v>
      </c>
      <c r="J475" s="415" t="s">
        <v>4880</v>
      </c>
      <c r="K475" s="415" t="s">
        <v>4881</v>
      </c>
      <c r="L475" s="415" t="s">
        <v>10</v>
      </c>
      <c r="M475" s="557">
        <v>2</v>
      </c>
      <c r="N475" s="482">
        <v>3934.6088600000003</v>
      </c>
    </row>
    <row r="476" spans="9:14" x14ac:dyDescent="0.25">
      <c r="I476" s="536">
        <v>45275</v>
      </c>
      <c r="J476" s="415" t="s">
        <v>2631</v>
      </c>
      <c r="K476" s="415" t="s">
        <v>2632</v>
      </c>
      <c r="L476" s="415" t="s">
        <v>10</v>
      </c>
      <c r="M476" s="557">
        <v>10</v>
      </c>
      <c r="N476" s="482">
        <v>6652.1</v>
      </c>
    </row>
    <row r="477" spans="9:14" x14ac:dyDescent="0.25">
      <c r="I477" s="536">
        <v>45275</v>
      </c>
      <c r="J477" s="415" t="s">
        <v>4882</v>
      </c>
      <c r="K477" s="415" t="s">
        <v>4883</v>
      </c>
      <c r="L477" s="415" t="s">
        <v>10</v>
      </c>
      <c r="M477" s="557">
        <v>2</v>
      </c>
      <c r="N477" s="482">
        <v>1902480.4890000001</v>
      </c>
    </row>
    <row r="478" spans="9:14" x14ac:dyDescent="0.25">
      <c r="I478" s="536">
        <v>45275</v>
      </c>
      <c r="J478" s="415" t="s">
        <v>4405</v>
      </c>
      <c r="K478" s="415" t="s">
        <v>4406</v>
      </c>
      <c r="L478" s="415" t="s">
        <v>10</v>
      </c>
      <c r="M478" s="557">
        <v>12</v>
      </c>
      <c r="N478" s="482">
        <v>12209.542800000001</v>
      </c>
    </row>
    <row r="479" spans="9:14" x14ac:dyDescent="0.25">
      <c r="I479" s="536">
        <v>45275</v>
      </c>
      <c r="J479" s="415" t="s">
        <v>4413</v>
      </c>
      <c r="K479" s="415" t="s">
        <v>4414</v>
      </c>
      <c r="L479" s="415" t="s">
        <v>10</v>
      </c>
      <c r="M479" s="557">
        <v>12</v>
      </c>
      <c r="N479" s="482">
        <v>5958.6727200000005</v>
      </c>
    </row>
    <row r="480" spans="9:14" x14ac:dyDescent="0.25">
      <c r="I480" s="536">
        <v>45275</v>
      </c>
      <c r="J480" s="415" t="s">
        <v>4884</v>
      </c>
      <c r="K480" s="415" t="s">
        <v>4885</v>
      </c>
      <c r="L480" s="415" t="s">
        <v>10</v>
      </c>
      <c r="M480" s="557">
        <v>1</v>
      </c>
      <c r="N480" s="482">
        <v>5414.5</v>
      </c>
    </row>
    <row r="481" spans="9:14" x14ac:dyDescent="0.25">
      <c r="I481" s="536">
        <v>45275</v>
      </c>
      <c r="J481" s="415" t="s">
        <v>4886</v>
      </c>
      <c r="K481" s="415" t="s">
        <v>4887</v>
      </c>
      <c r="L481" s="415" t="s">
        <v>10</v>
      </c>
      <c r="M481" s="557">
        <v>5</v>
      </c>
      <c r="N481" s="482">
        <v>43529.408649999998</v>
      </c>
    </row>
    <row r="482" spans="9:14" x14ac:dyDescent="0.25">
      <c r="I482" s="536">
        <v>45275</v>
      </c>
      <c r="J482" s="415" t="s">
        <v>932</v>
      </c>
      <c r="K482" s="415" t="s">
        <v>933</v>
      </c>
      <c r="L482" s="415" t="s">
        <v>10</v>
      </c>
      <c r="M482" s="557">
        <v>1</v>
      </c>
      <c r="N482" s="482">
        <v>4060.875</v>
      </c>
    </row>
    <row r="483" spans="9:14" x14ac:dyDescent="0.25">
      <c r="I483" s="536">
        <v>45275</v>
      </c>
      <c r="J483" s="415" t="s">
        <v>4888</v>
      </c>
      <c r="K483" s="415" t="s">
        <v>4889</v>
      </c>
      <c r="L483" s="415" t="s">
        <v>10</v>
      </c>
      <c r="M483" s="557">
        <v>1</v>
      </c>
      <c r="N483" s="482">
        <v>1766.6740000000002</v>
      </c>
    </row>
    <row r="484" spans="9:14" x14ac:dyDescent="0.25">
      <c r="I484" s="536">
        <v>45276</v>
      </c>
      <c r="J484" s="415" t="s">
        <v>1029</v>
      </c>
      <c r="K484" s="415" t="s">
        <v>1030</v>
      </c>
      <c r="L484" s="415" t="s">
        <v>10</v>
      </c>
      <c r="M484" s="557">
        <v>6</v>
      </c>
      <c r="N484" s="482">
        <v>810702.41070000001</v>
      </c>
    </row>
    <row r="485" spans="9:14" x14ac:dyDescent="0.25">
      <c r="I485" s="536">
        <v>45276</v>
      </c>
      <c r="J485" s="415" t="s">
        <v>4421</v>
      </c>
      <c r="K485" s="415" t="s">
        <v>4422</v>
      </c>
      <c r="L485" s="415" t="s">
        <v>10</v>
      </c>
      <c r="M485" s="557">
        <v>6</v>
      </c>
      <c r="N485" s="482">
        <v>333316.62</v>
      </c>
    </row>
    <row r="486" spans="9:14" x14ac:dyDescent="0.25">
      <c r="I486" s="536">
        <v>45276</v>
      </c>
      <c r="J486" s="415" t="s">
        <v>257</v>
      </c>
      <c r="K486" s="415" t="s">
        <v>258</v>
      </c>
      <c r="L486" s="415" t="s">
        <v>10</v>
      </c>
      <c r="M486" s="557">
        <v>1</v>
      </c>
      <c r="N486" s="482">
        <v>25261.47351</v>
      </c>
    </row>
    <row r="487" spans="9:14" x14ac:dyDescent="0.25">
      <c r="I487" s="536">
        <v>45282</v>
      </c>
      <c r="J487" s="415" t="s">
        <v>4890</v>
      </c>
      <c r="K487" s="415" t="s">
        <v>4891</v>
      </c>
      <c r="L487" s="415" t="s">
        <v>10</v>
      </c>
      <c r="M487" s="557">
        <v>6</v>
      </c>
      <c r="N487" s="482">
        <v>55692</v>
      </c>
    </row>
    <row r="488" spans="9:14" x14ac:dyDescent="0.25">
      <c r="I488" s="536">
        <v>45282</v>
      </c>
      <c r="J488" s="415" t="s">
        <v>4407</v>
      </c>
      <c r="K488" s="415" t="s">
        <v>4408</v>
      </c>
      <c r="L488" s="415" t="s">
        <v>10</v>
      </c>
      <c r="M488" s="557">
        <v>1</v>
      </c>
      <c r="N488" s="482">
        <v>1044225</v>
      </c>
    </row>
    <row r="489" spans="9:14" x14ac:dyDescent="0.25">
      <c r="I489" s="536">
        <v>45282</v>
      </c>
      <c r="J489" s="415" t="s">
        <v>4892</v>
      </c>
      <c r="K489" s="415" t="s">
        <v>4893</v>
      </c>
      <c r="L489" s="415" t="s">
        <v>10</v>
      </c>
      <c r="M489" s="557">
        <v>1</v>
      </c>
      <c r="N489" s="482">
        <v>55786.877510000006</v>
      </c>
    </row>
    <row r="490" spans="9:14" x14ac:dyDescent="0.25">
      <c r="I490" s="536">
        <v>45283</v>
      </c>
      <c r="J490" s="415" t="s">
        <v>624</v>
      </c>
      <c r="K490" s="415" t="s">
        <v>2816</v>
      </c>
      <c r="L490" s="415" t="s">
        <v>10</v>
      </c>
      <c r="M490" s="557">
        <v>4</v>
      </c>
      <c r="N490" s="482">
        <v>451207.61140000005</v>
      </c>
    </row>
    <row r="491" spans="9:14" x14ac:dyDescent="0.25">
      <c r="I491" s="536">
        <v>45286</v>
      </c>
      <c r="J491" s="415" t="s">
        <v>1070</v>
      </c>
      <c r="K491" s="415" t="s">
        <v>482</v>
      </c>
      <c r="L491" s="415" t="s">
        <v>10</v>
      </c>
      <c r="M491" s="557">
        <v>1</v>
      </c>
      <c r="N491" s="482">
        <v>169037.59599999999</v>
      </c>
    </row>
    <row r="492" spans="9:14" x14ac:dyDescent="0.25">
      <c r="I492" s="536">
        <v>45286</v>
      </c>
      <c r="J492" s="415" t="s">
        <v>364</v>
      </c>
      <c r="K492" s="415" t="s">
        <v>365</v>
      </c>
      <c r="L492" s="415" t="s">
        <v>10</v>
      </c>
      <c r="M492" s="557">
        <v>1</v>
      </c>
      <c r="N492" s="482">
        <v>7226.37734</v>
      </c>
    </row>
    <row r="493" spans="9:14" ht="15.75" thickBot="1" x14ac:dyDescent="0.3">
      <c r="I493" s="537">
        <v>45286</v>
      </c>
      <c r="J493" s="538" t="s">
        <v>364</v>
      </c>
      <c r="K493" s="538" t="s">
        <v>365</v>
      </c>
      <c r="L493" s="538" t="s">
        <v>10</v>
      </c>
      <c r="M493" s="559">
        <v>1</v>
      </c>
      <c r="N493" s="473">
        <v>7226.37734</v>
      </c>
    </row>
  </sheetData>
  <autoFilter ref="C6:G140" xr:uid="{00000000-0001-0000-0E00-000000000000}"/>
  <mergeCells count="2">
    <mergeCell ref="I4:N5"/>
    <mergeCell ref="C4:G5"/>
  </mergeCells>
  <hyperlinks>
    <hyperlink ref="A1" location="GENERAL!A1" display="GENERAL" xr:uid="{00000000-0004-0000-0E00-000000000000}"/>
    <hyperlink ref="A2" location="'PARETO '!A1" display="PARETO" xr:uid="{00000000-0004-0000-0E00-000001000000}"/>
    <hyperlink ref="A3" location="'ANALISIS COMPACTADORES'!A1" display="ANALISIS COMPACTADORES" xr:uid="{00000000-0004-0000-0E00-000002000000}"/>
    <hyperlink ref="A4" location="'COSTO POR MES'!A1" display="COSTO POR MES" xr:uid="{00000000-0004-0000-0E00-000003000000}"/>
  </hyperlinks>
  <pageMargins left="0.39370078740157483" right="0.23622047244094491" top="0.74803149606299213" bottom="0.39370078740157483" header="0.31496062992125984" footer="0.31496062992125984"/>
  <pageSetup paperSize="8" scale="25" orientation="portrait" r:id="rId1"/>
  <rowBreaks count="1" manualBreakCount="1">
    <brk id="300" min="2" max="13" man="1"/>
  </rowBreaks>
  <colBreaks count="2" manualBreakCount="2">
    <brk id="8" max="1048575" man="1"/>
    <brk id="14" max="271"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E523"/>
  <sheetViews>
    <sheetView view="pageBreakPreview" zoomScale="85" zoomScaleNormal="90" zoomScaleSheetLayoutView="85" zoomScalePageLayoutView="4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RowHeight="15" x14ac:dyDescent="0.25"/>
  <cols>
    <col min="1" max="1" width="25.7109375" bestFit="1" customWidth="1"/>
    <col min="2" max="2" width="3.85546875" customWidth="1"/>
    <col min="3" max="3" width="7.7109375" bestFit="1" customWidth="1"/>
    <col min="5" max="5" width="92.5703125" customWidth="1"/>
    <col min="6" max="6" width="9.5703125" bestFit="1" customWidth="1"/>
    <col min="7" max="7" width="18.85546875" customWidth="1"/>
    <col min="10" max="10" width="10" bestFit="1" customWidth="1"/>
    <col min="11" max="11" width="75.28515625" customWidth="1"/>
    <col min="12" max="12" width="7.42578125" bestFit="1" customWidth="1"/>
    <col min="13" max="13" width="7.85546875" bestFit="1" customWidth="1"/>
    <col min="14" max="14" width="22.42578125" customWidth="1"/>
    <col min="15" max="15" width="7.140625" customWidth="1"/>
    <col min="16" max="16" width="16.42578125" customWidth="1"/>
    <col min="17" max="17" width="20.5703125" bestFit="1" customWidth="1"/>
    <col min="18" max="18" width="20.5703125" customWidth="1"/>
    <col min="19" max="19" width="11.28515625" bestFit="1" customWidth="1"/>
    <col min="21" max="21" width="28.5703125" hidden="1" customWidth="1"/>
    <col min="22" max="22" width="35.28515625" hidden="1" customWidth="1"/>
    <col min="23" max="23" width="16.5703125" hidden="1" customWidth="1"/>
    <col min="24" max="24" width="16.42578125" hidden="1" customWidth="1"/>
    <col min="25" max="27" width="0" hidden="1" customWidth="1"/>
    <col min="28" max="28" width="20" hidden="1" customWidth="1"/>
    <col min="29" max="29" width="34.28515625" hidden="1" customWidth="1"/>
    <col min="30" max="30" width="16.5703125" hidden="1" customWidth="1"/>
    <col min="31" max="31" width="16.42578125" hidden="1" customWidth="1"/>
  </cols>
  <sheetData>
    <row r="1" spans="1:31" ht="15.75" thickBot="1" x14ac:dyDescent="0.3">
      <c r="A1" s="75" t="s">
        <v>49</v>
      </c>
      <c r="G1" s="135">
        <f>+G2+N2</f>
        <v>209547228.79806608</v>
      </c>
      <c r="V1" s="46" t="s">
        <v>43</v>
      </c>
      <c r="AC1" s="69" t="s">
        <v>41</v>
      </c>
    </row>
    <row r="2" spans="1:31" ht="15.75" thickBot="1" x14ac:dyDescent="0.3">
      <c r="A2" s="75" t="s">
        <v>51</v>
      </c>
      <c r="F2" s="49" t="s">
        <v>26</v>
      </c>
      <c r="G2" s="50">
        <f>SUM(G7:G363)</f>
        <v>69811358.731625006</v>
      </c>
      <c r="M2" s="49" t="s">
        <v>26</v>
      </c>
      <c r="N2" s="50">
        <f>SUM(N7:N523)</f>
        <v>139735870.06644109</v>
      </c>
      <c r="O2" s="105"/>
      <c r="P2" s="105"/>
      <c r="Q2" s="105"/>
      <c r="R2" s="105"/>
      <c r="S2" s="105"/>
      <c r="U2" s="67" t="s">
        <v>47</v>
      </c>
      <c r="V2" s="70">
        <f>SUM(X4:X31)</f>
        <v>0</v>
      </c>
      <c r="W2" s="68" t="s">
        <v>48</v>
      </c>
      <c r="X2" s="71"/>
      <c r="AB2" s="67" t="s">
        <v>47</v>
      </c>
      <c r="AC2" s="70">
        <f>SUM(AE4:AE18)</f>
        <v>0</v>
      </c>
      <c r="AD2" s="68" t="s">
        <v>48</v>
      </c>
      <c r="AE2" s="71"/>
    </row>
    <row r="3" spans="1:31" ht="15.75" thickBot="1" x14ac:dyDescent="0.3">
      <c r="A3" s="75" t="s">
        <v>52</v>
      </c>
    </row>
    <row r="4" spans="1:31" ht="15.75" thickBot="1" x14ac:dyDescent="0.3">
      <c r="A4" s="75" t="s">
        <v>67</v>
      </c>
      <c r="C4" s="655" t="s">
        <v>17</v>
      </c>
      <c r="D4" s="656"/>
      <c r="E4" s="656"/>
      <c r="F4" s="656"/>
      <c r="G4" s="657"/>
      <c r="I4" s="661" t="s">
        <v>0</v>
      </c>
      <c r="J4" s="662"/>
      <c r="K4" s="662"/>
      <c r="L4" s="662"/>
      <c r="M4" s="662"/>
      <c r="N4" s="663"/>
      <c r="O4" s="107"/>
      <c r="P4" s="103" t="s">
        <v>54</v>
      </c>
      <c r="Q4" s="104" t="s">
        <v>26</v>
      </c>
      <c r="R4" s="190"/>
      <c r="S4" s="356"/>
      <c r="T4" s="329"/>
      <c r="U4" s="277"/>
      <c r="V4" s="330"/>
      <c r="W4" s="279"/>
      <c r="X4" s="248"/>
      <c r="Y4" s="247"/>
      <c r="Z4" s="292"/>
      <c r="AA4" s="293"/>
      <c r="AB4" s="331"/>
      <c r="AC4" s="283"/>
      <c r="AD4" s="294"/>
      <c r="AE4" s="284"/>
    </row>
    <row r="5" spans="1:31" x14ac:dyDescent="0.25">
      <c r="C5" s="658"/>
      <c r="D5" s="659"/>
      <c r="E5" s="659"/>
      <c r="F5" s="659"/>
      <c r="G5" s="660"/>
      <c r="I5" s="664"/>
      <c r="J5" s="665"/>
      <c r="K5" s="665"/>
      <c r="L5" s="665"/>
      <c r="M5" s="665"/>
      <c r="N5" s="666"/>
      <c r="O5" s="107"/>
      <c r="P5" s="102" t="s">
        <v>55</v>
      </c>
      <c r="Q5" s="97">
        <f>SUM(G7:G36,N7:N55)</f>
        <v>22360585.495250009</v>
      </c>
      <c r="R5" s="191"/>
      <c r="S5" s="277"/>
      <c r="T5" s="278"/>
      <c r="U5" s="330"/>
      <c r="V5" s="279"/>
      <c r="W5" s="279"/>
      <c r="X5" s="333"/>
      <c r="Y5" s="247"/>
      <c r="Z5" s="292"/>
      <c r="AA5" s="293"/>
      <c r="AB5" s="331"/>
      <c r="AC5" s="283"/>
      <c r="AD5" s="294"/>
      <c r="AE5" s="284"/>
    </row>
    <row r="6" spans="1:31" ht="15.75" thickBot="1" x14ac:dyDescent="0.3">
      <c r="C6" s="274" t="s">
        <v>73</v>
      </c>
      <c r="D6" s="275" t="s">
        <v>1</v>
      </c>
      <c r="E6" s="275" t="s">
        <v>21</v>
      </c>
      <c r="F6" s="275" t="s">
        <v>2</v>
      </c>
      <c r="G6" s="276" t="s">
        <v>31</v>
      </c>
      <c r="I6" s="84" t="s">
        <v>1</v>
      </c>
      <c r="J6" s="85" t="s">
        <v>22</v>
      </c>
      <c r="K6" s="85" t="s">
        <v>21</v>
      </c>
      <c r="L6" s="85" t="s">
        <v>2</v>
      </c>
      <c r="M6" s="85" t="s">
        <v>23</v>
      </c>
      <c r="N6" s="202" t="s">
        <v>31</v>
      </c>
      <c r="O6" s="108"/>
      <c r="P6" s="101" t="s">
        <v>56</v>
      </c>
      <c r="Q6" s="94">
        <f>SUM(G37:G57,N56:N92)</f>
        <v>9708060.7676300034</v>
      </c>
      <c r="R6" s="191"/>
      <c r="S6" s="277"/>
      <c r="T6" s="278"/>
      <c r="U6" s="330"/>
      <c r="V6" s="279"/>
      <c r="W6" s="279"/>
      <c r="X6" s="333"/>
      <c r="Y6" s="247"/>
      <c r="Z6" s="292"/>
      <c r="AA6" s="293"/>
      <c r="AB6" s="331"/>
      <c r="AC6" s="283"/>
      <c r="AD6" s="294"/>
      <c r="AE6" s="284"/>
    </row>
    <row r="7" spans="1:31" ht="14.25" customHeight="1" x14ac:dyDescent="0.25">
      <c r="A7" t="s">
        <v>43</v>
      </c>
      <c r="C7" s="205">
        <v>2901</v>
      </c>
      <c r="D7" s="183">
        <v>44928</v>
      </c>
      <c r="E7" s="184" t="s">
        <v>565</v>
      </c>
      <c r="F7" s="241" t="s">
        <v>11</v>
      </c>
      <c r="G7" s="233">
        <v>44625</v>
      </c>
      <c r="I7" s="370">
        <v>44931</v>
      </c>
      <c r="J7" s="371" t="s">
        <v>588</v>
      </c>
      <c r="K7" s="371" t="s">
        <v>589</v>
      </c>
      <c r="L7" s="198" t="s">
        <v>11</v>
      </c>
      <c r="M7" s="198">
        <v>2</v>
      </c>
      <c r="N7" s="372">
        <v>2085.3560000000002</v>
      </c>
      <c r="O7" s="111"/>
      <c r="P7" s="101" t="s">
        <v>57</v>
      </c>
      <c r="Q7" s="94">
        <f>SUM(G58:G80,N93:N117)</f>
        <v>19497945.448240001</v>
      </c>
      <c r="R7" s="191"/>
      <c r="S7" s="277"/>
      <c r="T7" s="278"/>
      <c r="U7" s="330"/>
      <c r="V7" s="279"/>
      <c r="W7" s="279"/>
      <c r="X7" s="333"/>
      <c r="Y7" s="247"/>
      <c r="Z7" s="301"/>
      <c r="AA7" s="302"/>
      <c r="AB7" s="332"/>
      <c r="AC7" s="303"/>
      <c r="AD7" s="304"/>
      <c r="AE7" s="284"/>
    </row>
    <row r="8" spans="1:31" ht="14.25" customHeight="1" x14ac:dyDescent="0.25">
      <c r="C8" s="185">
        <v>2901</v>
      </c>
      <c r="D8" s="177">
        <v>44928</v>
      </c>
      <c r="E8" s="178" t="s">
        <v>566</v>
      </c>
      <c r="F8" s="179" t="s">
        <v>11</v>
      </c>
      <c r="G8" s="231">
        <v>89250</v>
      </c>
      <c r="I8" s="203">
        <v>44931</v>
      </c>
      <c r="J8" s="196" t="s">
        <v>257</v>
      </c>
      <c r="K8" s="196" t="s">
        <v>258</v>
      </c>
      <c r="L8" s="197" t="s">
        <v>11</v>
      </c>
      <c r="M8" s="197">
        <v>1</v>
      </c>
      <c r="N8" s="373">
        <v>27494.212200000005</v>
      </c>
      <c r="O8" s="106"/>
      <c r="P8" s="101" t="s">
        <v>58</v>
      </c>
      <c r="Q8" s="94">
        <f>SUM(G81:G103,N118:N141)</f>
        <v>12876525.926460002</v>
      </c>
      <c r="R8" s="191"/>
      <c r="S8" s="277"/>
      <c r="T8" s="278"/>
      <c r="U8" s="330"/>
      <c r="V8" s="279"/>
      <c r="W8" s="279"/>
      <c r="X8" s="333"/>
      <c r="Y8" s="247"/>
      <c r="Z8" s="247"/>
      <c r="AA8" s="299"/>
      <c r="AB8" s="286"/>
      <c r="AC8" s="334"/>
      <c r="AD8" s="285"/>
      <c r="AE8" s="298"/>
    </row>
    <row r="9" spans="1:31" ht="14.25" customHeight="1" x14ac:dyDescent="0.25">
      <c r="C9" s="185">
        <v>2904</v>
      </c>
      <c r="D9" s="177">
        <v>44929</v>
      </c>
      <c r="E9" s="178" t="s">
        <v>565</v>
      </c>
      <c r="F9" s="179" t="s">
        <v>11</v>
      </c>
      <c r="G9" s="231">
        <v>44625</v>
      </c>
      <c r="I9" s="203">
        <v>44931</v>
      </c>
      <c r="J9" s="196" t="s">
        <v>590</v>
      </c>
      <c r="K9" s="196" t="s">
        <v>591</v>
      </c>
      <c r="L9" s="197" t="s">
        <v>11</v>
      </c>
      <c r="M9" s="197">
        <v>1</v>
      </c>
      <c r="N9" s="373">
        <v>368186</v>
      </c>
      <c r="O9" s="106"/>
      <c r="P9" s="101" t="s">
        <v>59</v>
      </c>
      <c r="Q9" s="94">
        <f>SUM(G104:G138,N142:N197)</f>
        <v>20115819.247264996</v>
      </c>
      <c r="R9" s="191"/>
      <c r="S9" s="277"/>
      <c r="T9" s="278"/>
      <c r="U9" s="330"/>
      <c r="V9" s="279"/>
      <c r="W9" s="279"/>
      <c r="X9" s="333"/>
      <c r="Y9" s="247"/>
      <c r="Z9" s="305"/>
      <c r="AA9" s="306"/>
      <c r="AB9" s="337"/>
      <c r="AC9" s="297"/>
      <c r="AD9" s="297"/>
      <c r="AE9" s="298"/>
    </row>
    <row r="10" spans="1:31" ht="14.25" customHeight="1" x14ac:dyDescent="0.25">
      <c r="C10" s="185">
        <v>2904</v>
      </c>
      <c r="D10" s="177">
        <v>44929</v>
      </c>
      <c r="E10" s="178" t="s">
        <v>566</v>
      </c>
      <c r="F10" s="179" t="s">
        <v>11</v>
      </c>
      <c r="G10" s="231">
        <v>223125</v>
      </c>
      <c r="I10" s="203">
        <v>44931</v>
      </c>
      <c r="J10" s="196" t="s">
        <v>592</v>
      </c>
      <c r="K10" s="196" t="s">
        <v>593</v>
      </c>
      <c r="L10" s="197" t="s">
        <v>11</v>
      </c>
      <c r="M10" s="197">
        <v>2</v>
      </c>
      <c r="N10" s="373">
        <v>945.44389333333334</v>
      </c>
      <c r="O10" s="106"/>
      <c r="P10" s="101" t="s">
        <v>60</v>
      </c>
      <c r="Q10" s="94">
        <f>SUM(G139:G183,N198:N250)</f>
        <v>26440638.579619996</v>
      </c>
      <c r="R10" s="191"/>
      <c r="S10" s="277"/>
      <c r="T10" s="278"/>
      <c r="U10" s="330"/>
      <c r="V10" s="279"/>
      <c r="W10" s="279"/>
      <c r="X10" s="333"/>
      <c r="Y10" s="247"/>
      <c r="Z10" s="295"/>
      <c r="AA10" s="296"/>
      <c r="AB10" s="335"/>
      <c r="AC10" s="297"/>
      <c r="AD10" s="294"/>
      <c r="AE10" s="298"/>
    </row>
    <row r="11" spans="1:31" ht="14.25" customHeight="1" x14ac:dyDescent="0.25">
      <c r="C11" s="185">
        <v>10</v>
      </c>
      <c r="D11" s="177">
        <v>44935</v>
      </c>
      <c r="E11" s="178" t="s">
        <v>567</v>
      </c>
      <c r="F11" s="179" t="s">
        <v>11</v>
      </c>
      <c r="G11" s="231">
        <v>1190000</v>
      </c>
      <c r="I11" s="203">
        <v>44931</v>
      </c>
      <c r="J11" s="196" t="s">
        <v>594</v>
      </c>
      <c r="K11" s="196" t="s">
        <v>595</v>
      </c>
      <c r="L11" s="197" t="s">
        <v>11</v>
      </c>
      <c r="M11" s="197">
        <v>6</v>
      </c>
      <c r="N11" s="373">
        <v>3696.6493200000004</v>
      </c>
      <c r="O11" s="106"/>
      <c r="P11" s="101" t="s">
        <v>61</v>
      </c>
      <c r="Q11" s="94">
        <f>SUM(G184:G226,N251:N302)</f>
        <v>18254537.513039999</v>
      </c>
      <c r="R11" s="191"/>
      <c r="S11" s="277"/>
      <c r="T11" s="278"/>
      <c r="U11" s="330"/>
      <c r="V11" s="279"/>
      <c r="W11" s="279"/>
      <c r="X11" s="333"/>
      <c r="Y11" s="247"/>
      <c r="Z11" s="247"/>
      <c r="AA11" s="285"/>
      <c r="AB11" s="286"/>
      <c r="AC11" s="340"/>
      <c r="AD11" s="285"/>
      <c r="AE11" s="287"/>
    </row>
    <row r="12" spans="1:31" ht="14.25" customHeight="1" x14ac:dyDescent="0.25">
      <c r="C12" s="185">
        <v>10</v>
      </c>
      <c r="D12" s="177">
        <v>44935</v>
      </c>
      <c r="E12" s="178" t="s">
        <v>90</v>
      </c>
      <c r="F12" s="179" t="s">
        <v>11</v>
      </c>
      <c r="G12" s="231">
        <v>148750</v>
      </c>
      <c r="I12" s="203">
        <v>44931</v>
      </c>
      <c r="J12" s="196" t="s">
        <v>74</v>
      </c>
      <c r="K12" s="196" t="s">
        <v>75</v>
      </c>
      <c r="L12" s="197" t="s">
        <v>11</v>
      </c>
      <c r="M12" s="197">
        <v>1</v>
      </c>
      <c r="N12" s="373">
        <v>349700</v>
      </c>
      <c r="O12" s="106"/>
      <c r="P12" s="101" t="s">
        <v>62</v>
      </c>
      <c r="Q12" s="94">
        <f>SUM(G227:G271,N303:N371)</f>
        <v>19745880.784699995</v>
      </c>
      <c r="R12" s="191"/>
      <c r="S12" s="277"/>
      <c r="T12" s="278"/>
      <c r="U12" s="330"/>
      <c r="V12" s="279"/>
      <c r="W12" s="279"/>
      <c r="X12" s="333"/>
      <c r="Y12" s="247"/>
      <c r="Z12" s="286"/>
      <c r="AA12" s="280"/>
      <c r="AB12" s="340"/>
      <c r="AC12" s="285"/>
      <c r="AD12" s="285"/>
      <c r="AE12" s="298"/>
    </row>
    <row r="13" spans="1:31" ht="14.25" customHeight="1" x14ac:dyDescent="0.25">
      <c r="C13" s="185">
        <v>10</v>
      </c>
      <c r="D13" s="177">
        <v>44935</v>
      </c>
      <c r="E13" s="178" t="s">
        <v>339</v>
      </c>
      <c r="F13" s="179" t="s">
        <v>11</v>
      </c>
      <c r="G13" s="231">
        <v>104125</v>
      </c>
      <c r="I13" s="203">
        <v>44932</v>
      </c>
      <c r="J13" s="196" t="s">
        <v>596</v>
      </c>
      <c r="K13" s="196" t="s">
        <v>597</v>
      </c>
      <c r="L13" s="197" t="s">
        <v>11</v>
      </c>
      <c r="M13" s="197">
        <v>1</v>
      </c>
      <c r="N13" s="373">
        <v>1068.9770000000001</v>
      </c>
      <c r="O13" s="106"/>
      <c r="P13" s="101" t="s">
        <v>63</v>
      </c>
      <c r="Q13" s="94">
        <f>SUM(G272:G311,N372:N412)</f>
        <v>15910496.818860002</v>
      </c>
      <c r="R13" s="191"/>
      <c r="S13" s="277"/>
      <c r="T13" s="278"/>
      <c r="U13" s="330"/>
      <c r="V13" s="279"/>
      <c r="W13" s="279"/>
      <c r="X13" s="333"/>
      <c r="Y13" s="247"/>
      <c r="Z13" s="286"/>
      <c r="AA13" s="280"/>
      <c r="AB13" s="340"/>
      <c r="AC13" s="285"/>
      <c r="AD13" s="285"/>
      <c r="AE13" s="298"/>
    </row>
    <row r="14" spans="1:31" ht="14.25" customHeight="1" x14ac:dyDescent="0.25">
      <c r="C14" s="185">
        <v>10</v>
      </c>
      <c r="D14" s="177">
        <v>44935</v>
      </c>
      <c r="E14" s="178" t="s">
        <v>568</v>
      </c>
      <c r="F14" s="179" t="s">
        <v>11</v>
      </c>
      <c r="G14" s="231">
        <v>119000</v>
      </c>
      <c r="I14" s="203">
        <v>44932</v>
      </c>
      <c r="J14" s="196" t="s">
        <v>598</v>
      </c>
      <c r="K14" s="196" t="s">
        <v>599</v>
      </c>
      <c r="L14" s="197" t="s">
        <v>11</v>
      </c>
      <c r="M14" s="197">
        <v>4</v>
      </c>
      <c r="N14" s="373">
        <v>783.48330666666664</v>
      </c>
      <c r="O14" s="106"/>
      <c r="P14" s="101" t="s">
        <v>64</v>
      </c>
      <c r="Q14" s="94">
        <f>SUM(G312:G356,N413:N503)</f>
        <v>29843651.415276978</v>
      </c>
      <c r="R14" s="191"/>
      <c r="S14" s="277"/>
      <c r="T14" s="278"/>
      <c r="U14" s="330"/>
      <c r="V14" s="279"/>
      <c r="W14" s="279"/>
      <c r="X14" s="333"/>
      <c r="Y14" s="247"/>
      <c r="Z14" s="286"/>
      <c r="AA14" s="280"/>
      <c r="AB14" s="340"/>
      <c r="AC14" s="285"/>
      <c r="AD14" s="285"/>
      <c r="AE14" s="298"/>
    </row>
    <row r="15" spans="1:31" ht="14.25" customHeight="1" x14ac:dyDescent="0.25">
      <c r="C15" s="185">
        <v>10</v>
      </c>
      <c r="D15" s="177">
        <v>44935</v>
      </c>
      <c r="E15" s="178" t="s">
        <v>569</v>
      </c>
      <c r="F15" s="179" t="s">
        <v>11</v>
      </c>
      <c r="G15" s="231">
        <v>297500</v>
      </c>
      <c r="I15" s="203">
        <v>44932</v>
      </c>
      <c r="J15" s="196" t="s">
        <v>598</v>
      </c>
      <c r="K15" s="196" t="s">
        <v>599</v>
      </c>
      <c r="L15" s="197" t="s">
        <v>11</v>
      </c>
      <c r="M15" s="197">
        <v>40</v>
      </c>
      <c r="N15" s="373">
        <v>7834.833066666667</v>
      </c>
      <c r="O15" s="106"/>
      <c r="P15" s="101" t="s">
        <v>65</v>
      </c>
      <c r="Q15" s="94">
        <f>SUM(G357:G361,N504:N518)</f>
        <v>13625706.928624002</v>
      </c>
      <c r="R15" s="191"/>
      <c r="S15" s="277"/>
      <c r="T15" s="278"/>
      <c r="U15" s="330"/>
      <c r="V15" s="279"/>
      <c r="W15" s="279"/>
      <c r="X15" s="333"/>
      <c r="Y15" s="247"/>
      <c r="Z15" s="247"/>
      <c r="AA15" s="288"/>
      <c r="AB15" s="289"/>
      <c r="AC15" s="340"/>
      <c r="AD15" s="288"/>
      <c r="AE15" s="290"/>
    </row>
    <row r="16" spans="1:31" ht="14.25" customHeight="1" thickBot="1" x14ac:dyDescent="0.3">
      <c r="C16" s="185">
        <v>3</v>
      </c>
      <c r="D16" s="177">
        <v>44936</v>
      </c>
      <c r="E16" s="178" t="s">
        <v>570</v>
      </c>
      <c r="F16" s="179" t="s">
        <v>11</v>
      </c>
      <c r="G16" s="231">
        <v>1115625</v>
      </c>
      <c r="I16" s="203">
        <v>44932</v>
      </c>
      <c r="J16" s="196" t="s">
        <v>596</v>
      </c>
      <c r="K16" s="196" t="s">
        <v>597</v>
      </c>
      <c r="L16" s="197" t="s">
        <v>11</v>
      </c>
      <c r="M16" s="197">
        <v>10</v>
      </c>
      <c r="N16" s="373">
        <v>10689.77</v>
      </c>
      <c r="O16" s="106"/>
      <c r="P16" s="115" t="s">
        <v>66</v>
      </c>
      <c r="Q16" s="116">
        <f>SUM(G362:G363,N519:N523)</f>
        <v>1167379.8731</v>
      </c>
      <c r="R16" s="191"/>
      <c r="S16" s="277"/>
      <c r="T16" s="278"/>
      <c r="U16" s="330"/>
      <c r="V16" s="279"/>
      <c r="W16" s="279"/>
      <c r="X16" s="248"/>
      <c r="Y16" s="247"/>
      <c r="Z16" s="289"/>
      <c r="AA16" s="288"/>
      <c r="AB16" s="340"/>
      <c r="AC16" s="288"/>
      <c r="AD16" s="288"/>
      <c r="AE16" s="284"/>
    </row>
    <row r="17" spans="3:31" ht="14.25" customHeight="1" thickBot="1" x14ac:dyDescent="0.3">
      <c r="C17" s="185">
        <v>2407</v>
      </c>
      <c r="D17" s="177">
        <v>44936</v>
      </c>
      <c r="E17" s="178" t="s">
        <v>428</v>
      </c>
      <c r="F17" s="179" t="s">
        <v>11</v>
      </c>
      <c r="G17" s="231">
        <v>133875</v>
      </c>
      <c r="I17" s="203">
        <v>44935</v>
      </c>
      <c r="J17" s="196" t="s">
        <v>74</v>
      </c>
      <c r="K17" s="196" t="s">
        <v>75</v>
      </c>
      <c r="L17" s="197" t="s">
        <v>11</v>
      </c>
      <c r="M17" s="197">
        <v>1</v>
      </c>
      <c r="N17" s="373">
        <v>349700</v>
      </c>
      <c r="O17" s="106"/>
      <c r="P17" s="118" t="s">
        <v>26</v>
      </c>
      <c r="Q17" s="119">
        <f>SUM(Q5:Q16)</f>
        <v>209547228.79806599</v>
      </c>
      <c r="R17" s="192"/>
      <c r="S17" s="277"/>
      <c r="T17" s="278"/>
      <c r="U17" s="330"/>
      <c r="V17" s="279"/>
      <c r="W17" s="279"/>
      <c r="X17" s="248"/>
      <c r="Y17" s="247"/>
      <c r="Z17" s="289"/>
      <c r="AA17" s="288"/>
      <c r="AB17" s="340"/>
      <c r="AC17" s="288"/>
      <c r="AD17" s="288"/>
      <c r="AE17" s="284"/>
    </row>
    <row r="18" spans="3:31" ht="14.25" customHeight="1" x14ac:dyDescent="0.25">
      <c r="C18" s="185">
        <v>2921</v>
      </c>
      <c r="D18" s="177">
        <v>44940</v>
      </c>
      <c r="E18" s="178" t="s">
        <v>571</v>
      </c>
      <c r="F18" s="179" t="s">
        <v>11</v>
      </c>
      <c r="G18" s="231">
        <v>119000</v>
      </c>
      <c r="I18" s="203">
        <v>44935</v>
      </c>
      <c r="J18" s="196" t="s">
        <v>74</v>
      </c>
      <c r="K18" s="196" t="s">
        <v>75</v>
      </c>
      <c r="L18" s="197" t="s">
        <v>11</v>
      </c>
      <c r="M18" s="197">
        <v>1</v>
      </c>
      <c r="N18" s="373">
        <v>349700</v>
      </c>
      <c r="O18" s="106"/>
      <c r="P18" s="106"/>
      <c r="Q18" s="106"/>
      <c r="R18" s="106"/>
      <c r="S18" s="277"/>
      <c r="T18" s="278"/>
      <c r="U18" s="330"/>
      <c r="V18" s="279"/>
      <c r="W18" s="279"/>
      <c r="X18" s="248"/>
      <c r="Y18" s="247"/>
      <c r="Z18" s="289"/>
      <c r="AA18" s="288"/>
      <c r="AB18" s="340"/>
      <c r="AC18" s="288"/>
      <c r="AD18" s="288"/>
      <c r="AE18" s="284"/>
    </row>
    <row r="19" spans="3:31" ht="14.25" customHeight="1" x14ac:dyDescent="0.25">
      <c r="C19" s="185">
        <v>2921</v>
      </c>
      <c r="D19" s="177">
        <v>44940</v>
      </c>
      <c r="E19" s="178" t="s">
        <v>572</v>
      </c>
      <c r="F19" s="179" t="s">
        <v>11</v>
      </c>
      <c r="G19" s="231">
        <v>238000</v>
      </c>
      <c r="I19" s="203">
        <v>44935</v>
      </c>
      <c r="J19" s="196" t="s">
        <v>600</v>
      </c>
      <c r="K19" s="196" t="s">
        <v>601</v>
      </c>
      <c r="L19" s="197" t="s">
        <v>11</v>
      </c>
      <c r="M19" s="197">
        <v>1</v>
      </c>
      <c r="N19" s="373">
        <v>212180.02260000005</v>
      </c>
      <c r="O19" s="106"/>
      <c r="P19" s="106"/>
      <c r="Q19" s="106"/>
      <c r="R19" s="106"/>
      <c r="S19" s="277"/>
      <c r="T19" s="278"/>
      <c r="U19" s="330"/>
      <c r="V19" s="279"/>
      <c r="W19" s="279"/>
      <c r="X19" s="248"/>
      <c r="Y19" s="247"/>
      <c r="Z19" s="247"/>
      <c r="AA19" s="247"/>
      <c r="AB19" s="357"/>
      <c r="AC19" s="358"/>
      <c r="AD19" s="285"/>
      <c r="AE19" s="175"/>
    </row>
    <row r="20" spans="3:31" ht="14.25" customHeight="1" x14ac:dyDescent="0.25">
      <c r="C20" s="185">
        <v>2921</v>
      </c>
      <c r="D20" s="177">
        <v>44940</v>
      </c>
      <c r="E20" s="178" t="s">
        <v>573</v>
      </c>
      <c r="F20" s="179" t="s">
        <v>11</v>
      </c>
      <c r="G20" s="231">
        <v>89250</v>
      </c>
      <c r="I20" s="203">
        <v>44935</v>
      </c>
      <c r="J20" s="196" t="s">
        <v>74</v>
      </c>
      <c r="K20" s="196" t="s">
        <v>75</v>
      </c>
      <c r="L20" s="197" t="s">
        <v>11</v>
      </c>
      <c r="M20" s="197">
        <v>1</v>
      </c>
      <c r="N20" s="373">
        <v>349700</v>
      </c>
      <c r="O20" s="106"/>
      <c r="P20" s="106"/>
      <c r="Q20" s="106"/>
      <c r="R20" s="106"/>
      <c r="S20" s="277"/>
      <c r="T20" s="278"/>
      <c r="U20" s="330"/>
      <c r="V20" s="279"/>
      <c r="W20" s="279"/>
      <c r="X20" s="248"/>
      <c r="Y20" s="247"/>
      <c r="Z20" s="247"/>
      <c r="AA20" s="247"/>
      <c r="AB20" s="357"/>
      <c r="AC20" s="358"/>
      <c r="AD20" s="285"/>
      <c r="AE20" s="175"/>
    </row>
    <row r="21" spans="3:31" ht="14.25" customHeight="1" x14ac:dyDescent="0.25">
      <c r="C21" s="185">
        <v>2920</v>
      </c>
      <c r="D21" s="177">
        <v>44941</v>
      </c>
      <c r="E21" s="178" t="s">
        <v>439</v>
      </c>
      <c r="F21" s="179" t="s">
        <v>11</v>
      </c>
      <c r="G21" s="231">
        <v>89250</v>
      </c>
      <c r="I21" s="203">
        <v>44935</v>
      </c>
      <c r="J21" s="196" t="s">
        <v>602</v>
      </c>
      <c r="K21" s="196" t="s">
        <v>603</v>
      </c>
      <c r="L21" s="197" t="s">
        <v>11</v>
      </c>
      <c r="M21" s="197">
        <v>1</v>
      </c>
      <c r="N21" s="373">
        <v>95175.470000000016</v>
      </c>
      <c r="O21" s="106"/>
      <c r="P21" s="106"/>
      <c r="Q21" s="106"/>
      <c r="R21" s="106"/>
      <c r="S21" s="277"/>
      <c r="T21" s="278"/>
      <c r="U21" s="330"/>
      <c r="V21" s="279"/>
      <c r="W21" s="279"/>
      <c r="X21" s="248"/>
      <c r="Y21" s="247"/>
      <c r="Z21" s="247"/>
      <c r="AA21" s="247"/>
      <c r="AB21" s="357"/>
      <c r="AC21" s="358"/>
      <c r="AD21" s="285"/>
      <c r="AE21" s="175"/>
    </row>
    <row r="22" spans="3:31" ht="14.25" customHeight="1" x14ac:dyDescent="0.25">
      <c r="C22" s="185">
        <v>5077</v>
      </c>
      <c r="D22" s="177">
        <v>44945</v>
      </c>
      <c r="E22" s="178" t="s">
        <v>574</v>
      </c>
      <c r="F22" s="179" t="s">
        <v>11</v>
      </c>
      <c r="G22" s="231">
        <v>37187.5</v>
      </c>
      <c r="I22" s="203">
        <v>44936</v>
      </c>
      <c r="J22" s="196" t="s">
        <v>604</v>
      </c>
      <c r="K22" s="196" t="s">
        <v>605</v>
      </c>
      <c r="L22" s="197" t="s">
        <v>11</v>
      </c>
      <c r="M22" s="197">
        <v>4</v>
      </c>
      <c r="N22" s="373">
        <v>267893.08242666663</v>
      </c>
      <c r="O22" s="106"/>
      <c r="P22" s="106"/>
      <c r="Q22" s="106"/>
      <c r="R22" s="106"/>
      <c r="S22" s="277"/>
      <c r="T22" s="278"/>
      <c r="U22" s="330"/>
      <c r="V22" s="279"/>
      <c r="W22" s="279"/>
      <c r="X22" s="248"/>
      <c r="Y22" s="247"/>
      <c r="Z22" s="247"/>
      <c r="AA22" s="247"/>
      <c r="AB22" s="357"/>
      <c r="AC22" s="358"/>
      <c r="AD22" s="285"/>
      <c r="AE22" s="175"/>
    </row>
    <row r="23" spans="3:31" ht="14.25" customHeight="1" x14ac:dyDescent="0.25">
      <c r="C23" s="185">
        <v>5077</v>
      </c>
      <c r="D23" s="177">
        <v>44945</v>
      </c>
      <c r="E23" s="178" t="s">
        <v>575</v>
      </c>
      <c r="F23" s="179" t="s">
        <v>11</v>
      </c>
      <c r="G23" s="231">
        <v>29750</v>
      </c>
      <c r="I23" s="203">
        <v>44937</v>
      </c>
      <c r="J23" s="196" t="s">
        <v>481</v>
      </c>
      <c r="K23" s="196" t="s">
        <v>482</v>
      </c>
      <c r="L23" s="197" t="s">
        <v>11</v>
      </c>
      <c r="M23" s="197">
        <v>1</v>
      </c>
      <c r="N23" s="373">
        <v>157259.63526000001</v>
      </c>
      <c r="O23" s="106"/>
      <c r="P23" s="106"/>
      <c r="Q23" s="106"/>
      <c r="R23" s="106"/>
      <c r="S23" s="277"/>
      <c r="T23" s="278"/>
      <c r="U23" s="330"/>
      <c r="V23" s="279"/>
      <c r="W23" s="279"/>
      <c r="X23" s="248"/>
      <c r="Y23" s="247"/>
      <c r="Z23" s="247"/>
      <c r="AA23" s="247"/>
      <c r="AB23" s="359"/>
      <c r="AC23" s="360"/>
      <c r="AD23" s="288"/>
      <c r="AE23" s="174"/>
    </row>
    <row r="24" spans="3:31" ht="14.25" customHeight="1" x14ac:dyDescent="0.25">
      <c r="C24" s="185">
        <v>2928</v>
      </c>
      <c r="D24" s="177">
        <v>44949</v>
      </c>
      <c r="E24" s="178" t="s">
        <v>576</v>
      </c>
      <c r="F24" s="179" t="s">
        <v>11</v>
      </c>
      <c r="G24" s="231">
        <v>238000</v>
      </c>
      <c r="I24" s="203">
        <v>44937</v>
      </c>
      <c r="J24" s="196" t="s">
        <v>257</v>
      </c>
      <c r="K24" s="196" t="s">
        <v>258</v>
      </c>
      <c r="L24" s="197" t="s">
        <v>11</v>
      </c>
      <c r="M24" s="197">
        <v>1</v>
      </c>
      <c r="N24" s="373">
        <v>27494.212200000005</v>
      </c>
      <c r="O24" s="106"/>
      <c r="P24" s="106"/>
      <c r="Q24" s="106"/>
      <c r="R24" s="106"/>
      <c r="S24" s="277"/>
      <c r="T24" s="278"/>
      <c r="U24" s="330"/>
      <c r="V24" s="279"/>
      <c r="W24" s="279"/>
      <c r="X24" s="248"/>
      <c r="Y24" s="247"/>
      <c r="Z24" s="247"/>
      <c r="AA24" s="247"/>
      <c r="AB24" s="359"/>
      <c r="AC24" s="360"/>
      <c r="AD24" s="288"/>
      <c r="AE24" s="174"/>
    </row>
    <row r="25" spans="3:31" ht="14.25" customHeight="1" x14ac:dyDescent="0.25">
      <c r="C25" s="185">
        <v>2438</v>
      </c>
      <c r="D25" s="177">
        <v>44949</v>
      </c>
      <c r="E25" s="178" t="s">
        <v>577</v>
      </c>
      <c r="F25" s="179" t="s">
        <v>11</v>
      </c>
      <c r="G25" s="231">
        <v>163625</v>
      </c>
      <c r="I25" s="377">
        <v>44937</v>
      </c>
      <c r="J25" s="375" t="s">
        <v>606</v>
      </c>
      <c r="K25" s="375" t="s">
        <v>607</v>
      </c>
      <c r="L25" s="376" t="s">
        <v>11</v>
      </c>
      <c r="M25" s="376">
        <v>2</v>
      </c>
      <c r="N25" s="373">
        <v>182.54599999999999</v>
      </c>
      <c r="O25" s="106"/>
      <c r="P25" s="106"/>
      <c r="Q25" s="106"/>
      <c r="R25" s="106"/>
      <c r="S25" s="277"/>
      <c r="T25" s="278"/>
      <c r="U25" s="330"/>
      <c r="V25" s="279"/>
      <c r="W25" s="279"/>
      <c r="X25" s="248"/>
      <c r="Y25" s="247"/>
      <c r="Z25" s="247"/>
      <c r="AA25" s="247"/>
      <c r="AB25" s="359"/>
      <c r="AC25" s="360"/>
      <c r="AD25" s="288"/>
      <c r="AE25" s="174"/>
    </row>
    <row r="26" spans="3:31" ht="14.25" customHeight="1" x14ac:dyDescent="0.25">
      <c r="C26" s="185">
        <v>5095</v>
      </c>
      <c r="D26" s="177">
        <v>44950</v>
      </c>
      <c r="E26" s="178" t="s">
        <v>578</v>
      </c>
      <c r="F26" s="179" t="s">
        <v>11</v>
      </c>
      <c r="G26" s="231">
        <v>44625</v>
      </c>
      <c r="I26" s="203">
        <v>44937</v>
      </c>
      <c r="J26" s="196" t="s">
        <v>376</v>
      </c>
      <c r="K26" s="196" t="s">
        <v>377</v>
      </c>
      <c r="L26" s="197" t="s">
        <v>11</v>
      </c>
      <c r="M26" s="197">
        <v>1</v>
      </c>
      <c r="N26" s="373">
        <v>23562.821100000001</v>
      </c>
      <c r="O26" s="106"/>
      <c r="P26" s="106"/>
      <c r="Q26" s="106"/>
      <c r="R26" s="106"/>
      <c r="S26" s="277"/>
      <c r="T26" s="278"/>
      <c r="U26" s="330"/>
      <c r="V26" s="279"/>
      <c r="W26" s="279"/>
      <c r="X26" s="248"/>
      <c r="Y26" s="247"/>
      <c r="Z26" s="247"/>
      <c r="AA26" s="247"/>
      <c r="AB26" s="359"/>
      <c r="AC26" s="360"/>
      <c r="AD26" s="288"/>
      <c r="AE26" s="174"/>
    </row>
    <row r="27" spans="3:31" ht="14.25" customHeight="1" x14ac:dyDescent="0.25">
      <c r="C27" s="185">
        <v>5095</v>
      </c>
      <c r="D27" s="177">
        <v>44950</v>
      </c>
      <c r="E27" s="178" t="s">
        <v>579</v>
      </c>
      <c r="F27" s="179" t="s">
        <v>11</v>
      </c>
      <c r="G27" s="231">
        <v>44625</v>
      </c>
      <c r="I27" s="203">
        <v>44937</v>
      </c>
      <c r="J27" s="196" t="s">
        <v>608</v>
      </c>
      <c r="K27" s="196" t="s">
        <v>609</v>
      </c>
      <c r="L27" s="197" t="s">
        <v>11</v>
      </c>
      <c r="M27" s="197">
        <v>1</v>
      </c>
      <c r="N27" s="373">
        <v>246591.8</v>
      </c>
      <c r="O27" s="106"/>
      <c r="P27" s="106"/>
      <c r="Q27" s="106"/>
      <c r="R27" s="106"/>
      <c r="S27" s="277"/>
      <c r="T27" s="278"/>
      <c r="U27" s="330"/>
      <c r="V27" s="279"/>
      <c r="W27" s="279"/>
      <c r="X27" s="248"/>
      <c r="Y27" s="247"/>
      <c r="Z27" s="247"/>
      <c r="AA27" s="247"/>
      <c r="AB27" s="359"/>
      <c r="AC27" s="360"/>
      <c r="AD27" s="288"/>
      <c r="AE27" s="174"/>
    </row>
    <row r="28" spans="3:31" ht="14.25" customHeight="1" x14ac:dyDescent="0.25">
      <c r="C28" s="185">
        <v>5095</v>
      </c>
      <c r="D28" s="177">
        <v>44950</v>
      </c>
      <c r="E28" s="178" t="s">
        <v>580</v>
      </c>
      <c r="F28" s="179" t="s">
        <v>11</v>
      </c>
      <c r="G28" s="231">
        <v>37187.5</v>
      </c>
      <c r="I28" s="203">
        <v>44937</v>
      </c>
      <c r="J28" s="196" t="s">
        <v>74</v>
      </c>
      <c r="K28" s="196" t="s">
        <v>75</v>
      </c>
      <c r="L28" s="197" t="s">
        <v>11</v>
      </c>
      <c r="M28" s="197">
        <v>4</v>
      </c>
      <c r="N28" s="373">
        <v>1398800</v>
      </c>
      <c r="O28" s="106"/>
      <c r="P28" s="106"/>
      <c r="Q28" s="106"/>
      <c r="R28" s="106"/>
      <c r="S28" s="277"/>
      <c r="T28" s="278"/>
      <c r="U28" s="330"/>
      <c r="V28" s="279"/>
      <c r="W28" s="279"/>
      <c r="X28" s="248"/>
      <c r="Y28" s="247"/>
      <c r="Z28" s="247"/>
      <c r="AA28" s="247"/>
      <c r="AB28" s="359"/>
      <c r="AC28" s="360"/>
      <c r="AD28" s="288"/>
      <c r="AE28" s="174"/>
    </row>
    <row r="29" spans="3:31" ht="14.25" customHeight="1" x14ac:dyDescent="0.25">
      <c r="C29" s="185">
        <v>5095</v>
      </c>
      <c r="D29" s="177">
        <v>44950</v>
      </c>
      <c r="E29" s="178" t="s">
        <v>581</v>
      </c>
      <c r="F29" s="179" t="s">
        <v>11</v>
      </c>
      <c r="G29" s="231">
        <v>29750</v>
      </c>
      <c r="I29" s="203">
        <v>44937</v>
      </c>
      <c r="J29" s="196" t="s">
        <v>610</v>
      </c>
      <c r="K29" s="196" t="s">
        <v>611</v>
      </c>
      <c r="L29" s="197" t="s">
        <v>11</v>
      </c>
      <c r="M29" s="197">
        <v>2</v>
      </c>
      <c r="N29" s="373">
        <v>1827.6051733333331</v>
      </c>
      <c r="O29" s="106"/>
      <c r="P29" s="106"/>
      <c r="Q29" s="106"/>
      <c r="R29" s="106"/>
      <c r="S29" s="277"/>
      <c r="T29" s="278"/>
      <c r="U29" s="330"/>
      <c r="V29" s="279"/>
      <c r="W29" s="279"/>
      <c r="X29" s="248"/>
      <c r="Y29" s="247"/>
      <c r="Z29" s="247"/>
      <c r="AA29" s="247"/>
      <c r="AB29" s="359"/>
      <c r="AC29" s="360"/>
      <c r="AD29" s="288"/>
      <c r="AE29" s="174"/>
    </row>
    <row r="30" spans="3:31" ht="14.25" customHeight="1" x14ac:dyDescent="0.25">
      <c r="C30" s="185">
        <v>5095</v>
      </c>
      <c r="D30" s="177">
        <v>44950</v>
      </c>
      <c r="E30" s="178" t="s">
        <v>582</v>
      </c>
      <c r="F30" s="179" t="s">
        <v>11</v>
      </c>
      <c r="G30" s="231">
        <v>14875</v>
      </c>
      <c r="I30" s="203">
        <v>44937</v>
      </c>
      <c r="J30" s="196" t="s">
        <v>612</v>
      </c>
      <c r="K30" s="196" t="s">
        <v>613</v>
      </c>
      <c r="L30" s="197" t="s">
        <v>11</v>
      </c>
      <c r="M30" s="197">
        <v>4</v>
      </c>
      <c r="N30" s="373">
        <v>2273.3474400000005</v>
      </c>
      <c r="O30" s="106"/>
      <c r="P30" s="106"/>
      <c r="Q30" s="106"/>
      <c r="R30" s="106"/>
      <c r="S30" s="277"/>
      <c r="T30" s="278"/>
      <c r="U30" s="330"/>
      <c r="V30" s="279"/>
      <c r="W30" s="279"/>
      <c r="X30" s="248"/>
      <c r="Y30" s="247"/>
      <c r="Z30" s="247"/>
      <c r="AA30" s="247"/>
      <c r="AB30" s="359"/>
      <c r="AC30" s="360"/>
      <c r="AD30" s="288"/>
      <c r="AE30" s="174"/>
    </row>
    <row r="31" spans="3:31" ht="14.25" customHeight="1" x14ac:dyDescent="0.25">
      <c r="C31" s="185">
        <v>5095</v>
      </c>
      <c r="D31" s="177">
        <v>44950</v>
      </c>
      <c r="E31" s="178" t="s">
        <v>583</v>
      </c>
      <c r="F31" s="179" t="s">
        <v>11</v>
      </c>
      <c r="G31" s="231">
        <v>89250</v>
      </c>
      <c r="I31" s="203">
        <v>44937</v>
      </c>
      <c r="J31" s="196" t="s">
        <v>614</v>
      </c>
      <c r="K31" s="196" t="s">
        <v>615</v>
      </c>
      <c r="L31" s="197" t="s">
        <v>11</v>
      </c>
      <c r="M31" s="197">
        <v>6</v>
      </c>
      <c r="N31" s="373">
        <v>368.61916000000002</v>
      </c>
      <c r="O31" s="106"/>
      <c r="P31" s="106"/>
      <c r="Q31" s="106"/>
      <c r="R31" s="106"/>
      <c r="S31" s="277"/>
      <c r="T31" s="278"/>
      <c r="U31" s="330"/>
      <c r="V31" s="279"/>
      <c r="W31" s="279"/>
      <c r="X31" s="248"/>
      <c r="Y31" s="247"/>
      <c r="Z31" s="247"/>
      <c r="AA31" s="247"/>
      <c r="AB31" s="359"/>
      <c r="AC31" s="360"/>
      <c r="AD31" s="288"/>
      <c r="AE31" s="174"/>
    </row>
    <row r="32" spans="3:31" ht="14.25" customHeight="1" x14ac:dyDescent="0.25">
      <c r="C32" s="185">
        <v>5095</v>
      </c>
      <c r="D32" s="177">
        <v>44950</v>
      </c>
      <c r="E32" s="178" t="s">
        <v>584</v>
      </c>
      <c r="F32" s="179" t="s">
        <v>11</v>
      </c>
      <c r="G32" s="231">
        <v>89250</v>
      </c>
      <c r="I32" s="377">
        <v>44939</v>
      </c>
      <c r="J32" s="375" t="s">
        <v>74</v>
      </c>
      <c r="K32" s="375" t="s">
        <v>75</v>
      </c>
      <c r="L32" s="376" t="s">
        <v>11</v>
      </c>
      <c r="M32" s="376">
        <v>1</v>
      </c>
      <c r="N32" s="373">
        <v>349700</v>
      </c>
      <c r="O32" s="106"/>
      <c r="P32" s="106"/>
      <c r="Q32" s="106"/>
      <c r="R32" s="106"/>
      <c r="S32" s="106"/>
      <c r="T32" s="247"/>
      <c r="U32" s="247"/>
      <c r="V32" s="247"/>
      <c r="W32" s="247"/>
      <c r="X32" s="247"/>
      <c r="Y32" s="247"/>
      <c r="Z32" s="247"/>
      <c r="AA32" s="247"/>
      <c r="AB32" s="359"/>
      <c r="AC32" s="360"/>
      <c r="AD32" s="288"/>
      <c r="AE32" s="174"/>
    </row>
    <row r="33" spans="3:31" ht="14.25" customHeight="1" x14ac:dyDescent="0.25">
      <c r="C33" s="185">
        <v>2930</v>
      </c>
      <c r="D33" s="177">
        <v>44951</v>
      </c>
      <c r="E33" s="178" t="s">
        <v>322</v>
      </c>
      <c r="F33" s="179" t="s">
        <v>11</v>
      </c>
      <c r="G33" s="231">
        <v>44625</v>
      </c>
      <c r="I33" s="203">
        <v>44939</v>
      </c>
      <c r="J33" s="196" t="s">
        <v>616</v>
      </c>
      <c r="K33" s="196" t="s">
        <v>617</v>
      </c>
      <c r="L33" s="197" t="s">
        <v>11</v>
      </c>
      <c r="M33" s="197">
        <v>2</v>
      </c>
      <c r="N33" s="373">
        <v>7411.0994533333323</v>
      </c>
      <c r="O33" s="106"/>
      <c r="P33" s="106"/>
      <c r="Q33" s="106"/>
      <c r="R33" s="106"/>
      <c r="S33" s="106"/>
      <c r="T33" s="247"/>
      <c r="U33" s="247"/>
      <c r="V33" s="247"/>
      <c r="W33" s="247"/>
      <c r="X33" s="247"/>
      <c r="Y33" s="247"/>
      <c r="Z33" s="247"/>
      <c r="AA33" s="247"/>
      <c r="AB33" s="359"/>
      <c r="AC33" s="360"/>
      <c r="AD33" s="288"/>
      <c r="AE33" s="174"/>
    </row>
    <row r="34" spans="3:31" ht="14.25" customHeight="1" x14ac:dyDescent="0.25">
      <c r="C34" s="185">
        <v>2935</v>
      </c>
      <c r="D34" s="177">
        <v>44953</v>
      </c>
      <c r="E34" s="178" t="s">
        <v>585</v>
      </c>
      <c r="F34" s="179" t="s">
        <v>11</v>
      </c>
      <c r="G34" s="231">
        <v>119000</v>
      </c>
      <c r="I34" s="203">
        <v>44939</v>
      </c>
      <c r="J34" s="196" t="s">
        <v>618</v>
      </c>
      <c r="K34" s="196" t="s">
        <v>619</v>
      </c>
      <c r="L34" s="197" t="s">
        <v>11</v>
      </c>
      <c r="M34" s="197">
        <v>2</v>
      </c>
      <c r="N34" s="373">
        <v>951.38437333333331</v>
      </c>
      <c r="O34" s="106"/>
      <c r="P34" s="106"/>
      <c r="Q34" s="106"/>
      <c r="R34" s="106"/>
      <c r="S34" s="106"/>
      <c r="T34" s="247"/>
      <c r="U34" s="247"/>
      <c r="V34" s="247"/>
      <c r="W34" s="247"/>
      <c r="X34" s="247"/>
      <c r="Y34" s="247"/>
      <c r="Z34" s="247"/>
      <c r="AA34" s="247"/>
      <c r="AB34" s="359"/>
      <c r="AC34" s="360"/>
      <c r="AD34" s="288"/>
      <c r="AE34" s="174"/>
    </row>
    <row r="35" spans="3:31" ht="14.25" customHeight="1" x14ac:dyDescent="0.4">
      <c r="C35" s="185">
        <v>2935</v>
      </c>
      <c r="D35" s="177">
        <v>44953</v>
      </c>
      <c r="E35" s="178" t="s">
        <v>586</v>
      </c>
      <c r="F35" s="179" t="s">
        <v>11</v>
      </c>
      <c r="G35" s="231">
        <v>238000</v>
      </c>
      <c r="I35" s="203">
        <v>44939</v>
      </c>
      <c r="J35" s="196" t="s">
        <v>620</v>
      </c>
      <c r="K35" s="196" t="s">
        <v>621</v>
      </c>
      <c r="L35" s="197" t="s">
        <v>11</v>
      </c>
      <c r="M35" s="197">
        <v>1</v>
      </c>
      <c r="N35" s="373">
        <v>12689.2675</v>
      </c>
      <c r="O35" s="106"/>
      <c r="P35" s="106"/>
      <c r="Q35" s="106"/>
      <c r="R35" s="106"/>
      <c r="S35" s="106"/>
      <c r="T35" s="247"/>
      <c r="U35" s="247"/>
      <c r="V35" s="247"/>
      <c r="W35" s="247"/>
      <c r="X35" s="361"/>
      <c r="Y35" s="247"/>
      <c r="Z35" s="247"/>
      <c r="AA35" s="247"/>
      <c r="AB35" s="359"/>
      <c r="AC35" s="360"/>
      <c r="AD35" s="288"/>
      <c r="AE35" s="174"/>
    </row>
    <row r="36" spans="3:31" ht="14.25" customHeight="1" thickBot="1" x14ac:dyDescent="0.3">
      <c r="C36" s="186">
        <v>2939</v>
      </c>
      <c r="D36" s="187">
        <v>44957</v>
      </c>
      <c r="E36" s="188" t="s">
        <v>587</v>
      </c>
      <c r="F36" s="242" t="s">
        <v>11</v>
      </c>
      <c r="G36" s="232">
        <v>223125</v>
      </c>
      <c r="I36" s="203">
        <v>44939</v>
      </c>
      <c r="J36" s="196" t="s">
        <v>622</v>
      </c>
      <c r="K36" s="196" t="s">
        <v>623</v>
      </c>
      <c r="L36" s="197" t="s">
        <v>11</v>
      </c>
      <c r="M36" s="197">
        <v>1</v>
      </c>
      <c r="N36" s="373">
        <v>659331.4</v>
      </c>
      <c r="O36" s="106"/>
      <c r="P36" s="106"/>
      <c r="Q36" s="106"/>
      <c r="R36" s="106"/>
      <c r="S36" s="106"/>
      <c r="T36" s="247"/>
      <c r="U36" s="247"/>
      <c r="V36" s="247"/>
      <c r="W36" s="247"/>
      <c r="X36" s="247"/>
      <c r="Y36" s="247"/>
      <c r="Z36" s="247"/>
      <c r="AA36" s="247"/>
      <c r="AB36" s="359"/>
      <c r="AC36" s="360"/>
      <c r="AD36" s="288"/>
      <c r="AE36" s="174"/>
    </row>
    <row r="37" spans="3:31" ht="14.25" customHeight="1" x14ac:dyDescent="0.25">
      <c r="C37" s="205">
        <v>5281</v>
      </c>
      <c r="D37" s="183">
        <v>44964</v>
      </c>
      <c r="E37" s="184" t="s">
        <v>1035</v>
      </c>
      <c r="F37" s="390" t="s">
        <v>11</v>
      </c>
      <c r="G37" s="391">
        <v>74375</v>
      </c>
      <c r="I37" s="203">
        <v>44939</v>
      </c>
      <c r="J37" s="196" t="s">
        <v>624</v>
      </c>
      <c r="K37" s="196" t="s">
        <v>625</v>
      </c>
      <c r="L37" s="197" t="s">
        <v>11</v>
      </c>
      <c r="M37" s="197">
        <v>2</v>
      </c>
      <c r="N37" s="373">
        <v>193493.82</v>
      </c>
      <c r="O37" s="106"/>
      <c r="P37" s="106"/>
      <c r="Q37" s="106"/>
      <c r="R37" s="106"/>
      <c r="S37" s="106"/>
      <c r="T37" s="247"/>
      <c r="U37" s="247"/>
      <c r="V37" s="247"/>
      <c r="W37" s="247"/>
      <c r="X37" s="247"/>
      <c r="Y37" s="247"/>
      <c r="Z37" s="247"/>
      <c r="AA37" s="247"/>
      <c r="AB37" s="359"/>
      <c r="AC37" s="362"/>
      <c r="AD37" s="288"/>
      <c r="AE37" s="174"/>
    </row>
    <row r="38" spans="3:31" ht="14.25" customHeight="1" x14ac:dyDescent="0.25">
      <c r="C38" s="185">
        <v>5281</v>
      </c>
      <c r="D38" s="177">
        <v>44964</v>
      </c>
      <c r="E38" s="178" t="s">
        <v>1036</v>
      </c>
      <c r="F38" s="389" t="s">
        <v>11</v>
      </c>
      <c r="G38" s="392">
        <v>89250</v>
      </c>
      <c r="I38" s="203">
        <v>44940</v>
      </c>
      <c r="J38" s="196" t="s">
        <v>604</v>
      </c>
      <c r="K38" s="196" t="s">
        <v>605</v>
      </c>
      <c r="L38" s="197" t="s">
        <v>11</v>
      </c>
      <c r="M38" s="197">
        <v>4</v>
      </c>
      <c r="N38" s="373">
        <v>267893.08242666663</v>
      </c>
      <c r="O38" s="106"/>
      <c r="P38" s="106"/>
      <c r="Q38" s="106"/>
      <c r="R38" s="106"/>
      <c r="S38" s="106"/>
      <c r="T38" s="247"/>
      <c r="U38" s="247"/>
      <c r="V38" s="247"/>
      <c r="W38" s="247"/>
      <c r="X38" s="247"/>
      <c r="Y38" s="247"/>
      <c r="Z38" s="247"/>
      <c r="AA38" s="247"/>
      <c r="AB38" s="359"/>
      <c r="AC38" s="360"/>
      <c r="AD38" s="288"/>
      <c r="AE38" s="174"/>
    </row>
    <row r="39" spans="3:31" ht="14.25" customHeight="1" x14ac:dyDescent="0.25">
      <c r="C39" s="185">
        <v>2476</v>
      </c>
      <c r="D39" s="177">
        <v>44965</v>
      </c>
      <c r="E39" s="178" t="s">
        <v>1037</v>
      </c>
      <c r="F39" s="389" t="s">
        <v>11</v>
      </c>
      <c r="G39" s="392">
        <v>178500</v>
      </c>
      <c r="I39" s="203">
        <v>44942</v>
      </c>
      <c r="J39" s="196" t="s">
        <v>74</v>
      </c>
      <c r="K39" s="196" t="s">
        <v>75</v>
      </c>
      <c r="L39" s="197" t="s">
        <v>11</v>
      </c>
      <c r="M39" s="197">
        <v>2</v>
      </c>
      <c r="N39" s="373">
        <v>699400</v>
      </c>
      <c r="O39" s="106"/>
      <c r="P39" s="106"/>
      <c r="Q39" s="106"/>
      <c r="R39" s="106"/>
      <c r="S39" s="106"/>
      <c r="T39" s="247"/>
      <c r="U39" s="247"/>
      <c r="V39" s="247"/>
      <c r="W39" s="247"/>
      <c r="X39" s="247"/>
      <c r="Y39" s="247"/>
      <c r="Z39" s="247"/>
      <c r="AA39" s="247"/>
      <c r="AB39" s="359"/>
      <c r="AC39" s="362"/>
      <c r="AD39" s="288"/>
      <c r="AE39" s="174"/>
    </row>
    <row r="40" spans="3:31" ht="14.25" customHeight="1" x14ac:dyDescent="0.25">
      <c r="C40" s="185">
        <v>2945</v>
      </c>
      <c r="D40" s="177">
        <v>44965</v>
      </c>
      <c r="E40" s="178" t="s">
        <v>1038</v>
      </c>
      <c r="F40" s="389" t="s">
        <v>11</v>
      </c>
      <c r="G40" s="392">
        <v>119000</v>
      </c>
      <c r="I40" s="203">
        <v>44943</v>
      </c>
      <c r="J40" s="196" t="s">
        <v>400</v>
      </c>
      <c r="K40" s="196" t="s">
        <v>401</v>
      </c>
      <c r="L40" s="197" t="s">
        <v>11</v>
      </c>
      <c r="M40" s="197">
        <v>1</v>
      </c>
      <c r="N40" s="373">
        <v>3087500.00104</v>
      </c>
      <c r="O40" s="106"/>
      <c r="P40" s="106"/>
      <c r="Q40" s="106"/>
      <c r="R40" s="106"/>
      <c r="S40" s="106"/>
      <c r="T40" s="247"/>
      <c r="U40" s="247"/>
      <c r="V40" s="247"/>
      <c r="W40" s="247"/>
      <c r="X40" s="247"/>
      <c r="Y40" s="247"/>
      <c r="Z40" s="247"/>
      <c r="AA40" s="247"/>
      <c r="AB40" s="359"/>
      <c r="AC40" s="363"/>
      <c r="AD40" s="288"/>
      <c r="AE40" s="173"/>
    </row>
    <row r="41" spans="3:31" ht="14.25" customHeight="1" x14ac:dyDescent="0.25">
      <c r="C41" s="185">
        <v>2945</v>
      </c>
      <c r="D41" s="177">
        <v>44965</v>
      </c>
      <c r="E41" s="178" t="s">
        <v>1039</v>
      </c>
      <c r="F41" s="389" t="s">
        <v>11</v>
      </c>
      <c r="G41" s="392">
        <v>238000</v>
      </c>
      <c r="I41" s="203">
        <v>44945</v>
      </c>
      <c r="J41" s="196" t="s">
        <v>77</v>
      </c>
      <c r="K41" s="196" t="s">
        <v>91</v>
      </c>
      <c r="L41" s="197" t="s">
        <v>11</v>
      </c>
      <c r="M41" s="197">
        <v>1</v>
      </c>
      <c r="N41" s="373">
        <v>4350770.4240000006</v>
      </c>
      <c r="O41" s="106"/>
      <c r="P41" s="106"/>
      <c r="Q41" s="106"/>
      <c r="R41" s="106"/>
      <c r="S41" s="106"/>
      <c r="T41" s="247"/>
      <c r="U41" s="247"/>
      <c r="V41" s="247"/>
      <c r="W41" s="247"/>
      <c r="X41" s="247"/>
      <c r="Y41" s="247"/>
      <c r="Z41" s="247"/>
      <c r="AA41" s="247"/>
      <c r="AB41" s="359"/>
      <c r="AC41" s="351"/>
      <c r="AD41" s="288"/>
      <c r="AE41" s="173"/>
    </row>
    <row r="42" spans="3:31" ht="14.25" customHeight="1" x14ac:dyDescent="0.25">
      <c r="C42" s="185">
        <v>2945</v>
      </c>
      <c r="D42" s="177">
        <v>44965</v>
      </c>
      <c r="E42" s="178" t="s">
        <v>1040</v>
      </c>
      <c r="F42" s="389" t="s">
        <v>11</v>
      </c>
      <c r="G42" s="392">
        <v>238000</v>
      </c>
      <c r="I42" s="203">
        <v>44947</v>
      </c>
      <c r="J42" s="196" t="s">
        <v>74</v>
      </c>
      <c r="K42" s="196" t="s">
        <v>75</v>
      </c>
      <c r="L42" s="197" t="s">
        <v>11</v>
      </c>
      <c r="M42" s="197">
        <v>2</v>
      </c>
      <c r="N42" s="373">
        <v>699400</v>
      </c>
      <c r="O42" s="106"/>
      <c r="P42" s="106"/>
      <c r="Q42" s="106"/>
      <c r="R42" s="106"/>
      <c r="S42" s="106"/>
      <c r="T42" s="247"/>
      <c r="U42" s="247"/>
      <c r="V42" s="247"/>
      <c r="W42" s="247"/>
      <c r="X42" s="364"/>
      <c r="Y42" s="247"/>
      <c r="Z42" s="247"/>
      <c r="AA42" s="247"/>
      <c r="AB42" s="359"/>
      <c r="AC42" s="351"/>
      <c r="AD42" s="288"/>
      <c r="AE42" s="173"/>
    </row>
    <row r="43" spans="3:31" ht="14.25" customHeight="1" x14ac:dyDescent="0.25">
      <c r="C43" s="185">
        <v>2945</v>
      </c>
      <c r="D43" s="177">
        <v>44965</v>
      </c>
      <c r="E43" s="178" t="s">
        <v>1041</v>
      </c>
      <c r="F43" s="389" t="s">
        <v>11</v>
      </c>
      <c r="G43" s="392">
        <v>357000</v>
      </c>
      <c r="I43" s="203">
        <v>44949</v>
      </c>
      <c r="J43" s="196" t="s">
        <v>390</v>
      </c>
      <c r="K43" s="196" t="s">
        <v>391</v>
      </c>
      <c r="L43" s="197" t="s">
        <v>11</v>
      </c>
      <c r="M43" s="197">
        <v>1</v>
      </c>
      <c r="N43" s="373">
        <v>81465.035470000003</v>
      </c>
      <c r="O43" s="106"/>
      <c r="P43" s="106"/>
      <c r="Q43" s="106"/>
      <c r="R43" s="106"/>
      <c r="S43" s="106"/>
      <c r="T43" s="247"/>
      <c r="U43" s="247"/>
      <c r="V43" s="247"/>
      <c r="W43" s="247"/>
      <c r="X43" s="247"/>
      <c r="Y43" s="247"/>
      <c r="Z43" s="247"/>
      <c r="AA43" s="247"/>
      <c r="AB43" s="247"/>
      <c r="AC43" s="247"/>
      <c r="AD43" s="247"/>
      <c r="AE43" s="247"/>
    </row>
    <row r="44" spans="3:31" ht="14.25" customHeight="1" x14ac:dyDescent="0.25">
      <c r="C44" s="185">
        <v>5360</v>
      </c>
      <c r="D44" s="177">
        <v>44970</v>
      </c>
      <c r="E44" s="178" t="s">
        <v>1042</v>
      </c>
      <c r="F44" s="389" t="s">
        <v>11</v>
      </c>
      <c r="G44" s="392">
        <v>89250</v>
      </c>
      <c r="I44" s="203">
        <v>44949</v>
      </c>
      <c r="J44" s="196" t="s">
        <v>626</v>
      </c>
      <c r="K44" s="196" t="s">
        <v>627</v>
      </c>
      <c r="L44" s="197" t="s">
        <v>11</v>
      </c>
      <c r="M44" s="197">
        <v>1</v>
      </c>
      <c r="N44" s="373">
        <v>20397.535339999999</v>
      </c>
      <c r="O44" s="106"/>
      <c r="P44" s="106"/>
      <c r="Q44" s="106"/>
      <c r="R44" s="106"/>
      <c r="S44" s="106"/>
      <c r="T44" s="247"/>
      <c r="U44" s="247"/>
      <c r="V44" s="247"/>
      <c r="W44" s="247"/>
      <c r="X44" s="247"/>
      <c r="Y44" s="247"/>
      <c r="Z44" s="247"/>
      <c r="AA44" s="247"/>
      <c r="AB44" s="359"/>
      <c r="AC44" s="365"/>
      <c r="AD44" s="288"/>
      <c r="AE44" s="171"/>
    </row>
    <row r="45" spans="3:31" ht="14.25" customHeight="1" x14ac:dyDescent="0.25">
      <c r="C45" s="185">
        <v>5360</v>
      </c>
      <c r="D45" s="177">
        <v>44970</v>
      </c>
      <c r="E45" s="178" t="s">
        <v>1043</v>
      </c>
      <c r="F45" s="389" t="s">
        <v>11</v>
      </c>
      <c r="G45" s="392">
        <v>74375</v>
      </c>
      <c r="I45" s="203">
        <v>44949</v>
      </c>
      <c r="J45" s="196" t="s">
        <v>392</v>
      </c>
      <c r="K45" s="196" t="s">
        <v>393</v>
      </c>
      <c r="L45" s="197" t="s">
        <v>11</v>
      </c>
      <c r="M45" s="197">
        <v>2</v>
      </c>
      <c r="N45" s="373">
        <v>113423.41010000001</v>
      </c>
      <c r="O45" s="106"/>
      <c r="P45" s="106"/>
      <c r="Q45" s="106"/>
      <c r="R45" s="106"/>
      <c r="S45" s="106"/>
      <c r="T45" s="247"/>
      <c r="U45" s="247"/>
      <c r="V45" s="247"/>
      <c r="W45" s="247"/>
      <c r="X45" s="247"/>
      <c r="Y45" s="247"/>
      <c r="Z45" s="247"/>
      <c r="AA45" s="247"/>
      <c r="AB45" s="359"/>
      <c r="AC45" s="365"/>
      <c r="AD45" s="288"/>
      <c r="AE45" s="171"/>
    </row>
    <row r="46" spans="3:31" ht="14.25" customHeight="1" x14ac:dyDescent="0.25">
      <c r="C46" s="185">
        <v>5360</v>
      </c>
      <c r="D46" s="177">
        <v>44970</v>
      </c>
      <c r="E46" s="178" t="s">
        <v>1044</v>
      </c>
      <c r="F46" s="389" t="s">
        <v>11</v>
      </c>
      <c r="G46" s="392">
        <v>74375</v>
      </c>
      <c r="I46" s="203">
        <v>44950</v>
      </c>
      <c r="J46" s="196" t="s">
        <v>628</v>
      </c>
      <c r="K46" s="196" t="s">
        <v>629</v>
      </c>
      <c r="L46" s="197" t="s">
        <v>11</v>
      </c>
      <c r="M46" s="197">
        <v>2</v>
      </c>
      <c r="N46" s="373">
        <v>4038.0412799999999</v>
      </c>
      <c r="O46" s="106"/>
      <c r="P46" s="106"/>
      <c r="Q46" s="106"/>
      <c r="R46" s="106"/>
      <c r="S46" s="106"/>
      <c r="T46" s="247"/>
      <c r="U46" s="247"/>
      <c r="V46" s="247"/>
      <c r="W46" s="247"/>
      <c r="X46" s="247"/>
      <c r="Y46" s="247"/>
      <c r="Z46" s="247"/>
      <c r="AA46" s="247"/>
      <c r="AB46" s="359"/>
      <c r="AC46" s="365"/>
      <c r="AD46" s="288"/>
      <c r="AE46" s="171"/>
    </row>
    <row r="47" spans="3:31" ht="14.25" customHeight="1" x14ac:dyDescent="0.25">
      <c r="C47" s="185">
        <v>5292</v>
      </c>
      <c r="D47" s="177">
        <v>44971</v>
      </c>
      <c r="E47" s="178" t="s">
        <v>1045</v>
      </c>
      <c r="F47" s="389" t="s">
        <v>11</v>
      </c>
      <c r="G47" s="392">
        <v>74375</v>
      </c>
      <c r="I47" s="203">
        <v>44950</v>
      </c>
      <c r="J47" s="196" t="s">
        <v>630</v>
      </c>
      <c r="K47" s="196" t="s">
        <v>631</v>
      </c>
      <c r="L47" s="197" t="s">
        <v>11</v>
      </c>
      <c r="M47" s="197">
        <v>1</v>
      </c>
      <c r="N47" s="373">
        <v>2582.5463300000006</v>
      </c>
      <c r="O47" s="106"/>
      <c r="P47" s="106"/>
      <c r="Q47" s="106"/>
      <c r="R47" s="106"/>
      <c r="S47" s="106"/>
      <c r="T47" s="247"/>
      <c r="U47" s="247"/>
      <c r="V47" s="247"/>
      <c r="W47" s="247"/>
      <c r="X47" s="247"/>
      <c r="Y47" s="247"/>
      <c r="Z47" s="247"/>
      <c r="AA47" s="247"/>
      <c r="AB47" s="247"/>
      <c r="AC47" s="247"/>
      <c r="AD47" s="247"/>
      <c r="AE47" s="247"/>
    </row>
    <row r="48" spans="3:31" ht="14.25" customHeight="1" x14ac:dyDescent="0.25">
      <c r="C48" s="185">
        <v>5292</v>
      </c>
      <c r="D48" s="177">
        <v>44971</v>
      </c>
      <c r="E48" s="178" t="s">
        <v>1046</v>
      </c>
      <c r="F48" s="389" t="s">
        <v>11</v>
      </c>
      <c r="G48" s="392">
        <v>89250</v>
      </c>
      <c r="I48" s="203">
        <v>44950</v>
      </c>
      <c r="J48" s="196" t="s">
        <v>632</v>
      </c>
      <c r="K48" s="196" t="s">
        <v>633</v>
      </c>
      <c r="L48" s="197" t="s">
        <v>11</v>
      </c>
      <c r="M48" s="197">
        <v>2</v>
      </c>
      <c r="N48" s="373">
        <v>2571.0521200000003</v>
      </c>
      <c r="O48" s="106"/>
      <c r="P48" s="106"/>
      <c r="Q48" s="106"/>
      <c r="R48" s="106"/>
      <c r="S48" s="106"/>
      <c r="T48" s="247"/>
      <c r="U48" s="247"/>
      <c r="V48" s="247"/>
      <c r="W48" s="247"/>
      <c r="X48" s="247"/>
      <c r="Y48" s="247"/>
      <c r="Z48" s="247"/>
      <c r="AA48" s="247"/>
      <c r="AB48" s="247"/>
      <c r="AC48" s="247"/>
      <c r="AD48" s="247"/>
      <c r="AE48" s="247"/>
    </row>
    <row r="49" spans="3:31" ht="14.25" customHeight="1" x14ac:dyDescent="0.25">
      <c r="C49" s="185">
        <v>5292</v>
      </c>
      <c r="D49" s="177">
        <v>44971</v>
      </c>
      <c r="E49" s="178" t="s">
        <v>1047</v>
      </c>
      <c r="F49" s="389" t="s">
        <v>11</v>
      </c>
      <c r="G49" s="392">
        <v>74375</v>
      </c>
      <c r="I49" s="203">
        <v>44952</v>
      </c>
      <c r="J49" s="196" t="s">
        <v>74</v>
      </c>
      <c r="K49" s="196" t="s">
        <v>75</v>
      </c>
      <c r="L49" s="197" t="s">
        <v>11</v>
      </c>
      <c r="M49" s="197">
        <v>1</v>
      </c>
      <c r="N49" s="373">
        <v>349700</v>
      </c>
      <c r="O49" s="106"/>
      <c r="P49" s="106"/>
      <c r="Q49" s="106"/>
      <c r="R49" s="106"/>
      <c r="S49" s="106"/>
      <c r="T49" s="247"/>
      <c r="U49" s="247"/>
      <c r="V49" s="247"/>
      <c r="W49" s="247"/>
      <c r="X49" s="247"/>
      <c r="Y49" s="247"/>
      <c r="Z49" s="247"/>
      <c r="AA49" s="247"/>
      <c r="AB49" s="247"/>
      <c r="AC49" s="247"/>
      <c r="AD49" s="247"/>
      <c r="AE49" s="247"/>
    </row>
    <row r="50" spans="3:31" ht="14.25" customHeight="1" x14ac:dyDescent="0.25">
      <c r="C50" s="185">
        <v>5292</v>
      </c>
      <c r="D50" s="177">
        <v>44971</v>
      </c>
      <c r="E50" s="178" t="s">
        <v>1048</v>
      </c>
      <c r="F50" s="389" t="s">
        <v>11</v>
      </c>
      <c r="G50" s="392">
        <v>22312.5</v>
      </c>
      <c r="I50" s="203">
        <v>44953</v>
      </c>
      <c r="J50" s="196" t="s">
        <v>634</v>
      </c>
      <c r="K50" s="196" t="s">
        <v>635</v>
      </c>
      <c r="L50" s="197" t="s">
        <v>11</v>
      </c>
      <c r="M50" s="197">
        <v>1</v>
      </c>
      <c r="N50" s="373">
        <v>1235000.1118000001</v>
      </c>
      <c r="O50" s="106"/>
      <c r="P50" s="106"/>
      <c r="Q50" s="106"/>
      <c r="R50" s="106"/>
      <c r="S50" s="106"/>
      <c r="T50" s="247"/>
      <c r="U50" s="247"/>
      <c r="V50" s="247"/>
      <c r="W50" s="247"/>
      <c r="X50" s="247"/>
      <c r="Y50" s="247"/>
      <c r="Z50" s="247"/>
      <c r="AA50" s="247"/>
      <c r="AB50" s="247"/>
      <c r="AC50" s="247"/>
      <c r="AD50" s="247"/>
      <c r="AE50" s="247"/>
    </row>
    <row r="51" spans="3:31" ht="14.25" customHeight="1" x14ac:dyDescent="0.25">
      <c r="C51" s="185">
        <v>5292</v>
      </c>
      <c r="D51" s="177">
        <v>44971</v>
      </c>
      <c r="E51" s="178" t="s">
        <v>1049</v>
      </c>
      <c r="F51" s="389" t="s">
        <v>11</v>
      </c>
      <c r="G51" s="392">
        <v>14875</v>
      </c>
      <c r="I51" s="203">
        <v>44953</v>
      </c>
      <c r="J51" s="196" t="s">
        <v>636</v>
      </c>
      <c r="K51" s="196" t="s">
        <v>637</v>
      </c>
      <c r="L51" s="197" t="s">
        <v>11</v>
      </c>
      <c r="M51" s="197">
        <v>4</v>
      </c>
      <c r="N51" s="373">
        <v>108662.39384</v>
      </c>
      <c r="O51" s="106"/>
      <c r="P51" s="106"/>
      <c r="Q51" s="106"/>
      <c r="R51" s="106"/>
      <c r="S51" s="106"/>
      <c r="T51" s="247"/>
      <c r="U51" s="247"/>
      <c r="V51" s="247"/>
      <c r="W51" s="247"/>
      <c r="X51" s="247"/>
      <c r="Y51" s="247"/>
      <c r="Z51" s="247"/>
      <c r="AA51" s="247"/>
      <c r="AB51" s="247"/>
      <c r="AC51" s="247"/>
      <c r="AD51" s="247"/>
      <c r="AE51" s="247"/>
    </row>
    <row r="52" spans="3:31" ht="14.25" customHeight="1" x14ac:dyDescent="0.25">
      <c r="C52" s="185">
        <v>26</v>
      </c>
      <c r="D52" s="177">
        <v>44971</v>
      </c>
      <c r="E52" s="178" t="s">
        <v>1050</v>
      </c>
      <c r="F52" s="389" t="s">
        <v>11</v>
      </c>
      <c r="G52" s="392">
        <v>223125</v>
      </c>
      <c r="I52" s="203">
        <v>44953</v>
      </c>
      <c r="J52" s="196" t="s">
        <v>638</v>
      </c>
      <c r="K52" s="196" t="s">
        <v>639</v>
      </c>
      <c r="L52" s="197" t="s">
        <v>11</v>
      </c>
      <c r="M52" s="197">
        <v>1</v>
      </c>
      <c r="N52" s="373">
        <v>3250.5563999999999</v>
      </c>
      <c r="O52" s="106"/>
      <c r="P52" s="106"/>
      <c r="Q52" s="106"/>
      <c r="R52" s="106"/>
      <c r="S52" s="106"/>
      <c r="T52" s="247"/>
      <c r="U52" s="247"/>
      <c r="V52" s="247"/>
      <c r="W52" s="247"/>
      <c r="X52" s="247"/>
      <c r="Y52" s="247"/>
      <c r="Z52" s="247"/>
      <c r="AA52" s="247"/>
      <c r="AB52" s="247"/>
      <c r="AC52" s="247"/>
      <c r="AD52" s="247"/>
      <c r="AE52" s="247"/>
    </row>
    <row r="53" spans="3:31" ht="14.25" customHeight="1" x14ac:dyDescent="0.25">
      <c r="C53" s="185">
        <v>3002</v>
      </c>
      <c r="D53" s="177">
        <v>44971</v>
      </c>
      <c r="E53" s="178" t="s">
        <v>1051</v>
      </c>
      <c r="F53" s="389" t="s">
        <v>11</v>
      </c>
      <c r="G53" s="392">
        <v>89250</v>
      </c>
      <c r="I53" s="203">
        <v>44953</v>
      </c>
      <c r="J53" s="196" t="s">
        <v>640</v>
      </c>
      <c r="K53" s="196" t="s">
        <v>641</v>
      </c>
      <c r="L53" s="197" t="s">
        <v>11</v>
      </c>
      <c r="M53" s="197">
        <v>1</v>
      </c>
      <c r="N53" s="373">
        <v>1117.7075</v>
      </c>
      <c r="O53" s="106"/>
      <c r="P53" s="106"/>
      <c r="Q53" s="106"/>
      <c r="R53" s="106"/>
      <c r="S53" s="106"/>
      <c r="T53" s="247"/>
      <c r="U53" s="247"/>
      <c r="V53" s="247"/>
      <c r="W53" s="247"/>
      <c r="X53" s="247"/>
      <c r="Y53" s="247"/>
      <c r="Z53" s="247"/>
      <c r="AA53" s="247"/>
      <c r="AB53" s="247"/>
      <c r="AC53" s="247"/>
      <c r="AD53" s="247"/>
      <c r="AE53" s="247"/>
    </row>
    <row r="54" spans="3:31" ht="14.25" customHeight="1" x14ac:dyDescent="0.25">
      <c r="C54" s="185">
        <v>31</v>
      </c>
      <c r="D54" s="177">
        <v>44977</v>
      </c>
      <c r="E54" s="178" t="s">
        <v>1052</v>
      </c>
      <c r="F54" s="389" t="s">
        <v>11</v>
      </c>
      <c r="G54" s="392">
        <v>1190000</v>
      </c>
      <c r="I54" s="203">
        <v>44953</v>
      </c>
      <c r="J54" s="196" t="s">
        <v>233</v>
      </c>
      <c r="K54" s="196" t="s">
        <v>234</v>
      </c>
      <c r="L54" s="197" t="s">
        <v>11</v>
      </c>
      <c r="M54" s="197">
        <v>3.49</v>
      </c>
      <c r="N54" s="373">
        <v>16067.74013</v>
      </c>
      <c r="O54" s="109"/>
      <c r="P54" s="109"/>
      <c r="Q54" s="109"/>
      <c r="R54" s="109"/>
      <c r="S54" s="109"/>
      <c r="T54" s="247"/>
      <c r="U54" s="247"/>
      <c r="V54" s="247"/>
      <c r="W54" s="247"/>
      <c r="X54" s="247"/>
      <c r="Y54" s="247"/>
      <c r="Z54" s="247"/>
      <c r="AA54" s="247"/>
      <c r="AB54" s="247"/>
      <c r="AC54" s="247"/>
      <c r="AD54" s="247"/>
      <c r="AE54" s="247"/>
    </row>
    <row r="55" spans="3:31" ht="14.25" customHeight="1" thickBot="1" x14ac:dyDescent="0.3">
      <c r="C55" s="185">
        <v>5378</v>
      </c>
      <c r="D55" s="177">
        <v>44977</v>
      </c>
      <c r="E55" s="178" t="s">
        <v>1053</v>
      </c>
      <c r="F55" s="389" t="s">
        <v>11</v>
      </c>
      <c r="G55" s="392">
        <v>89250</v>
      </c>
      <c r="I55" s="199">
        <v>44957</v>
      </c>
      <c r="J55" s="200" t="s">
        <v>74</v>
      </c>
      <c r="K55" s="200" t="s">
        <v>75</v>
      </c>
      <c r="L55" s="201" t="s">
        <v>11</v>
      </c>
      <c r="M55" s="201">
        <v>1</v>
      </c>
      <c r="N55" s="374">
        <v>349700</v>
      </c>
      <c r="O55" s="109"/>
      <c r="P55" s="109"/>
      <c r="Q55" s="109"/>
      <c r="R55" s="109"/>
      <c r="S55" s="109"/>
      <c r="T55" s="247"/>
      <c r="U55" s="247"/>
      <c r="V55" s="247"/>
      <c r="W55" s="247"/>
      <c r="X55" s="247"/>
      <c r="Y55" s="247"/>
      <c r="Z55" s="247"/>
      <c r="AA55" s="247"/>
      <c r="AB55" s="247"/>
      <c r="AC55" s="247"/>
      <c r="AD55" s="247"/>
      <c r="AE55" s="247"/>
    </row>
    <row r="56" spans="3:31" ht="14.25" customHeight="1" x14ac:dyDescent="0.25">
      <c r="C56" s="185">
        <v>15</v>
      </c>
      <c r="D56" s="177">
        <v>44981</v>
      </c>
      <c r="E56" s="178" t="s">
        <v>1054</v>
      </c>
      <c r="F56" s="389" t="s">
        <v>11</v>
      </c>
      <c r="G56" s="392">
        <v>223125</v>
      </c>
      <c r="I56" s="370">
        <v>44958</v>
      </c>
      <c r="J56" s="371" t="s">
        <v>509</v>
      </c>
      <c r="K56" s="371" t="s">
        <v>510</v>
      </c>
      <c r="L56" s="198" t="s">
        <v>11</v>
      </c>
      <c r="M56" s="198">
        <v>2</v>
      </c>
      <c r="N56" s="233">
        <v>239785</v>
      </c>
      <c r="O56" s="109"/>
      <c r="P56" s="109"/>
      <c r="Q56" s="109"/>
      <c r="R56" s="109"/>
      <c r="S56" s="109"/>
      <c r="T56" s="247"/>
      <c r="U56" s="247"/>
      <c r="V56" s="247"/>
      <c r="W56" s="247"/>
      <c r="X56" s="247"/>
      <c r="Y56" s="247"/>
      <c r="Z56" s="247"/>
      <c r="AA56" s="247"/>
      <c r="AB56" s="247"/>
      <c r="AC56" s="247"/>
      <c r="AD56" s="247"/>
      <c r="AE56" s="247"/>
    </row>
    <row r="57" spans="3:31" ht="14.25" customHeight="1" thickBot="1" x14ac:dyDescent="0.3">
      <c r="C57" s="186">
        <v>3012</v>
      </c>
      <c r="D57" s="187">
        <v>44981</v>
      </c>
      <c r="E57" s="188" t="s">
        <v>1055</v>
      </c>
      <c r="F57" s="393" t="s">
        <v>11</v>
      </c>
      <c r="G57" s="394">
        <v>104125</v>
      </c>
      <c r="I57" s="203">
        <v>44958</v>
      </c>
      <c r="J57" s="196" t="s">
        <v>1056</v>
      </c>
      <c r="K57" s="196" t="s">
        <v>1057</v>
      </c>
      <c r="L57" s="197" t="s">
        <v>11</v>
      </c>
      <c r="M57" s="197">
        <v>1</v>
      </c>
      <c r="N57" s="231">
        <v>414596</v>
      </c>
      <c r="O57" s="109"/>
      <c r="P57" s="109"/>
      <c r="Q57" s="109"/>
      <c r="R57" s="109"/>
      <c r="S57" s="109"/>
      <c r="T57" s="247"/>
      <c r="U57" s="247"/>
      <c r="V57" s="247"/>
      <c r="W57" s="247"/>
      <c r="X57" s="247"/>
      <c r="Y57" s="247"/>
      <c r="Z57" s="247"/>
      <c r="AA57" s="247"/>
      <c r="AB57" s="247"/>
      <c r="AC57" s="247"/>
      <c r="AD57" s="247"/>
      <c r="AE57" s="247"/>
    </row>
    <row r="58" spans="3:31" ht="14.25" customHeight="1" x14ac:dyDescent="0.25">
      <c r="C58" s="205">
        <v>5457</v>
      </c>
      <c r="D58" s="183">
        <v>44987</v>
      </c>
      <c r="E58" s="420" t="s">
        <v>1377</v>
      </c>
      <c r="F58" s="390" t="s">
        <v>11</v>
      </c>
      <c r="G58" s="391">
        <v>59500</v>
      </c>
      <c r="I58" s="203">
        <v>44958</v>
      </c>
      <c r="J58" s="196" t="s">
        <v>668</v>
      </c>
      <c r="K58" s="196" t="s">
        <v>669</v>
      </c>
      <c r="L58" s="197" t="s">
        <v>11</v>
      </c>
      <c r="M58" s="197">
        <v>1</v>
      </c>
      <c r="N58" s="231">
        <v>95914</v>
      </c>
      <c r="O58" s="109"/>
      <c r="P58" s="109"/>
      <c r="Q58" s="109"/>
      <c r="R58" s="109"/>
      <c r="S58" s="109"/>
      <c r="T58" s="247"/>
      <c r="U58" s="247"/>
      <c r="V58" s="247"/>
      <c r="W58" s="247"/>
      <c r="X58" s="247"/>
      <c r="Y58" s="247"/>
      <c r="Z58" s="247"/>
      <c r="AA58" s="247"/>
      <c r="AB58" s="247"/>
      <c r="AC58" s="247"/>
      <c r="AD58" s="247"/>
      <c r="AE58" s="247"/>
    </row>
    <row r="59" spans="3:31" ht="14.25" customHeight="1" x14ac:dyDescent="0.25">
      <c r="C59" s="185">
        <v>5457</v>
      </c>
      <c r="D59" s="177">
        <v>44987</v>
      </c>
      <c r="E59" s="418" t="s">
        <v>1378</v>
      </c>
      <c r="F59" s="389" t="s">
        <v>11</v>
      </c>
      <c r="G59" s="392">
        <v>52062.5</v>
      </c>
      <c r="I59" s="203">
        <v>44958</v>
      </c>
      <c r="J59" s="196" t="s">
        <v>1058</v>
      </c>
      <c r="K59" s="196" t="s">
        <v>1059</v>
      </c>
      <c r="L59" s="197" t="s">
        <v>11</v>
      </c>
      <c r="M59" s="197">
        <v>2</v>
      </c>
      <c r="N59" s="231">
        <v>18564</v>
      </c>
      <c r="O59" s="109"/>
      <c r="P59" s="109"/>
      <c r="Q59" s="109"/>
      <c r="R59" s="109"/>
      <c r="S59" s="109"/>
      <c r="T59" s="247"/>
      <c r="U59" s="247"/>
      <c r="V59" s="247"/>
      <c r="W59" s="247"/>
      <c r="X59" s="247"/>
      <c r="Y59" s="247"/>
      <c r="Z59" s="247"/>
      <c r="AA59" s="247"/>
      <c r="AB59" s="247"/>
      <c r="AC59" s="247"/>
      <c r="AD59" s="247"/>
      <c r="AE59" s="247"/>
    </row>
    <row r="60" spans="3:31" ht="14.25" customHeight="1" x14ac:dyDescent="0.25">
      <c r="C60" s="185">
        <v>3019</v>
      </c>
      <c r="D60" s="177">
        <v>44987</v>
      </c>
      <c r="E60" s="418" t="s">
        <v>317</v>
      </c>
      <c r="F60" s="389" t="s">
        <v>11</v>
      </c>
      <c r="G60" s="392">
        <v>119000</v>
      </c>
      <c r="I60" s="203">
        <v>44958</v>
      </c>
      <c r="J60" s="196" t="s">
        <v>503</v>
      </c>
      <c r="K60" s="196" t="s">
        <v>504</v>
      </c>
      <c r="L60" s="197" t="s">
        <v>11</v>
      </c>
      <c r="M60" s="197">
        <v>1</v>
      </c>
      <c r="N60" s="231">
        <v>4641</v>
      </c>
      <c r="O60" s="109"/>
      <c r="P60" s="109"/>
      <c r="Q60" s="109"/>
      <c r="R60" s="109"/>
      <c r="S60" s="109"/>
      <c r="T60" s="247"/>
      <c r="U60" s="247"/>
      <c r="V60" s="247"/>
      <c r="W60" s="247"/>
      <c r="X60" s="247"/>
      <c r="Y60" s="247"/>
      <c r="Z60" s="247"/>
      <c r="AA60" s="247"/>
      <c r="AB60" s="247"/>
      <c r="AC60" s="247"/>
      <c r="AD60" s="247"/>
      <c r="AE60" s="247"/>
    </row>
    <row r="61" spans="3:31" ht="14.25" customHeight="1" x14ac:dyDescent="0.25">
      <c r="C61" s="185">
        <v>3019</v>
      </c>
      <c r="D61" s="177">
        <v>44987</v>
      </c>
      <c r="E61" s="418" t="s">
        <v>1189</v>
      </c>
      <c r="F61" s="389" t="s">
        <v>11</v>
      </c>
      <c r="G61" s="392">
        <v>119000</v>
      </c>
      <c r="I61" s="203">
        <v>44958</v>
      </c>
      <c r="J61" s="196" t="s">
        <v>547</v>
      </c>
      <c r="K61" s="196" t="s">
        <v>548</v>
      </c>
      <c r="L61" s="197" t="s">
        <v>11</v>
      </c>
      <c r="M61" s="197">
        <v>2</v>
      </c>
      <c r="N61" s="231">
        <v>24752</v>
      </c>
      <c r="O61" s="109"/>
      <c r="P61" s="109"/>
      <c r="Q61" s="109"/>
      <c r="R61" s="109"/>
      <c r="S61" s="109"/>
      <c r="T61" s="247"/>
      <c r="U61" s="247"/>
      <c r="V61" s="247"/>
      <c r="W61" s="247"/>
      <c r="X61" s="247"/>
      <c r="Y61" s="247"/>
      <c r="Z61" s="247"/>
      <c r="AA61" s="247"/>
      <c r="AB61" s="247"/>
      <c r="AC61" s="247"/>
      <c r="AD61" s="247"/>
      <c r="AE61" s="247"/>
    </row>
    <row r="62" spans="3:31" ht="14.25" customHeight="1" x14ac:dyDescent="0.25">
      <c r="C62" s="185">
        <v>3019</v>
      </c>
      <c r="D62" s="177">
        <v>44987</v>
      </c>
      <c r="E62" s="418" t="s">
        <v>1379</v>
      </c>
      <c r="F62" s="389" t="s">
        <v>11</v>
      </c>
      <c r="G62" s="392">
        <v>89250</v>
      </c>
      <c r="I62" s="203">
        <v>44958</v>
      </c>
      <c r="J62" s="196" t="s">
        <v>1060</v>
      </c>
      <c r="K62" s="196" t="s">
        <v>1061</v>
      </c>
      <c r="L62" s="197" t="s">
        <v>11</v>
      </c>
      <c r="M62" s="197">
        <v>1</v>
      </c>
      <c r="N62" s="231">
        <v>38675</v>
      </c>
      <c r="O62" s="109"/>
      <c r="P62" s="109"/>
      <c r="Q62" s="109"/>
      <c r="R62" s="109"/>
      <c r="S62" s="109"/>
      <c r="T62" s="247"/>
      <c r="U62" s="247"/>
      <c r="V62" s="247"/>
      <c r="W62" s="247"/>
      <c r="X62" s="247"/>
      <c r="Y62" s="247"/>
      <c r="Z62" s="247"/>
      <c r="AA62" s="247"/>
      <c r="AB62" s="247"/>
      <c r="AC62" s="247"/>
      <c r="AD62" s="247"/>
      <c r="AE62" s="247"/>
    </row>
    <row r="63" spans="3:31" ht="14.25" customHeight="1" x14ac:dyDescent="0.25">
      <c r="C63" s="185">
        <v>3019</v>
      </c>
      <c r="D63" s="177">
        <v>44987</v>
      </c>
      <c r="E63" s="418" t="s">
        <v>1190</v>
      </c>
      <c r="F63" s="389" t="s">
        <v>11</v>
      </c>
      <c r="G63" s="392">
        <v>44625</v>
      </c>
      <c r="I63" s="203">
        <v>44958</v>
      </c>
      <c r="J63" s="196" t="s">
        <v>515</v>
      </c>
      <c r="K63" s="196" t="s">
        <v>516</v>
      </c>
      <c r="L63" s="197" t="s">
        <v>11</v>
      </c>
      <c r="M63" s="197">
        <v>2</v>
      </c>
      <c r="N63" s="231">
        <v>3094</v>
      </c>
      <c r="O63" s="109"/>
      <c r="P63" s="109"/>
      <c r="Q63" s="109"/>
      <c r="R63" s="109"/>
      <c r="S63" s="109"/>
      <c r="T63" s="247"/>
      <c r="U63" s="247"/>
      <c r="V63" s="247"/>
      <c r="W63" s="247"/>
      <c r="X63" s="247"/>
      <c r="Y63" s="247"/>
      <c r="Z63" s="247"/>
      <c r="AA63" s="247"/>
      <c r="AB63" s="247"/>
      <c r="AC63" s="247"/>
      <c r="AD63" s="247"/>
      <c r="AE63" s="247"/>
    </row>
    <row r="64" spans="3:31" ht="14.25" customHeight="1" x14ac:dyDescent="0.25">
      <c r="C64" s="185">
        <v>3027</v>
      </c>
      <c r="D64" s="177">
        <v>44988</v>
      </c>
      <c r="E64" s="418" t="s">
        <v>1190</v>
      </c>
      <c r="F64" s="389" t="s">
        <v>11</v>
      </c>
      <c r="G64" s="392">
        <v>44625</v>
      </c>
      <c r="I64" s="203">
        <v>44959</v>
      </c>
      <c r="J64" s="196" t="s">
        <v>732</v>
      </c>
      <c r="K64" s="196" t="s">
        <v>733</v>
      </c>
      <c r="L64" s="197" t="s">
        <v>11</v>
      </c>
      <c r="M64" s="197">
        <v>3</v>
      </c>
      <c r="N64" s="231">
        <v>53654.090489999995</v>
      </c>
      <c r="O64" s="109"/>
      <c r="P64" s="109"/>
      <c r="Q64" s="109"/>
      <c r="R64" s="109"/>
      <c r="S64" s="109"/>
    </row>
    <row r="65" spans="3:19" ht="14.25" customHeight="1" x14ac:dyDescent="0.25">
      <c r="C65" s="185">
        <v>1205</v>
      </c>
      <c r="D65" s="177">
        <v>44992</v>
      </c>
      <c r="E65" s="178" t="s">
        <v>1380</v>
      </c>
      <c r="F65" s="389" t="s">
        <v>11</v>
      </c>
      <c r="G65" s="392">
        <v>223125</v>
      </c>
      <c r="I65" s="203">
        <v>44965</v>
      </c>
      <c r="J65" s="196" t="s">
        <v>396</v>
      </c>
      <c r="K65" s="196" t="s">
        <v>397</v>
      </c>
      <c r="L65" s="197" t="s">
        <v>11</v>
      </c>
      <c r="M65" s="197">
        <v>2</v>
      </c>
      <c r="N65" s="231">
        <v>44258.33958</v>
      </c>
      <c r="O65" s="109"/>
      <c r="P65" s="109"/>
      <c r="Q65" s="109"/>
      <c r="R65" s="109"/>
      <c r="S65" s="109"/>
    </row>
    <row r="66" spans="3:19" ht="14.25" customHeight="1" x14ac:dyDescent="0.25">
      <c r="C66" s="185">
        <v>3030</v>
      </c>
      <c r="D66" s="177">
        <v>44995</v>
      </c>
      <c r="E66" s="178" t="s">
        <v>1381</v>
      </c>
      <c r="F66" s="389" t="s">
        <v>11</v>
      </c>
      <c r="G66" s="392">
        <v>119000</v>
      </c>
      <c r="I66" s="203">
        <v>44965</v>
      </c>
      <c r="J66" s="196" t="s">
        <v>243</v>
      </c>
      <c r="K66" s="196" t="s">
        <v>244</v>
      </c>
      <c r="L66" s="197" t="s">
        <v>11</v>
      </c>
      <c r="M66" s="197">
        <v>2</v>
      </c>
      <c r="N66" s="231">
        <v>2881.6587799999998</v>
      </c>
      <c r="O66" s="109"/>
      <c r="P66" s="109"/>
      <c r="Q66" s="109"/>
      <c r="R66" s="109"/>
      <c r="S66" s="109"/>
    </row>
    <row r="67" spans="3:19" ht="14.25" customHeight="1" x14ac:dyDescent="0.25">
      <c r="C67" s="185">
        <v>3030</v>
      </c>
      <c r="D67" s="177">
        <v>44995</v>
      </c>
      <c r="E67" s="178" t="s">
        <v>1382</v>
      </c>
      <c r="F67" s="389" t="s">
        <v>11</v>
      </c>
      <c r="G67" s="392">
        <v>89250</v>
      </c>
      <c r="I67" s="203">
        <v>44965</v>
      </c>
      <c r="J67" s="196" t="s">
        <v>277</v>
      </c>
      <c r="K67" s="196" t="s">
        <v>278</v>
      </c>
      <c r="L67" s="197" t="s">
        <v>11</v>
      </c>
      <c r="M67" s="197">
        <v>2</v>
      </c>
      <c r="N67" s="231">
        <v>348019.30800000002</v>
      </c>
      <c r="O67" s="109"/>
      <c r="P67" s="109"/>
      <c r="Q67" s="109"/>
      <c r="R67" s="109"/>
      <c r="S67" s="109"/>
    </row>
    <row r="68" spans="3:19" ht="14.25" customHeight="1" x14ac:dyDescent="0.25">
      <c r="C68" s="185">
        <v>3030</v>
      </c>
      <c r="D68" s="177">
        <v>44995</v>
      </c>
      <c r="E68" s="178" t="s">
        <v>1190</v>
      </c>
      <c r="F68" s="389" t="s">
        <v>11</v>
      </c>
      <c r="G68" s="392">
        <v>44625</v>
      </c>
      <c r="I68" s="203">
        <v>44965</v>
      </c>
      <c r="J68" s="196" t="s">
        <v>255</v>
      </c>
      <c r="K68" s="196" t="s">
        <v>256</v>
      </c>
      <c r="L68" s="197" t="s">
        <v>11</v>
      </c>
      <c r="M68" s="197">
        <v>1</v>
      </c>
      <c r="N68" s="231">
        <v>117475.3125</v>
      </c>
      <c r="O68" s="109"/>
      <c r="P68" s="109"/>
      <c r="Q68" s="109"/>
      <c r="R68" s="109"/>
      <c r="S68" s="109"/>
    </row>
    <row r="69" spans="3:19" ht="14.25" customHeight="1" x14ac:dyDescent="0.25">
      <c r="C69" s="185">
        <v>3030</v>
      </c>
      <c r="D69" s="177">
        <v>44995</v>
      </c>
      <c r="E69" s="178" t="s">
        <v>1383</v>
      </c>
      <c r="F69" s="389" t="s">
        <v>11</v>
      </c>
      <c r="G69" s="392">
        <v>163625</v>
      </c>
      <c r="I69" s="203">
        <v>44965</v>
      </c>
      <c r="J69" s="196" t="s">
        <v>804</v>
      </c>
      <c r="K69" s="196" t="s">
        <v>805</v>
      </c>
      <c r="L69" s="197" t="s">
        <v>11</v>
      </c>
      <c r="M69" s="197">
        <v>2</v>
      </c>
      <c r="N69" s="231">
        <v>392915.93978000002</v>
      </c>
      <c r="O69" s="106"/>
      <c r="P69" s="106"/>
      <c r="Q69" s="106"/>
      <c r="R69" s="106"/>
      <c r="S69" s="106"/>
    </row>
    <row r="70" spans="3:19" ht="14.25" customHeight="1" x14ac:dyDescent="0.25">
      <c r="C70" s="185">
        <v>22</v>
      </c>
      <c r="D70" s="177">
        <v>44999</v>
      </c>
      <c r="E70" s="178" t="s">
        <v>1384</v>
      </c>
      <c r="F70" s="389" t="s">
        <v>11</v>
      </c>
      <c r="G70" s="392">
        <v>223125</v>
      </c>
      <c r="I70" s="203">
        <v>44965</v>
      </c>
      <c r="J70" s="196" t="s">
        <v>257</v>
      </c>
      <c r="K70" s="196" t="s">
        <v>258</v>
      </c>
      <c r="L70" s="197" t="s">
        <v>11</v>
      </c>
      <c r="M70" s="197">
        <v>1</v>
      </c>
      <c r="N70" s="231">
        <v>27494.212199999998</v>
      </c>
      <c r="O70" s="106"/>
      <c r="P70" s="106"/>
      <c r="Q70" s="106"/>
      <c r="R70" s="106"/>
      <c r="S70" s="106"/>
    </row>
    <row r="71" spans="3:19" ht="14.25" customHeight="1" x14ac:dyDescent="0.25">
      <c r="C71" s="426">
        <v>3037</v>
      </c>
      <c r="D71" s="421">
        <v>45001</v>
      </c>
      <c r="E71" s="422" t="s">
        <v>1190</v>
      </c>
      <c r="F71" s="423" t="s">
        <v>11</v>
      </c>
      <c r="G71" s="392">
        <v>44625</v>
      </c>
      <c r="I71" s="203">
        <v>44966</v>
      </c>
      <c r="J71" s="196" t="s">
        <v>1062</v>
      </c>
      <c r="K71" s="196" t="s">
        <v>1063</v>
      </c>
      <c r="L71" s="197" t="s">
        <v>11</v>
      </c>
      <c r="M71" s="197">
        <v>4</v>
      </c>
      <c r="N71" s="231">
        <v>32584.646639999999</v>
      </c>
      <c r="O71" s="106"/>
      <c r="P71" s="106"/>
      <c r="Q71" s="106"/>
      <c r="R71" s="106"/>
      <c r="S71" s="106"/>
    </row>
    <row r="72" spans="3:19" ht="14.25" customHeight="1" x14ac:dyDescent="0.25">
      <c r="C72" s="427">
        <v>3037</v>
      </c>
      <c r="D72" s="230">
        <v>45001</v>
      </c>
      <c r="E72" s="196" t="s">
        <v>1385</v>
      </c>
      <c r="F72" s="197" t="s">
        <v>11</v>
      </c>
      <c r="G72" s="392">
        <v>267750</v>
      </c>
      <c r="I72" s="203">
        <v>44966</v>
      </c>
      <c r="J72" s="196" t="s">
        <v>1064</v>
      </c>
      <c r="K72" s="196" t="s">
        <v>1065</v>
      </c>
      <c r="L72" s="197" t="s">
        <v>11</v>
      </c>
      <c r="M72" s="197">
        <v>6</v>
      </c>
      <c r="N72" s="231">
        <v>6987.4895999999999</v>
      </c>
      <c r="O72" s="106"/>
      <c r="P72" s="106"/>
      <c r="Q72" s="106"/>
      <c r="R72" s="106"/>
      <c r="S72" s="106"/>
    </row>
    <row r="73" spans="3:19" ht="14.25" customHeight="1" x14ac:dyDescent="0.25">
      <c r="C73" s="428">
        <v>530</v>
      </c>
      <c r="D73" s="424">
        <v>45003</v>
      </c>
      <c r="E73" s="406" t="s">
        <v>1386</v>
      </c>
      <c r="F73" s="425" t="s">
        <v>11</v>
      </c>
      <c r="G73" s="392">
        <v>446250</v>
      </c>
      <c r="I73" s="203">
        <v>44966</v>
      </c>
      <c r="J73" s="196" t="s">
        <v>632</v>
      </c>
      <c r="K73" s="196" t="s">
        <v>633</v>
      </c>
      <c r="L73" s="197" t="s">
        <v>11</v>
      </c>
      <c r="M73" s="197">
        <v>2</v>
      </c>
      <c r="N73" s="231">
        <v>2672.2878000000005</v>
      </c>
      <c r="O73" s="106"/>
      <c r="P73" s="106"/>
      <c r="Q73" s="106"/>
      <c r="R73" s="106"/>
      <c r="S73" s="106"/>
    </row>
    <row r="74" spans="3:19" ht="14.25" customHeight="1" x14ac:dyDescent="0.25">
      <c r="C74" s="427">
        <v>29</v>
      </c>
      <c r="D74" s="230">
        <v>45010</v>
      </c>
      <c r="E74" s="196" t="s">
        <v>1387</v>
      </c>
      <c r="F74" s="197" t="s">
        <v>11</v>
      </c>
      <c r="G74" s="392">
        <v>223125</v>
      </c>
      <c r="I74" s="203">
        <v>44966</v>
      </c>
      <c r="J74" s="196" t="s">
        <v>191</v>
      </c>
      <c r="K74" s="196" t="s">
        <v>192</v>
      </c>
      <c r="L74" s="197" t="s">
        <v>11</v>
      </c>
      <c r="M74" s="197">
        <v>1</v>
      </c>
      <c r="N74" s="231">
        <v>128244.1342</v>
      </c>
      <c r="O74" s="106"/>
      <c r="P74" s="106"/>
      <c r="Q74" s="106"/>
      <c r="R74" s="106"/>
      <c r="S74" s="106"/>
    </row>
    <row r="75" spans="3:19" ht="14.25" customHeight="1" x14ac:dyDescent="0.25">
      <c r="C75" s="427">
        <v>1221</v>
      </c>
      <c r="D75" s="230">
        <v>45012</v>
      </c>
      <c r="E75" s="196" t="s">
        <v>1388</v>
      </c>
      <c r="F75" s="197" t="s">
        <v>11</v>
      </c>
      <c r="G75" s="392">
        <v>223125</v>
      </c>
      <c r="I75" s="203">
        <v>44966</v>
      </c>
      <c r="J75" s="196" t="s">
        <v>1066</v>
      </c>
      <c r="K75" s="196" t="s">
        <v>1067</v>
      </c>
      <c r="L75" s="197" t="s">
        <v>11</v>
      </c>
      <c r="M75" s="197">
        <v>2</v>
      </c>
      <c r="N75" s="231">
        <v>3546.0643399999999</v>
      </c>
      <c r="O75" s="106"/>
      <c r="P75" s="106"/>
      <c r="Q75" s="106"/>
      <c r="R75" s="106"/>
      <c r="S75" s="106"/>
    </row>
    <row r="76" spans="3:19" ht="14.25" customHeight="1" x14ac:dyDescent="0.25">
      <c r="C76" s="427">
        <v>3045</v>
      </c>
      <c r="D76" s="230">
        <v>45014</v>
      </c>
      <c r="E76" s="196" t="s">
        <v>1326</v>
      </c>
      <c r="F76" s="197" t="s">
        <v>11</v>
      </c>
      <c r="G76" s="392">
        <v>267750</v>
      </c>
      <c r="I76" s="203">
        <v>44972</v>
      </c>
      <c r="J76" s="196" t="s">
        <v>1068</v>
      </c>
      <c r="K76" s="196" t="s">
        <v>1069</v>
      </c>
      <c r="L76" s="197" t="s">
        <v>11</v>
      </c>
      <c r="M76" s="197">
        <v>1</v>
      </c>
      <c r="N76" s="231">
        <v>54302.793999999994</v>
      </c>
      <c r="O76" s="106"/>
      <c r="P76" s="106"/>
      <c r="Q76" s="106"/>
      <c r="R76" s="106"/>
      <c r="S76" s="106"/>
    </row>
    <row r="77" spans="3:19" ht="14.25" customHeight="1" x14ac:dyDescent="0.25">
      <c r="C77" s="427">
        <v>3045</v>
      </c>
      <c r="D77" s="230">
        <v>45014</v>
      </c>
      <c r="E77" s="196" t="s">
        <v>1190</v>
      </c>
      <c r="F77" s="197" t="s">
        <v>11</v>
      </c>
      <c r="G77" s="392">
        <v>44625</v>
      </c>
      <c r="I77" s="203">
        <v>44972</v>
      </c>
      <c r="J77" s="196" t="s">
        <v>1070</v>
      </c>
      <c r="K77" s="196" t="s">
        <v>1071</v>
      </c>
      <c r="L77" s="197" t="s">
        <v>11</v>
      </c>
      <c r="M77" s="197">
        <v>1</v>
      </c>
      <c r="N77" s="231">
        <v>237336.09900000002</v>
      </c>
      <c r="O77" s="106"/>
      <c r="P77" s="106"/>
      <c r="Q77" s="106"/>
      <c r="R77" s="106"/>
      <c r="S77" s="106"/>
    </row>
    <row r="78" spans="3:19" ht="14.25" customHeight="1" x14ac:dyDescent="0.25">
      <c r="C78" s="427">
        <v>3045</v>
      </c>
      <c r="D78" s="230">
        <v>45014</v>
      </c>
      <c r="E78" s="196" t="s">
        <v>1389</v>
      </c>
      <c r="F78" s="197" t="s">
        <v>11</v>
      </c>
      <c r="G78" s="392">
        <v>59500</v>
      </c>
      <c r="I78" s="203">
        <v>44972</v>
      </c>
      <c r="J78" s="196" t="s">
        <v>376</v>
      </c>
      <c r="K78" s="196" t="s">
        <v>377</v>
      </c>
      <c r="L78" s="197" t="s">
        <v>11</v>
      </c>
      <c r="M78" s="197">
        <v>1</v>
      </c>
      <c r="N78" s="231">
        <v>19800.689999999999</v>
      </c>
      <c r="O78" s="106"/>
      <c r="P78" s="106"/>
      <c r="Q78" s="106"/>
      <c r="R78" s="106"/>
      <c r="S78" s="106"/>
    </row>
    <row r="79" spans="3:19" ht="14.25" customHeight="1" x14ac:dyDescent="0.25">
      <c r="C79" s="427">
        <v>3045</v>
      </c>
      <c r="D79" s="230">
        <v>45014</v>
      </c>
      <c r="E79" s="196" t="s">
        <v>1390</v>
      </c>
      <c r="F79" s="197" t="s">
        <v>11</v>
      </c>
      <c r="G79" s="392">
        <v>59500</v>
      </c>
      <c r="I79" s="203">
        <v>44973</v>
      </c>
      <c r="J79" s="196" t="s">
        <v>191</v>
      </c>
      <c r="K79" s="196" t="s">
        <v>192</v>
      </c>
      <c r="L79" s="197" t="s">
        <v>11</v>
      </c>
      <c r="M79" s="197">
        <v>1</v>
      </c>
      <c r="N79" s="231">
        <v>128244.1342</v>
      </c>
      <c r="O79" s="106"/>
      <c r="P79" s="106"/>
      <c r="Q79" s="106"/>
      <c r="R79" s="106"/>
      <c r="S79" s="106"/>
    </row>
    <row r="80" spans="3:19" ht="14.25" customHeight="1" thickBot="1" x14ac:dyDescent="0.3">
      <c r="C80" s="429">
        <v>31</v>
      </c>
      <c r="D80" s="430">
        <v>45014</v>
      </c>
      <c r="E80" s="200" t="s">
        <v>1391</v>
      </c>
      <c r="F80" s="201" t="s">
        <v>11</v>
      </c>
      <c r="G80" s="394">
        <v>223125</v>
      </c>
      <c r="I80" s="203">
        <v>44974</v>
      </c>
      <c r="J80" s="196" t="s">
        <v>1072</v>
      </c>
      <c r="K80" s="196" t="s">
        <v>1073</v>
      </c>
      <c r="L80" s="197" t="s">
        <v>11</v>
      </c>
      <c r="M80" s="197">
        <v>1</v>
      </c>
      <c r="N80" s="231">
        <v>1918280</v>
      </c>
      <c r="O80" s="106"/>
      <c r="P80" s="106"/>
      <c r="Q80" s="106"/>
      <c r="R80" s="106"/>
      <c r="S80" s="106"/>
    </row>
    <row r="81" spans="3:19" ht="14.25" customHeight="1" x14ac:dyDescent="0.25">
      <c r="C81" s="205">
        <v>557</v>
      </c>
      <c r="D81" s="183">
        <v>45017</v>
      </c>
      <c r="E81" s="184" t="s">
        <v>1614</v>
      </c>
      <c r="F81" s="390" t="s">
        <v>11</v>
      </c>
      <c r="G81" s="391">
        <v>89250</v>
      </c>
      <c r="I81" s="203">
        <v>44974</v>
      </c>
      <c r="J81" s="196" t="s">
        <v>1074</v>
      </c>
      <c r="K81" s="196" t="s">
        <v>1075</v>
      </c>
      <c r="L81" s="197" t="s">
        <v>11</v>
      </c>
      <c r="M81" s="197">
        <v>1</v>
      </c>
      <c r="N81" s="231">
        <v>293930</v>
      </c>
      <c r="O81" s="106"/>
      <c r="P81" s="106"/>
      <c r="Q81" s="106"/>
      <c r="R81" s="106"/>
      <c r="S81" s="106"/>
    </row>
    <row r="82" spans="3:19" ht="14.25" customHeight="1" x14ac:dyDescent="0.25">
      <c r="C82" s="440">
        <v>3102</v>
      </c>
      <c r="D82" s="386">
        <v>45017</v>
      </c>
      <c r="E82" s="387" t="s">
        <v>1615</v>
      </c>
      <c r="F82" s="388" t="s">
        <v>11</v>
      </c>
      <c r="G82" s="392">
        <v>267750</v>
      </c>
      <c r="I82" s="203">
        <v>44974</v>
      </c>
      <c r="J82" s="196" t="s">
        <v>1074</v>
      </c>
      <c r="K82" s="196" t="s">
        <v>1075</v>
      </c>
      <c r="L82" s="197" t="s">
        <v>11</v>
      </c>
      <c r="M82" s="197">
        <v>1</v>
      </c>
      <c r="N82" s="231">
        <v>293930</v>
      </c>
      <c r="O82" s="106"/>
      <c r="P82" s="106"/>
      <c r="Q82" s="106"/>
      <c r="R82" s="106"/>
      <c r="S82" s="106"/>
    </row>
    <row r="83" spans="3:19" ht="14.25" customHeight="1" x14ac:dyDescent="0.25">
      <c r="C83" s="440">
        <v>3102</v>
      </c>
      <c r="D83" s="386">
        <v>45017</v>
      </c>
      <c r="E83" s="387" t="s">
        <v>1190</v>
      </c>
      <c r="F83" s="388" t="s">
        <v>11</v>
      </c>
      <c r="G83" s="392">
        <v>44625</v>
      </c>
      <c r="I83" s="203">
        <v>44974</v>
      </c>
      <c r="J83" s="196" t="s">
        <v>513</v>
      </c>
      <c r="K83" s="196" t="s">
        <v>514</v>
      </c>
      <c r="L83" s="197" t="s">
        <v>11</v>
      </c>
      <c r="M83" s="197">
        <v>3</v>
      </c>
      <c r="N83" s="231">
        <v>78897</v>
      </c>
      <c r="O83" s="106"/>
      <c r="P83" s="106"/>
      <c r="Q83" s="106"/>
      <c r="R83" s="106"/>
      <c r="S83" s="106"/>
    </row>
    <row r="84" spans="3:19" ht="14.25" customHeight="1" x14ac:dyDescent="0.25">
      <c r="C84" s="440">
        <v>34</v>
      </c>
      <c r="D84" s="386">
        <v>45021</v>
      </c>
      <c r="E84" s="387" t="s">
        <v>1616</v>
      </c>
      <c r="F84" s="388" t="s">
        <v>11</v>
      </c>
      <c r="G84" s="392">
        <v>223125</v>
      </c>
      <c r="I84" s="203">
        <v>44974</v>
      </c>
      <c r="J84" s="196" t="s">
        <v>1060</v>
      </c>
      <c r="K84" s="196" t="s">
        <v>1061</v>
      </c>
      <c r="L84" s="197" t="s">
        <v>11</v>
      </c>
      <c r="M84" s="197">
        <v>1</v>
      </c>
      <c r="N84" s="231">
        <v>38675</v>
      </c>
      <c r="O84" s="106"/>
      <c r="P84" s="106"/>
      <c r="Q84" s="106"/>
      <c r="R84" s="106"/>
      <c r="S84" s="106"/>
    </row>
    <row r="85" spans="3:19" ht="14.25" customHeight="1" x14ac:dyDescent="0.25">
      <c r="C85" s="440">
        <v>3112</v>
      </c>
      <c r="D85" s="386">
        <v>45027</v>
      </c>
      <c r="E85" s="387" t="s">
        <v>1190</v>
      </c>
      <c r="F85" s="388" t="s">
        <v>11</v>
      </c>
      <c r="G85" s="392">
        <v>44625</v>
      </c>
      <c r="I85" s="203">
        <v>44974</v>
      </c>
      <c r="J85" s="196" t="s">
        <v>817</v>
      </c>
      <c r="K85" s="196" t="s">
        <v>818</v>
      </c>
      <c r="L85" s="197" t="s">
        <v>11</v>
      </c>
      <c r="M85" s="197">
        <v>1</v>
      </c>
      <c r="N85" s="231">
        <v>4641</v>
      </c>
      <c r="O85" s="106"/>
      <c r="P85" s="106"/>
      <c r="Q85" s="106"/>
      <c r="R85" s="106"/>
      <c r="S85" s="106"/>
    </row>
    <row r="86" spans="3:19" ht="14.25" customHeight="1" x14ac:dyDescent="0.25">
      <c r="C86" s="440">
        <v>3112</v>
      </c>
      <c r="D86" s="386">
        <v>45027</v>
      </c>
      <c r="E86" s="387" t="s">
        <v>1617</v>
      </c>
      <c r="F86" s="388" t="s">
        <v>11</v>
      </c>
      <c r="G86" s="392">
        <v>119000</v>
      </c>
      <c r="I86" s="203">
        <v>44974</v>
      </c>
      <c r="J86" s="196" t="s">
        <v>527</v>
      </c>
      <c r="K86" s="196" t="s">
        <v>528</v>
      </c>
      <c r="L86" s="197" t="s">
        <v>11</v>
      </c>
      <c r="M86" s="197">
        <v>1</v>
      </c>
      <c r="N86" s="231">
        <v>3094</v>
      </c>
      <c r="O86" s="106"/>
      <c r="P86" s="106"/>
      <c r="Q86" s="106"/>
      <c r="R86" s="106"/>
      <c r="S86" s="106"/>
    </row>
    <row r="87" spans="3:19" ht="14.25" customHeight="1" x14ac:dyDescent="0.25">
      <c r="C87" s="440">
        <v>3117</v>
      </c>
      <c r="D87" s="386">
        <v>45028</v>
      </c>
      <c r="E87" s="387" t="s">
        <v>1618</v>
      </c>
      <c r="F87" s="388" t="s">
        <v>11</v>
      </c>
      <c r="G87" s="392">
        <v>44625</v>
      </c>
      <c r="I87" s="203">
        <v>44978</v>
      </c>
      <c r="J87" s="196" t="s">
        <v>1076</v>
      </c>
      <c r="K87" s="196" t="s">
        <v>1077</v>
      </c>
      <c r="L87" s="197" t="s">
        <v>11</v>
      </c>
      <c r="M87" s="197">
        <v>2</v>
      </c>
      <c r="N87" s="231">
        <v>1312.13446</v>
      </c>
      <c r="O87" s="106"/>
      <c r="P87" s="106"/>
      <c r="Q87" s="106"/>
      <c r="R87" s="106"/>
      <c r="S87" s="106"/>
    </row>
    <row r="88" spans="3:19" ht="14.25" customHeight="1" x14ac:dyDescent="0.25">
      <c r="C88" s="440">
        <v>3117</v>
      </c>
      <c r="D88" s="386">
        <v>45028</v>
      </c>
      <c r="E88" s="387" t="s">
        <v>1619</v>
      </c>
      <c r="F88" s="388" t="s">
        <v>11</v>
      </c>
      <c r="G88" s="392">
        <v>104125</v>
      </c>
      <c r="I88" s="203">
        <v>44978</v>
      </c>
      <c r="J88" s="196" t="s">
        <v>1078</v>
      </c>
      <c r="K88" s="196" t="s">
        <v>1079</v>
      </c>
      <c r="L88" s="197" t="s">
        <v>11</v>
      </c>
      <c r="M88" s="197">
        <v>2</v>
      </c>
      <c r="N88" s="231">
        <v>2252.8651599999998</v>
      </c>
      <c r="O88" s="106"/>
      <c r="P88" s="106"/>
      <c r="Q88" s="106"/>
      <c r="R88" s="106"/>
      <c r="S88" s="106"/>
    </row>
    <row r="89" spans="3:19" ht="14.25" customHeight="1" x14ac:dyDescent="0.25">
      <c r="C89" s="440">
        <v>3117</v>
      </c>
      <c r="D89" s="386">
        <v>45028</v>
      </c>
      <c r="E89" s="387" t="s">
        <v>1190</v>
      </c>
      <c r="F89" s="388" t="s">
        <v>11</v>
      </c>
      <c r="G89" s="392">
        <v>44625</v>
      </c>
      <c r="I89" s="203">
        <v>44978</v>
      </c>
      <c r="J89" s="196" t="s">
        <v>1080</v>
      </c>
      <c r="K89" s="196" t="s">
        <v>1081</v>
      </c>
      <c r="L89" s="197" t="s">
        <v>11</v>
      </c>
      <c r="M89" s="197">
        <v>1</v>
      </c>
      <c r="N89" s="231">
        <v>139230</v>
      </c>
      <c r="O89" s="106"/>
      <c r="P89" s="106"/>
      <c r="Q89" s="106"/>
      <c r="R89" s="106"/>
      <c r="S89" s="106"/>
    </row>
    <row r="90" spans="3:19" ht="14.25" customHeight="1" x14ac:dyDescent="0.25">
      <c r="C90" s="440">
        <v>711</v>
      </c>
      <c r="D90" s="386">
        <v>45029</v>
      </c>
      <c r="E90" s="387" t="s">
        <v>1620</v>
      </c>
      <c r="F90" s="388" t="s">
        <v>11</v>
      </c>
      <c r="G90" s="392">
        <v>223125</v>
      </c>
      <c r="I90" s="203">
        <v>44978</v>
      </c>
      <c r="J90" s="196" t="s">
        <v>257</v>
      </c>
      <c r="K90" s="196" t="s">
        <v>258</v>
      </c>
      <c r="L90" s="197" t="s">
        <v>11</v>
      </c>
      <c r="M90" s="197">
        <v>1</v>
      </c>
      <c r="N90" s="231">
        <v>27494.212199999998</v>
      </c>
      <c r="O90" s="106"/>
      <c r="P90" s="106"/>
      <c r="Q90" s="106"/>
      <c r="R90" s="106"/>
      <c r="S90" s="106"/>
    </row>
    <row r="91" spans="3:19" ht="14.25" customHeight="1" x14ac:dyDescent="0.25">
      <c r="C91" s="440">
        <v>42</v>
      </c>
      <c r="D91" s="386">
        <v>45030</v>
      </c>
      <c r="E91" s="387" t="s">
        <v>1621</v>
      </c>
      <c r="F91" s="388" t="s">
        <v>11</v>
      </c>
      <c r="G91" s="392">
        <v>223125</v>
      </c>
      <c r="I91" s="203">
        <v>44978</v>
      </c>
      <c r="J91" s="196" t="s">
        <v>229</v>
      </c>
      <c r="K91" s="196" t="s">
        <v>230</v>
      </c>
      <c r="L91" s="197" t="s">
        <v>11</v>
      </c>
      <c r="M91" s="197">
        <v>14</v>
      </c>
      <c r="N91" s="231">
        <v>389998.85470000003</v>
      </c>
      <c r="O91" s="106"/>
      <c r="P91" s="106"/>
      <c r="Q91" s="106"/>
      <c r="R91" s="106"/>
      <c r="S91" s="106"/>
    </row>
    <row r="92" spans="3:19" ht="14.25" customHeight="1" thickBot="1" x14ac:dyDescent="0.3">
      <c r="C92" s="440">
        <v>45</v>
      </c>
      <c r="D92" s="386">
        <v>45030</v>
      </c>
      <c r="E92" s="387" t="s">
        <v>1622</v>
      </c>
      <c r="F92" s="388" t="s">
        <v>11</v>
      </c>
      <c r="G92" s="392">
        <v>297500</v>
      </c>
      <c r="I92" s="199">
        <v>44980</v>
      </c>
      <c r="J92" s="200" t="s">
        <v>74</v>
      </c>
      <c r="K92" s="200" t="s">
        <v>75</v>
      </c>
      <c r="L92" s="201" t="s">
        <v>11</v>
      </c>
      <c r="M92" s="201">
        <v>1</v>
      </c>
      <c r="N92" s="232">
        <v>349700</v>
      </c>
      <c r="O92" s="106"/>
      <c r="P92" s="106"/>
      <c r="Q92" s="106"/>
      <c r="R92" s="106"/>
      <c r="S92" s="106"/>
    </row>
    <row r="93" spans="3:19" ht="14.25" customHeight="1" x14ac:dyDescent="0.25">
      <c r="C93" s="440">
        <v>603</v>
      </c>
      <c r="D93" s="386">
        <v>45031</v>
      </c>
      <c r="E93" s="387" t="s">
        <v>1623</v>
      </c>
      <c r="F93" s="388" t="s">
        <v>11</v>
      </c>
      <c r="G93" s="392">
        <v>119000</v>
      </c>
      <c r="I93" s="370">
        <v>44988</v>
      </c>
      <c r="J93" s="371" t="s">
        <v>636</v>
      </c>
      <c r="K93" s="371" t="s">
        <v>637</v>
      </c>
      <c r="L93" s="198" t="s">
        <v>11</v>
      </c>
      <c r="M93" s="198">
        <v>4</v>
      </c>
      <c r="N93" s="233">
        <v>108662.39384</v>
      </c>
      <c r="O93" s="106"/>
      <c r="P93" s="106"/>
      <c r="Q93" s="106"/>
      <c r="R93" s="106"/>
      <c r="S93" s="106"/>
    </row>
    <row r="94" spans="3:19" ht="14.25" customHeight="1" x14ac:dyDescent="0.25">
      <c r="C94" s="440">
        <v>884</v>
      </c>
      <c r="D94" s="386">
        <v>45032</v>
      </c>
      <c r="E94" s="387" t="s">
        <v>1624</v>
      </c>
      <c r="F94" s="388" t="s">
        <v>11</v>
      </c>
      <c r="G94" s="392">
        <v>224999.99374999999</v>
      </c>
      <c r="I94" s="203">
        <v>44988</v>
      </c>
      <c r="J94" s="196" t="s">
        <v>74</v>
      </c>
      <c r="K94" s="196" t="s">
        <v>75</v>
      </c>
      <c r="L94" s="197" t="s">
        <v>11</v>
      </c>
      <c r="M94" s="197">
        <v>2</v>
      </c>
      <c r="N94" s="231">
        <v>672949.70600000001</v>
      </c>
      <c r="O94" s="106"/>
      <c r="P94" s="106"/>
      <c r="Q94" s="106"/>
      <c r="R94" s="106"/>
      <c r="S94" s="106"/>
    </row>
    <row r="95" spans="3:19" ht="14.25" customHeight="1" x14ac:dyDescent="0.25">
      <c r="C95" s="440">
        <v>3127</v>
      </c>
      <c r="D95" s="386">
        <v>45034</v>
      </c>
      <c r="E95" s="387" t="s">
        <v>1625</v>
      </c>
      <c r="F95" s="388" t="s">
        <v>11</v>
      </c>
      <c r="G95" s="392">
        <v>119000</v>
      </c>
      <c r="I95" s="203">
        <v>44989</v>
      </c>
      <c r="J95" s="196" t="s">
        <v>1392</v>
      </c>
      <c r="K95" s="196" t="s">
        <v>1393</v>
      </c>
      <c r="L95" s="197" t="s">
        <v>11</v>
      </c>
      <c r="M95" s="197">
        <v>1</v>
      </c>
      <c r="N95" s="231">
        <v>7827820</v>
      </c>
      <c r="O95" s="106"/>
      <c r="P95" s="106"/>
      <c r="Q95" s="106"/>
      <c r="R95" s="106"/>
      <c r="S95" s="106"/>
    </row>
    <row r="96" spans="3:19" ht="14.25" customHeight="1" x14ac:dyDescent="0.25">
      <c r="C96" s="440">
        <v>3128</v>
      </c>
      <c r="D96" s="386">
        <v>45034</v>
      </c>
      <c r="E96" s="387" t="s">
        <v>1626</v>
      </c>
      <c r="F96" s="388" t="s">
        <v>11</v>
      </c>
      <c r="G96" s="392">
        <v>119000</v>
      </c>
      <c r="I96" s="203">
        <v>44992</v>
      </c>
      <c r="J96" s="196" t="s">
        <v>1394</v>
      </c>
      <c r="K96" s="196" t="s">
        <v>1395</v>
      </c>
      <c r="L96" s="197" t="s">
        <v>11</v>
      </c>
      <c r="M96" s="197">
        <v>1</v>
      </c>
      <c r="N96" s="231">
        <v>1063160.28</v>
      </c>
      <c r="O96" s="106"/>
      <c r="P96" s="106"/>
      <c r="Q96" s="106"/>
      <c r="R96" s="106"/>
      <c r="S96" s="106"/>
    </row>
    <row r="97" spans="3:19" x14ac:dyDescent="0.25">
      <c r="C97" s="440">
        <v>3128</v>
      </c>
      <c r="D97" s="386">
        <v>45034</v>
      </c>
      <c r="E97" s="387" t="s">
        <v>1627</v>
      </c>
      <c r="F97" s="388" t="s">
        <v>11</v>
      </c>
      <c r="G97" s="392">
        <v>89250</v>
      </c>
      <c r="I97" s="203">
        <v>44994</v>
      </c>
      <c r="J97" s="196" t="s">
        <v>1396</v>
      </c>
      <c r="K97" s="196" t="s">
        <v>1397</v>
      </c>
      <c r="L97" s="197" t="s">
        <v>11</v>
      </c>
      <c r="M97" s="197">
        <v>1</v>
      </c>
      <c r="N97" s="231">
        <v>100555</v>
      </c>
      <c r="O97" s="106"/>
      <c r="P97" s="106"/>
      <c r="Q97" s="106"/>
      <c r="R97" s="106"/>
      <c r="S97" s="106"/>
    </row>
    <row r="98" spans="3:19" ht="14.25" customHeight="1" x14ac:dyDescent="0.25">
      <c r="C98" s="440">
        <v>1228</v>
      </c>
      <c r="D98" s="386">
        <v>45036</v>
      </c>
      <c r="E98" s="387" t="s">
        <v>1628</v>
      </c>
      <c r="F98" s="388" t="s">
        <v>11</v>
      </c>
      <c r="G98" s="392">
        <v>208250</v>
      </c>
      <c r="I98" s="203">
        <v>44994</v>
      </c>
      <c r="J98" s="196" t="s">
        <v>807</v>
      </c>
      <c r="K98" s="196" t="s">
        <v>808</v>
      </c>
      <c r="L98" s="197" t="s">
        <v>11</v>
      </c>
      <c r="M98" s="197">
        <v>1</v>
      </c>
      <c r="N98" s="231">
        <v>69615</v>
      </c>
      <c r="O98" s="106"/>
      <c r="P98" s="106"/>
      <c r="Q98" s="106"/>
      <c r="R98" s="106"/>
      <c r="S98" s="106"/>
    </row>
    <row r="99" spans="3:19" ht="14.25" customHeight="1" x14ac:dyDescent="0.25">
      <c r="C99" s="440">
        <v>43</v>
      </c>
      <c r="D99" s="386">
        <v>45036</v>
      </c>
      <c r="E99" s="387" t="s">
        <v>1629</v>
      </c>
      <c r="F99" s="388" t="s">
        <v>11</v>
      </c>
      <c r="G99" s="392">
        <v>223125</v>
      </c>
      <c r="I99" s="203">
        <v>44999</v>
      </c>
      <c r="J99" s="196" t="s">
        <v>74</v>
      </c>
      <c r="K99" s="196" t="s">
        <v>75</v>
      </c>
      <c r="L99" s="197" t="s">
        <v>11</v>
      </c>
      <c r="M99" s="197">
        <v>1</v>
      </c>
      <c r="N99" s="231">
        <v>336539.125</v>
      </c>
      <c r="O99" s="106"/>
      <c r="P99" s="106"/>
      <c r="Q99" s="106"/>
      <c r="R99" s="106"/>
      <c r="S99" s="106"/>
    </row>
    <row r="100" spans="3:19" ht="14.25" customHeight="1" x14ac:dyDescent="0.25">
      <c r="C100" s="440">
        <v>889</v>
      </c>
      <c r="D100" s="386">
        <v>45042</v>
      </c>
      <c r="E100" s="387" t="s">
        <v>1630</v>
      </c>
      <c r="F100" s="388" t="s">
        <v>11</v>
      </c>
      <c r="G100" s="392">
        <v>224999.99374999999</v>
      </c>
      <c r="I100" s="203">
        <v>45001</v>
      </c>
      <c r="J100" s="196" t="s">
        <v>1398</v>
      </c>
      <c r="K100" s="196" t="s">
        <v>1399</v>
      </c>
      <c r="L100" s="197" t="s">
        <v>11</v>
      </c>
      <c r="M100" s="197">
        <v>2</v>
      </c>
      <c r="N100" s="231">
        <v>2442.4036000000001</v>
      </c>
      <c r="O100" s="106"/>
      <c r="P100" s="106"/>
      <c r="Q100" s="106"/>
      <c r="R100" s="106"/>
      <c r="S100" s="106"/>
    </row>
    <row r="101" spans="3:19" ht="14.25" customHeight="1" x14ac:dyDescent="0.25">
      <c r="C101" s="440">
        <v>44</v>
      </c>
      <c r="D101" s="386">
        <v>45043</v>
      </c>
      <c r="E101" s="387" t="s">
        <v>1631</v>
      </c>
      <c r="F101" s="388" t="s">
        <v>11</v>
      </c>
      <c r="G101" s="392">
        <v>223125</v>
      </c>
      <c r="I101" s="203">
        <v>45001</v>
      </c>
      <c r="J101" s="196" t="s">
        <v>1400</v>
      </c>
      <c r="K101" s="196" t="s">
        <v>1401</v>
      </c>
      <c r="L101" s="197" t="s">
        <v>11</v>
      </c>
      <c r="M101" s="197">
        <v>2</v>
      </c>
      <c r="N101" s="231">
        <v>545.84348</v>
      </c>
      <c r="O101" s="106"/>
      <c r="P101" s="106"/>
      <c r="Q101" s="106"/>
      <c r="R101" s="106"/>
      <c r="S101" s="106"/>
    </row>
    <row r="102" spans="3:19" ht="14.25" customHeight="1" x14ac:dyDescent="0.25">
      <c r="C102" s="440">
        <v>638</v>
      </c>
      <c r="D102" s="386">
        <v>45044</v>
      </c>
      <c r="E102" s="387" t="s">
        <v>1632</v>
      </c>
      <c r="F102" s="388" t="s">
        <v>11</v>
      </c>
      <c r="G102" s="392">
        <v>595000</v>
      </c>
      <c r="I102" s="203">
        <v>45001</v>
      </c>
      <c r="J102" s="196" t="s">
        <v>1402</v>
      </c>
      <c r="K102" s="196" t="s">
        <v>1403</v>
      </c>
      <c r="L102" s="197" t="s">
        <v>11</v>
      </c>
      <c r="M102" s="197">
        <v>2</v>
      </c>
      <c r="N102" s="231">
        <v>421.71220000000005</v>
      </c>
      <c r="O102" s="106"/>
      <c r="P102" s="106"/>
      <c r="Q102" s="106"/>
      <c r="R102" s="106"/>
      <c r="S102" s="106"/>
    </row>
    <row r="103" spans="3:19" ht="14.25" customHeight="1" thickBot="1" x14ac:dyDescent="0.3">
      <c r="C103" s="441">
        <v>638</v>
      </c>
      <c r="D103" s="442">
        <v>45044</v>
      </c>
      <c r="E103" s="443" t="s">
        <v>1633</v>
      </c>
      <c r="F103" s="444" t="s">
        <v>11</v>
      </c>
      <c r="G103" s="394">
        <v>1041250</v>
      </c>
      <c r="I103" s="203">
        <v>45001</v>
      </c>
      <c r="J103" s="196" t="s">
        <v>191</v>
      </c>
      <c r="K103" s="196" t="s">
        <v>192</v>
      </c>
      <c r="L103" s="197" t="s">
        <v>11</v>
      </c>
      <c r="M103" s="197">
        <v>1</v>
      </c>
      <c r="N103" s="231">
        <v>128244.11873</v>
      </c>
      <c r="O103" s="106"/>
      <c r="P103" s="106"/>
      <c r="Q103" s="106"/>
      <c r="R103" s="106"/>
      <c r="S103" s="106"/>
    </row>
    <row r="104" spans="3:19" ht="14.25" customHeight="1" x14ac:dyDescent="0.25">
      <c r="C104" s="205">
        <v>3203</v>
      </c>
      <c r="D104" s="183">
        <v>45048</v>
      </c>
      <c r="E104" s="184" t="s">
        <v>2095</v>
      </c>
      <c r="F104" s="241" t="s">
        <v>11</v>
      </c>
      <c r="G104" s="233">
        <v>119000</v>
      </c>
      <c r="I104" s="203">
        <v>45006</v>
      </c>
      <c r="J104" s="196" t="s">
        <v>191</v>
      </c>
      <c r="K104" s="196" t="s">
        <v>192</v>
      </c>
      <c r="L104" s="197" t="s">
        <v>11</v>
      </c>
      <c r="M104" s="197">
        <v>1</v>
      </c>
      <c r="N104" s="231">
        <v>128244.11873</v>
      </c>
      <c r="O104" s="106"/>
      <c r="P104" s="106"/>
      <c r="Q104" s="106"/>
      <c r="R104" s="106"/>
      <c r="S104" s="106"/>
    </row>
    <row r="105" spans="3:19" ht="14.25" customHeight="1" x14ac:dyDescent="0.25">
      <c r="C105" s="185">
        <v>3203</v>
      </c>
      <c r="D105" s="177">
        <v>45048</v>
      </c>
      <c r="E105" s="178" t="s">
        <v>1995</v>
      </c>
      <c r="F105" s="179" t="s">
        <v>11</v>
      </c>
      <c r="G105" s="231">
        <v>89250</v>
      </c>
      <c r="I105" s="203">
        <v>45008</v>
      </c>
      <c r="J105" s="196" t="s">
        <v>1371</v>
      </c>
      <c r="K105" s="196" t="s">
        <v>1404</v>
      </c>
      <c r="L105" s="197" t="s">
        <v>11</v>
      </c>
      <c r="M105" s="197">
        <v>1</v>
      </c>
      <c r="N105" s="231">
        <v>1732640</v>
      </c>
      <c r="O105" s="106"/>
      <c r="P105" s="106"/>
      <c r="Q105" s="106"/>
      <c r="R105" s="106"/>
      <c r="S105" s="106"/>
    </row>
    <row r="106" spans="3:19" ht="14.25" customHeight="1" x14ac:dyDescent="0.25">
      <c r="C106" s="185">
        <v>3203</v>
      </c>
      <c r="D106" s="177">
        <v>45048</v>
      </c>
      <c r="E106" s="178" t="s">
        <v>2096</v>
      </c>
      <c r="F106" s="179" t="s">
        <v>11</v>
      </c>
      <c r="G106" s="231">
        <v>178500</v>
      </c>
      <c r="I106" s="203">
        <v>45008</v>
      </c>
      <c r="J106" s="196" t="s">
        <v>1405</v>
      </c>
      <c r="K106" s="196" t="s">
        <v>1406</v>
      </c>
      <c r="L106" s="197" t="s">
        <v>11</v>
      </c>
      <c r="M106" s="197">
        <v>1</v>
      </c>
      <c r="N106" s="231">
        <v>928200</v>
      </c>
      <c r="O106" s="106"/>
      <c r="P106" s="106"/>
      <c r="Q106" s="106"/>
      <c r="R106" s="106"/>
      <c r="S106" s="106"/>
    </row>
    <row r="107" spans="3:19" ht="14.25" customHeight="1" x14ac:dyDescent="0.25">
      <c r="C107" s="185">
        <v>3203</v>
      </c>
      <c r="D107" s="177">
        <v>45048</v>
      </c>
      <c r="E107" s="178" t="s">
        <v>2097</v>
      </c>
      <c r="F107" s="179" t="s">
        <v>11</v>
      </c>
      <c r="G107" s="231">
        <v>223125</v>
      </c>
      <c r="I107" s="203">
        <v>45009</v>
      </c>
      <c r="J107" s="196" t="s">
        <v>636</v>
      </c>
      <c r="K107" s="196" t="s">
        <v>637</v>
      </c>
      <c r="L107" s="197" t="s">
        <v>11</v>
      </c>
      <c r="M107" s="197">
        <v>20</v>
      </c>
      <c r="N107" s="231">
        <v>560990.15700000001</v>
      </c>
      <c r="O107" s="106"/>
      <c r="P107" s="106"/>
      <c r="Q107" s="106"/>
      <c r="R107" s="106"/>
      <c r="S107" s="106"/>
    </row>
    <row r="108" spans="3:19" ht="14.25" customHeight="1" x14ac:dyDescent="0.25">
      <c r="C108" s="185">
        <v>3203</v>
      </c>
      <c r="D108" s="177">
        <v>45048</v>
      </c>
      <c r="E108" s="178" t="s">
        <v>2098</v>
      </c>
      <c r="F108" s="179" t="s">
        <v>11</v>
      </c>
      <c r="G108" s="231">
        <v>223125</v>
      </c>
      <c r="I108" s="203">
        <v>45009</v>
      </c>
      <c r="J108" s="196" t="s">
        <v>981</v>
      </c>
      <c r="K108" s="196" t="s">
        <v>982</v>
      </c>
      <c r="L108" s="197" t="s">
        <v>11</v>
      </c>
      <c r="M108" s="197">
        <v>1</v>
      </c>
      <c r="N108" s="231">
        <v>111342.50945999999</v>
      </c>
      <c r="O108" s="106"/>
      <c r="P108" s="106"/>
      <c r="Q108" s="106"/>
      <c r="R108" s="106"/>
      <c r="S108" s="106"/>
    </row>
    <row r="109" spans="3:19" ht="14.25" customHeight="1" x14ac:dyDescent="0.25">
      <c r="C109" s="185">
        <v>3203</v>
      </c>
      <c r="D109" s="177">
        <v>45048</v>
      </c>
      <c r="E109" s="178" t="s">
        <v>1996</v>
      </c>
      <c r="F109" s="179" t="s">
        <v>11</v>
      </c>
      <c r="G109" s="231">
        <v>59500</v>
      </c>
      <c r="I109" s="203">
        <v>45009</v>
      </c>
      <c r="J109" s="196" t="s">
        <v>983</v>
      </c>
      <c r="K109" s="196" t="s">
        <v>984</v>
      </c>
      <c r="L109" s="197" t="s">
        <v>11</v>
      </c>
      <c r="M109" s="197">
        <v>1</v>
      </c>
      <c r="N109" s="231">
        <v>42137.479929999994</v>
      </c>
      <c r="O109" s="106"/>
      <c r="P109" s="106"/>
      <c r="Q109" s="106"/>
      <c r="R109" s="106"/>
      <c r="S109" s="106"/>
    </row>
    <row r="110" spans="3:19" ht="14.25" customHeight="1" x14ac:dyDescent="0.25">
      <c r="C110" s="185">
        <v>181</v>
      </c>
      <c r="D110" s="177">
        <v>45048</v>
      </c>
      <c r="E110" s="178" t="s">
        <v>2099</v>
      </c>
      <c r="F110" s="179" t="s">
        <v>11</v>
      </c>
      <c r="G110" s="231">
        <v>59500</v>
      </c>
      <c r="I110" s="203">
        <v>45009</v>
      </c>
      <c r="J110" s="196" t="s">
        <v>1407</v>
      </c>
      <c r="K110" s="196" t="s">
        <v>1408</v>
      </c>
      <c r="L110" s="197" t="s">
        <v>11</v>
      </c>
      <c r="M110" s="197">
        <v>1</v>
      </c>
      <c r="N110" s="231">
        <v>32753.377929999999</v>
      </c>
      <c r="O110" s="106"/>
      <c r="P110" s="106"/>
      <c r="Q110" s="106"/>
      <c r="R110" s="106"/>
      <c r="S110" s="106"/>
    </row>
    <row r="111" spans="3:19" ht="14.25" customHeight="1" x14ac:dyDescent="0.25">
      <c r="C111" s="185">
        <v>3152</v>
      </c>
      <c r="D111" s="177">
        <v>45049</v>
      </c>
      <c r="E111" s="178" t="s">
        <v>2100</v>
      </c>
      <c r="F111" s="179" t="s">
        <v>11</v>
      </c>
      <c r="G111" s="231">
        <v>178500</v>
      </c>
      <c r="I111" s="203">
        <v>45009</v>
      </c>
      <c r="J111" s="196" t="s">
        <v>1409</v>
      </c>
      <c r="K111" s="196" t="s">
        <v>1410</v>
      </c>
      <c r="L111" s="197" t="s">
        <v>11</v>
      </c>
      <c r="M111" s="197">
        <v>1</v>
      </c>
      <c r="N111" s="231">
        <v>85458.260160000005</v>
      </c>
      <c r="O111" s="106"/>
      <c r="P111" s="106"/>
      <c r="Q111" s="106"/>
      <c r="R111" s="106"/>
      <c r="S111" s="106"/>
    </row>
    <row r="112" spans="3:19" ht="14.25" customHeight="1" x14ac:dyDescent="0.25">
      <c r="C112" s="185">
        <v>646</v>
      </c>
      <c r="D112" s="177">
        <v>45049</v>
      </c>
      <c r="E112" s="178" t="s">
        <v>2101</v>
      </c>
      <c r="F112" s="179" t="s">
        <v>11</v>
      </c>
      <c r="G112" s="231">
        <v>282625</v>
      </c>
      <c r="I112" s="203">
        <v>45009</v>
      </c>
      <c r="J112" s="196" t="s">
        <v>386</v>
      </c>
      <c r="K112" s="196" t="s">
        <v>387</v>
      </c>
      <c r="L112" s="197" t="s">
        <v>11</v>
      </c>
      <c r="M112" s="197">
        <v>4</v>
      </c>
      <c r="N112" s="231">
        <v>104389.76548</v>
      </c>
      <c r="O112" s="106"/>
      <c r="P112" s="106"/>
      <c r="Q112" s="106"/>
      <c r="R112" s="106"/>
      <c r="S112" s="106"/>
    </row>
    <row r="113" spans="3:19" ht="14.25" customHeight="1" x14ac:dyDescent="0.25">
      <c r="C113" s="185">
        <v>48</v>
      </c>
      <c r="D113" s="177">
        <v>45050</v>
      </c>
      <c r="E113" s="178" t="s">
        <v>2102</v>
      </c>
      <c r="F113" s="179" t="s">
        <v>11</v>
      </c>
      <c r="G113" s="231">
        <v>223125</v>
      </c>
      <c r="I113" s="203">
        <v>45009</v>
      </c>
      <c r="J113" s="196" t="s">
        <v>229</v>
      </c>
      <c r="K113" s="196" t="s">
        <v>230</v>
      </c>
      <c r="L113" s="197" t="s">
        <v>11</v>
      </c>
      <c r="M113" s="197">
        <v>3</v>
      </c>
      <c r="N113" s="231">
        <v>83046.19322999999</v>
      </c>
      <c r="O113" s="106"/>
      <c r="P113" s="106"/>
      <c r="Q113" s="106"/>
      <c r="R113" s="106"/>
      <c r="S113" s="106"/>
    </row>
    <row r="114" spans="3:19" ht="14.25" customHeight="1" x14ac:dyDescent="0.25">
      <c r="C114" s="185">
        <v>320</v>
      </c>
      <c r="D114" s="177">
        <v>45050</v>
      </c>
      <c r="E114" s="178" t="s">
        <v>2103</v>
      </c>
      <c r="F114" s="179" t="s">
        <v>11</v>
      </c>
      <c r="G114" s="231">
        <v>119000</v>
      </c>
      <c r="I114" s="203">
        <v>45009</v>
      </c>
      <c r="J114" s="196" t="s">
        <v>1411</v>
      </c>
      <c r="K114" s="196" t="s">
        <v>1412</v>
      </c>
      <c r="L114" s="197" t="s">
        <v>11</v>
      </c>
      <c r="M114" s="197">
        <v>1</v>
      </c>
      <c r="N114" s="231">
        <v>310228.12457000004</v>
      </c>
      <c r="O114" s="106"/>
      <c r="P114" s="106"/>
      <c r="Q114" s="106"/>
      <c r="R114" s="106"/>
      <c r="S114" s="106"/>
    </row>
    <row r="115" spans="3:19" ht="14.25" customHeight="1" x14ac:dyDescent="0.25">
      <c r="C115" s="185">
        <v>320</v>
      </c>
      <c r="D115" s="177">
        <v>45050</v>
      </c>
      <c r="E115" s="178" t="s">
        <v>2104</v>
      </c>
      <c r="F115" s="179" t="s">
        <v>11</v>
      </c>
      <c r="G115" s="231">
        <v>59500</v>
      </c>
      <c r="I115" s="203">
        <v>45010</v>
      </c>
      <c r="J115" s="196" t="s">
        <v>1375</v>
      </c>
      <c r="K115" s="196" t="s">
        <v>1376</v>
      </c>
      <c r="L115" s="197" t="s">
        <v>11</v>
      </c>
      <c r="M115" s="197">
        <v>1</v>
      </c>
      <c r="N115" s="231">
        <v>1455999.9990900001</v>
      </c>
      <c r="O115" s="106"/>
      <c r="P115" s="106"/>
      <c r="Q115" s="106"/>
      <c r="R115" s="106"/>
      <c r="S115" s="106"/>
    </row>
    <row r="116" spans="3:19" ht="14.25" customHeight="1" x14ac:dyDescent="0.25">
      <c r="C116" s="185">
        <v>320</v>
      </c>
      <c r="D116" s="177">
        <v>45050</v>
      </c>
      <c r="E116" s="178" t="s">
        <v>2105</v>
      </c>
      <c r="F116" s="179" t="s">
        <v>11</v>
      </c>
      <c r="G116" s="231">
        <v>119000</v>
      </c>
      <c r="I116" s="203">
        <v>45016</v>
      </c>
      <c r="J116" s="196" t="s">
        <v>912</v>
      </c>
      <c r="K116" s="196" t="s">
        <v>913</v>
      </c>
      <c r="L116" s="197" t="s">
        <v>11</v>
      </c>
      <c r="M116" s="197">
        <v>1</v>
      </c>
      <c r="N116" s="231">
        <v>25884.759810000003</v>
      </c>
      <c r="O116" s="106"/>
      <c r="P116" s="106"/>
      <c r="Q116" s="106"/>
      <c r="R116" s="106"/>
      <c r="S116" s="106"/>
    </row>
    <row r="117" spans="3:19" ht="14.25" customHeight="1" thickBot="1" x14ac:dyDescent="0.3">
      <c r="C117" s="185">
        <v>320</v>
      </c>
      <c r="D117" s="177">
        <v>45050</v>
      </c>
      <c r="E117" s="178" t="s">
        <v>2106</v>
      </c>
      <c r="F117" s="179" t="s">
        <v>11</v>
      </c>
      <c r="G117" s="231">
        <v>74375</v>
      </c>
      <c r="I117" s="199">
        <v>45016</v>
      </c>
      <c r="J117" s="200" t="s">
        <v>74</v>
      </c>
      <c r="K117" s="200" t="s">
        <v>75</v>
      </c>
      <c r="L117" s="201" t="s">
        <v>11</v>
      </c>
      <c r="M117" s="201">
        <v>1</v>
      </c>
      <c r="N117" s="232">
        <v>335487.62</v>
      </c>
      <c r="O117" s="106"/>
      <c r="P117" s="106"/>
      <c r="Q117" s="106"/>
      <c r="R117" s="106"/>
      <c r="S117" s="106"/>
    </row>
    <row r="118" spans="3:19" ht="14.25" customHeight="1" x14ac:dyDescent="0.25">
      <c r="C118" s="185">
        <v>320</v>
      </c>
      <c r="D118" s="177">
        <v>45050</v>
      </c>
      <c r="E118" s="178" t="s">
        <v>2107</v>
      </c>
      <c r="F118" s="179" t="s">
        <v>11</v>
      </c>
      <c r="G118" s="231">
        <v>89250</v>
      </c>
      <c r="I118" s="370">
        <v>45026</v>
      </c>
      <c r="J118" s="371" t="s">
        <v>74</v>
      </c>
      <c r="K118" s="371" t="s">
        <v>75</v>
      </c>
      <c r="L118" s="198" t="s">
        <v>11</v>
      </c>
      <c r="M118" s="198">
        <v>1</v>
      </c>
      <c r="N118" s="233">
        <v>329974.73600000003</v>
      </c>
      <c r="O118" s="106"/>
      <c r="P118" s="106"/>
      <c r="Q118" s="106"/>
      <c r="R118" s="106"/>
      <c r="S118" s="106"/>
    </row>
    <row r="119" spans="3:19" ht="14.25" customHeight="1" x14ac:dyDescent="0.25">
      <c r="C119" s="185" t="s">
        <v>2108</v>
      </c>
      <c r="D119" s="177">
        <v>45055</v>
      </c>
      <c r="E119" s="178" t="s">
        <v>2109</v>
      </c>
      <c r="F119" s="179" t="s">
        <v>11</v>
      </c>
      <c r="G119" s="231">
        <v>178500</v>
      </c>
      <c r="I119" s="203">
        <v>45026</v>
      </c>
      <c r="J119" s="196" t="s">
        <v>608</v>
      </c>
      <c r="K119" s="196" t="s">
        <v>609</v>
      </c>
      <c r="L119" s="197" t="s">
        <v>11</v>
      </c>
      <c r="M119" s="197">
        <v>1</v>
      </c>
      <c r="N119" s="231">
        <v>259122.5</v>
      </c>
      <c r="O119" s="106"/>
      <c r="P119" s="106"/>
      <c r="Q119" s="106"/>
      <c r="R119" s="106"/>
      <c r="S119" s="106"/>
    </row>
    <row r="120" spans="3:19" ht="14.25" customHeight="1" x14ac:dyDescent="0.25">
      <c r="C120" s="185">
        <v>671</v>
      </c>
      <c r="D120" s="177">
        <v>45056</v>
      </c>
      <c r="E120" s="178" t="s">
        <v>2110</v>
      </c>
      <c r="F120" s="179" t="s">
        <v>11</v>
      </c>
      <c r="G120" s="231">
        <v>89250</v>
      </c>
      <c r="I120" s="203">
        <v>45027</v>
      </c>
      <c r="J120" s="196" t="s">
        <v>74</v>
      </c>
      <c r="K120" s="196" t="s">
        <v>75</v>
      </c>
      <c r="L120" s="197" t="s">
        <v>11</v>
      </c>
      <c r="M120" s="197">
        <v>1</v>
      </c>
      <c r="N120" s="231">
        <v>329974.73600000003</v>
      </c>
      <c r="O120" s="106"/>
      <c r="P120" s="106"/>
      <c r="Q120" s="106"/>
      <c r="R120" s="106"/>
      <c r="S120" s="106"/>
    </row>
    <row r="121" spans="3:19" ht="14.25" customHeight="1" x14ac:dyDescent="0.25">
      <c r="C121" s="185">
        <v>671</v>
      </c>
      <c r="D121" s="177">
        <v>45056</v>
      </c>
      <c r="E121" s="178" t="s">
        <v>2111</v>
      </c>
      <c r="F121" s="179" t="s">
        <v>11</v>
      </c>
      <c r="G121" s="231">
        <v>133875</v>
      </c>
      <c r="I121" s="203">
        <v>45028</v>
      </c>
      <c r="J121" s="196" t="s">
        <v>1634</v>
      </c>
      <c r="K121" s="196" t="s">
        <v>1635</v>
      </c>
      <c r="L121" s="197" t="s">
        <v>11</v>
      </c>
      <c r="M121" s="197">
        <v>2</v>
      </c>
      <c r="N121" s="231">
        <v>60434.854479999995</v>
      </c>
      <c r="O121" s="106"/>
      <c r="P121" s="106"/>
      <c r="Q121" s="106"/>
      <c r="R121" s="106"/>
      <c r="S121" s="106"/>
    </row>
    <row r="122" spans="3:19" ht="14.25" customHeight="1" x14ac:dyDescent="0.25">
      <c r="C122" s="185">
        <v>671</v>
      </c>
      <c r="D122" s="177">
        <v>45056</v>
      </c>
      <c r="E122" s="178" t="s">
        <v>2112</v>
      </c>
      <c r="F122" s="179" t="s">
        <v>11</v>
      </c>
      <c r="G122" s="231">
        <v>96687.5</v>
      </c>
      <c r="I122" s="203">
        <v>45028</v>
      </c>
      <c r="J122" s="196" t="s">
        <v>561</v>
      </c>
      <c r="K122" s="196" t="s">
        <v>562</v>
      </c>
      <c r="L122" s="197" t="s">
        <v>11</v>
      </c>
      <c r="M122" s="197">
        <v>2</v>
      </c>
      <c r="N122" s="231">
        <v>24142.482</v>
      </c>
      <c r="O122" s="106"/>
      <c r="P122" s="106"/>
      <c r="Q122" s="106"/>
      <c r="R122" s="106"/>
      <c r="S122" s="106"/>
    </row>
    <row r="123" spans="3:19" ht="14.25" customHeight="1" x14ac:dyDescent="0.25">
      <c r="C123" s="185">
        <v>3214</v>
      </c>
      <c r="D123" s="177">
        <v>45056</v>
      </c>
      <c r="E123" s="178" t="s">
        <v>1190</v>
      </c>
      <c r="F123" s="179" t="s">
        <v>11</v>
      </c>
      <c r="G123" s="231">
        <v>44625</v>
      </c>
      <c r="I123" s="203">
        <v>45028</v>
      </c>
      <c r="J123" s="196" t="s">
        <v>1163</v>
      </c>
      <c r="K123" s="196" t="s">
        <v>1164</v>
      </c>
      <c r="L123" s="197" t="s">
        <v>11</v>
      </c>
      <c r="M123" s="197">
        <v>2</v>
      </c>
      <c r="N123" s="231">
        <v>27424.597199999997</v>
      </c>
      <c r="O123" s="106"/>
      <c r="P123" s="106"/>
      <c r="Q123" s="106"/>
      <c r="R123" s="106"/>
      <c r="S123" s="106"/>
    </row>
    <row r="124" spans="3:19" ht="14.25" customHeight="1" x14ac:dyDescent="0.25">
      <c r="C124" s="185">
        <v>3214</v>
      </c>
      <c r="D124" s="177">
        <v>45056</v>
      </c>
      <c r="E124" s="178" t="s">
        <v>2113</v>
      </c>
      <c r="F124" s="179" t="s">
        <v>11</v>
      </c>
      <c r="G124" s="231">
        <v>238000</v>
      </c>
      <c r="I124" s="203">
        <v>45028</v>
      </c>
      <c r="J124" s="196" t="s">
        <v>519</v>
      </c>
      <c r="K124" s="196" t="s">
        <v>520</v>
      </c>
      <c r="L124" s="197" t="s">
        <v>11</v>
      </c>
      <c r="M124" s="197">
        <v>2</v>
      </c>
      <c r="N124" s="231">
        <v>27424.597199999997</v>
      </c>
      <c r="O124" s="106"/>
      <c r="P124" s="106"/>
      <c r="Q124" s="106"/>
      <c r="R124" s="106"/>
      <c r="S124" s="106"/>
    </row>
    <row r="125" spans="3:19" ht="14.25" customHeight="1" x14ac:dyDescent="0.25">
      <c r="C125" s="185">
        <v>3214</v>
      </c>
      <c r="D125" s="177">
        <v>45056</v>
      </c>
      <c r="E125" s="178" t="s">
        <v>2114</v>
      </c>
      <c r="F125" s="179" t="s">
        <v>11</v>
      </c>
      <c r="G125" s="231">
        <v>59500</v>
      </c>
      <c r="I125" s="203">
        <v>45028</v>
      </c>
      <c r="J125" s="196" t="s">
        <v>243</v>
      </c>
      <c r="K125" s="196" t="s">
        <v>244</v>
      </c>
      <c r="L125" s="197" t="s">
        <v>11</v>
      </c>
      <c r="M125" s="197">
        <v>2</v>
      </c>
      <c r="N125" s="231">
        <v>2881.6587799999998</v>
      </c>
      <c r="O125" s="106"/>
      <c r="P125" s="106"/>
      <c r="Q125" s="106"/>
      <c r="R125" s="106"/>
      <c r="S125" s="106"/>
    </row>
    <row r="126" spans="3:19" ht="14.25" customHeight="1" x14ac:dyDescent="0.25">
      <c r="C126" s="185">
        <v>3214</v>
      </c>
      <c r="D126" s="177">
        <v>45056</v>
      </c>
      <c r="E126" s="178" t="s">
        <v>2115</v>
      </c>
      <c r="F126" s="179" t="s">
        <v>11</v>
      </c>
      <c r="G126" s="231">
        <v>59500</v>
      </c>
      <c r="I126" s="203">
        <v>45028</v>
      </c>
      <c r="J126" s="196" t="s">
        <v>386</v>
      </c>
      <c r="K126" s="196" t="s">
        <v>387</v>
      </c>
      <c r="L126" s="197" t="s">
        <v>11</v>
      </c>
      <c r="M126" s="197">
        <v>8</v>
      </c>
      <c r="N126" s="231">
        <v>208779.53096</v>
      </c>
      <c r="O126" s="106"/>
      <c r="P126" s="106"/>
      <c r="Q126" s="106"/>
      <c r="R126" s="106"/>
      <c r="S126" s="106"/>
    </row>
    <row r="127" spans="3:19" ht="14.25" customHeight="1" x14ac:dyDescent="0.25">
      <c r="C127" s="185">
        <v>5805</v>
      </c>
      <c r="D127" s="177">
        <v>45056</v>
      </c>
      <c r="E127" s="178" t="s">
        <v>2116</v>
      </c>
      <c r="F127" s="179" t="s">
        <v>11</v>
      </c>
      <c r="G127" s="231">
        <v>89250</v>
      </c>
      <c r="I127" s="203">
        <v>45028</v>
      </c>
      <c r="J127" s="196" t="s">
        <v>229</v>
      </c>
      <c r="K127" s="196" t="s">
        <v>230</v>
      </c>
      <c r="L127" s="197" t="s">
        <v>11</v>
      </c>
      <c r="M127" s="197">
        <v>3</v>
      </c>
      <c r="N127" s="231">
        <v>83046.19322999999</v>
      </c>
      <c r="O127" s="106"/>
      <c r="P127" s="106"/>
      <c r="Q127" s="106"/>
      <c r="R127" s="106"/>
      <c r="S127" s="106"/>
    </row>
    <row r="128" spans="3:19" ht="14.25" customHeight="1" x14ac:dyDescent="0.25">
      <c r="C128" s="185">
        <v>5804</v>
      </c>
      <c r="D128" s="177">
        <v>45057</v>
      </c>
      <c r="E128" s="178" t="s">
        <v>2117</v>
      </c>
      <c r="F128" s="179" t="s">
        <v>11</v>
      </c>
      <c r="G128" s="231">
        <v>89250</v>
      </c>
      <c r="I128" s="203">
        <v>45033</v>
      </c>
      <c r="J128" s="196" t="s">
        <v>191</v>
      </c>
      <c r="K128" s="196" t="s">
        <v>192</v>
      </c>
      <c r="L128" s="197" t="s">
        <v>11</v>
      </c>
      <c r="M128" s="197">
        <v>2</v>
      </c>
      <c r="N128" s="231">
        <v>256488.2684</v>
      </c>
      <c r="O128" s="106"/>
      <c r="P128" s="106"/>
      <c r="Q128" s="106"/>
      <c r="R128" s="106"/>
      <c r="S128" s="106"/>
    </row>
    <row r="129" spans="3:19" ht="14.25" customHeight="1" x14ac:dyDescent="0.25">
      <c r="C129" s="185">
        <v>5804</v>
      </c>
      <c r="D129" s="177">
        <v>45057</v>
      </c>
      <c r="E129" s="178" t="s">
        <v>2118</v>
      </c>
      <c r="F129" s="179" t="s">
        <v>11</v>
      </c>
      <c r="G129" s="231">
        <v>59500</v>
      </c>
      <c r="I129" s="203">
        <v>45035</v>
      </c>
      <c r="J129" s="196" t="s">
        <v>559</v>
      </c>
      <c r="K129" s="196" t="s">
        <v>560</v>
      </c>
      <c r="L129" s="197" t="s">
        <v>11</v>
      </c>
      <c r="M129" s="197">
        <v>1</v>
      </c>
      <c r="N129" s="231">
        <v>425624.43924000004</v>
      </c>
      <c r="O129" s="106"/>
      <c r="P129" s="106"/>
      <c r="Q129" s="106"/>
      <c r="R129" s="106"/>
      <c r="S129" s="106"/>
    </row>
    <row r="130" spans="3:19" ht="14.25" customHeight="1" x14ac:dyDescent="0.25">
      <c r="C130" s="185">
        <v>5804</v>
      </c>
      <c r="D130" s="177">
        <v>45057</v>
      </c>
      <c r="E130" s="178" t="s">
        <v>2119</v>
      </c>
      <c r="F130" s="179" t="s">
        <v>11</v>
      </c>
      <c r="G130" s="231">
        <v>59500</v>
      </c>
      <c r="I130" s="203">
        <v>45035</v>
      </c>
      <c r="J130" s="196" t="s">
        <v>1636</v>
      </c>
      <c r="K130" s="196" t="s">
        <v>1637</v>
      </c>
      <c r="L130" s="197" t="s">
        <v>11</v>
      </c>
      <c r="M130" s="197">
        <v>1</v>
      </c>
      <c r="N130" s="231">
        <v>335739.53139999998</v>
      </c>
      <c r="O130" s="106"/>
      <c r="P130" s="106"/>
      <c r="Q130" s="106"/>
      <c r="R130" s="106"/>
      <c r="S130" s="106"/>
    </row>
    <row r="131" spans="3:19" ht="14.25" customHeight="1" x14ac:dyDescent="0.25">
      <c r="C131" s="185">
        <v>688</v>
      </c>
      <c r="D131" s="177">
        <v>45058</v>
      </c>
      <c r="E131" s="178" t="s">
        <v>2120</v>
      </c>
      <c r="F131" s="179" t="s">
        <v>11</v>
      </c>
      <c r="G131" s="231">
        <v>223125</v>
      </c>
      <c r="I131" s="203">
        <v>45035</v>
      </c>
      <c r="J131" s="196" t="s">
        <v>519</v>
      </c>
      <c r="K131" s="196" t="s">
        <v>520</v>
      </c>
      <c r="L131" s="197" t="s">
        <v>11</v>
      </c>
      <c r="M131" s="197">
        <v>1</v>
      </c>
      <c r="N131" s="231">
        <v>13712.298599999998</v>
      </c>
      <c r="O131" s="106"/>
      <c r="P131" s="106"/>
      <c r="Q131" s="106"/>
      <c r="R131" s="106"/>
      <c r="S131" s="106"/>
    </row>
    <row r="132" spans="3:19" ht="14.25" customHeight="1" x14ac:dyDescent="0.25">
      <c r="C132" s="185">
        <v>698</v>
      </c>
      <c r="D132" s="177">
        <v>45061</v>
      </c>
      <c r="E132" s="178" t="s">
        <v>2121</v>
      </c>
      <c r="F132" s="179" t="s">
        <v>11</v>
      </c>
      <c r="G132" s="231">
        <v>862750</v>
      </c>
      <c r="I132" s="203">
        <v>45035</v>
      </c>
      <c r="J132" s="196" t="s">
        <v>1634</v>
      </c>
      <c r="K132" s="196" t="s">
        <v>1635</v>
      </c>
      <c r="L132" s="197" t="s">
        <v>11</v>
      </c>
      <c r="M132" s="197">
        <v>1</v>
      </c>
      <c r="N132" s="231">
        <v>30217.427239999997</v>
      </c>
      <c r="O132" s="106"/>
      <c r="P132" s="106"/>
      <c r="Q132" s="106"/>
      <c r="R132" s="106"/>
      <c r="S132" s="106"/>
    </row>
    <row r="133" spans="3:19" ht="14.25" customHeight="1" x14ac:dyDescent="0.25">
      <c r="C133" s="185">
        <v>921</v>
      </c>
      <c r="D133" s="177">
        <v>45063</v>
      </c>
      <c r="E133" s="178" t="s">
        <v>2122</v>
      </c>
      <c r="F133" s="179" t="s">
        <v>11</v>
      </c>
      <c r="G133" s="231">
        <v>223125</v>
      </c>
      <c r="I133" s="203">
        <v>45035</v>
      </c>
      <c r="J133" s="196" t="s">
        <v>243</v>
      </c>
      <c r="K133" s="196" t="s">
        <v>244</v>
      </c>
      <c r="L133" s="197" t="s">
        <v>11</v>
      </c>
      <c r="M133" s="197">
        <v>1</v>
      </c>
      <c r="N133" s="231">
        <v>1440.8293899999999</v>
      </c>
      <c r="O133" s="106"/>
      <c r="P133" s="106"/>
      <c r="Q133" s="106"/>
      <c r="R133" s="106"/>
      <c r="S133" s="106"/>
    </row>
    <row r="134" spans="3:19" ht="14.25" customHeight="1" x14ac:dyDescent="0.25">
      <c r="C134" s="185">
        <v>1938</v>
      </c>
      <c r="D134" s="177">
        <v>45064</v>
      </c>
      <c r="E134" s="178" t="s">
        <v>2123</v>
      </c>
      <c r="F134" s="179" t="s">
        <v>11</v>
      </c>
      <c r="G134" s="231">
        <v>223125</v>
      </c>
      <c r="I134" s="203">
        <v>45035</v>
      </c>
      <c r="J134" s="196" t="s">
        <v>263</v>
      </c>
      <c r="K134" s="196" t="s">
        <v>264</v>
      </c>
      <c r="L134" s="197" t="s">
        <v>11</v>
      </c>
      <c r="M134" s="197">
        <v>1</v>
      </c>
      <c r="N134" s="231">
        <v>514147.19811000006</v>
      </c>
      <c r="O134" s="106"/>
      <c r="P134" s="106"/>
      <c r="Q134" s="106"/>
      <c r="R134" s="106"/>
      <c r="S134" s="106"/>
    </row>
    <row r="135" spans="3:19" ht="14.25" customHeight="1" x14ac:dyDescent="0.25">
      <c r="C135" s="185">
        <v>3232</v>
      </c>
      <c r="D135" s="177">
        <v>45065</v>
      </c>
      <c r="E135" s="178" t="s">
        <v>317</v>
      </c>
      <c r="F135" s="179" t="s">
        <v>11</v>
      </c>
      <c r="G135" s="231">
        <v>119000</v>
      </c>
      <c r="I135" s="203">
        <v>45035</v>
      </c>
      <c r="J135" s="196" t="s">
        <v>1585</v>
      </c>
      <c r="K135" s="196" t="s">
        <v>1586</v>
      </c>
      <c r="L135" s="197" t="s">
        <v>11</v>
      </c>
      <c r="M135" s="197">
        <v>0.5</v>
      </c>
      <c r="N135" s="231">
        <v>2286852.75</v>
      </c>
      <c r="O135" s="106"/>
      <c r="P135" s="106"/>
      <c r="Q135" s="106"/>
      <c r="R135" s="106"/>
      <c r="S135" s="106"/>
    </row>
    <row r="136" spans="3:19" ht="14.25" customHeight="1" x14ac:dyDescent="0.25">
      <c r="C136" s="185">
        <v>3232</v>
      </c>
      <c r="D136" s="177">
        <v>45065</v>
      </c>
      <c r="E136" s="178" t="s">
        <v>2063</v>
      </c>
      <c r="F136" s="179" t="s">
        <v>11</v>
      </c>
      <c r="G136" s="231">
        <v>238000</v>
      </c>
      <c r="I136" s="203">
        <v>45039</v>
      </c>
      <c r="J136" s="196" t="s">
        <v>229</v>
      </c>
      <c r="K136" s="196" t="s">
        <v>230</v>
      </c>
      <c r="L136" s="197" t="s">
        <v>11</v>
      </c>
      <c r="M136" s="197">
        <v>20</v>
      </c>
      <c r="N136" s="231">
        <v>553641.28819999995</v>
      </c>
      <c r="O136" s="106"/>
      <c r="P136" s="106"/>
      <c r="Q136" s="106"/>
      <c r="R136" s="106"/>
      <c r="S136" s="106"/>
    </row>
    <row r="137" spans="3:19" ht="14.25" customHeight="1" x14ac:dyDescent="0.25">
      <c r="C137" s="185">
        <v>3232</v>
      </c>
      <c r="D137" s="177">
        <v>45065</v>
      </c>
      <c r="E137" s="178" t="s">
        <v>1190</v>
      </c>
      <c r="F137" s="179" t="s">
        <v>11</v>
      </c>
      <c r="G137" s="231">
        <v>44625</v>
      </c>
      <c r="I137" s="203">
        <v>45040</v>
      </c>
      <c r="J137" s="196" t="s">
        <v>1638</v>
      </c>
      <c r="K137" s="196" t="s">
        <v>1639</v>
      </c>
      <c r="L137" s="197" t="s">
        <v>11</v>
      </c>
      <c r="M137" s="197">
        <v>1</v>
      </c>
      <c r="N137" s="231">
        <v>1243788</v>
      </c>
      <c r="O137" s="106"/>
      <c r="P137" s="106"/>
      <c r="Q137" s="106"/>
      <c r="R137" s="106"/>
      <c r="S137" s="106"/>
    </row>
    <row r="138" spans="3:19" ht="14.25" customHeight="1" thickBot="1" x14ac:dyDescent="0.3">
      <c r="C138" s="186">
        <v>729</v>
      </c>
      <c r="D138" s="187">
        <v>45070</v>
      </c>
      <c r="E138" s="188" t="s">
        <v>2124</v>
      </c>
      <c r="F138" s="242" t="s">
        <v>11</v>
      </c>
      <c r="G138" s="232">
        <v>223125</v>
      </c>
      <c r="I138" s="203">
        <v>45043</v>
      </c>
      <c r="J138" s="196" t="s">
        <v>804</v>
      </c>
      <c r="K138" s="196" t="s">
        <v>805</v>
      </c>
      <c r="L138" s="197" t="s">
        <v>11</v>
      </c>
      <c r="M138" s="197">
        <v>2</v>
      </c>
      <c r="N138" s="231">
        <v>418345.74235999997</v>
      </c>
      <c r="O138" s="106"/>
      <c r="P138" s="106"/>
      <c r="Q138" s="106"/>
      <c r="R138" s="106"/>
      <c r="S138" s="106"/>
    </row>
    <row r="139" spans="3:19" ht="14.25" customHeight="1" x14ac:dyDescent="0.25">
      <c r="C139" s="205">
        <v>1947</v>
      </c>
      <c r="D139" s="183">
        <v>45079</v>
      </c>
      <c r="E139" s="184" t="s">
        <v>2483</v>
      </c>
      <c r="F139" s="241" t="s">
        <v>11</v>
      </c>
      <c r="G139" s="233">
        <v>223125</v>
      </c>
      <c r="I139" s="203">
        <v>45043</v>
      </c>
      <c r="J139" s="196" t="s">
        <v>257</v>
      </c>
      <c r="K139" s="196" t="s">
        <v>258</v>
      </c>
      <c r="L139" s="197" t="s">
        <v>11</v>
      </c>
      <c r="M139" s="197">
        <v>1</v>
      </c>
      <c r="N139" s="231">
        <v>27226.519320000003</v>
      </c>
      <c r="O139" s="106"/>
      <c r="P139" s="106"/>
      <c r="Q139" s="106"/>
      <c r="R139" s="106"/>
      <c r="S139" s="106"/>
    </row>
    <row r="140" spans="3:19" ht="14.25" customHeight="1" x14ac:dyDescent="0.25">
      <c r="C140" s="185">
        <v>929</v>
      </c>
      <c r="D140" s="177">
        <v>45079</v>
      </c>
      <c r="E140" s="178" t="s">
        <v>2484</v>
      </c>
      <c r="F140" s="179" t="s">
        <v>11</v>
      </c>
      <c r="G140" s="231">
        <v>223125</v>
      </c>
      <c r="I140" s="203">
        <v>45043</v>
      </c>
      <c r="J140" s="196" t="s">
        <v>1640</v>
      </c>
      <c r="K140" s="196" t="s">
        <v>1641</v>
      </c>
      <c r="L140" s="197" t="s">
        <v>11</v>
      </c>
      <c r="M140" s="197">
        <v>4</v>
      </c>
      <c r="N140" s="231">
        <v>7494.5343200000007</v>
      </c>
      <c r="O140" s="106"/>
      <c r="P140" s="106"/>
      <c r="Q140" s="106"/>
      <c r="R140" s="106"/>
      <c r="S140" s="106"/>
    </row>
    <row r="141" spans="3:19" ht="14.25" customHeight="1" thickBot="1" x14ac:dyDescent="0.3">
      <c r="C141" s="185">
        <v>3267</v>
      </c>
      <c r="D141" s="177">
        <v>45082</v>
      </c>
      <c r="E141" s="178" t="s">
        <v>1190</v>
      </c>
      <c r="F141" s="179" t="s">
        <v>11</v>
      </c>
      <c r="G141" s="231">
        <v>44625</v>
      </c>
      <c r="I141" s="199">
        <v>45028</v>
      </c>
      <c r="J141" s="200" t="s">
        <v>1642</v>
      </c>
      <c r="K141" s="200" t="s">
        <v>1643</v>
      </c>
      <c r="L141" s="201" t="s">
        <v>1644</v>
      </c>
      <c r="M141" s="201">
        <v>3</v>
      </c>
      <c r="N141" s="232">
        <v>496101.22652999999</v>
      </c>
      <c r="O141" s="106"/>
      <c r="P141" s="106"/>
      <c r="Q141" s="106"/>
      <c r="R141" s="106"/>
      <c r="S141" s="106"/>
    </row>
    <row r="142" spans="3:19" ht="14.25" customHeight="1" x14ac:dyDescent="0.25">
      <c r="C142" s="185">
        <v>3267</v>
      </c>
      <c r="D142" s="177">
        <v>45082</v>
      </c>
      <c r="E142" s="178" t="s">
        <v>2485</v>
      </c>
      <c r="F142" s="179" t="s">
        <v>11</v>
      </c>
      <c r="G142" s="231">
        <v>104125</v>
      </c>
      <c r="I142" s="370">
        <v>45049</v>
      </c>
      <c r="J142" s="371" t="s">
        <v>2125</v>
      </c>
      <c r="K142" s="371" t="s">
        <v>2126</v>
      </c>
      <c r="L142" s="198" t="s">
        <v>11</v>
      </c>
      <c r="M142" s="198">
        <v>2</v>
      </c>
      <c r="N142" s="233">
        <v>17283.207760000001</v>
      </c>
      <c r="O142" s="106"/>
      <c r="P142" s="106"/>
      <c r="Q142" s="106"/>
      <c r="R142" s="106"/>
      <c r="S142" s="106"/>
    </row>
    <row r="143" spans="3:19" ht="14.25" customHeight="1" x14ac:dyDescent="0.25">
      <c r="C143" s="185">
        <v>3267</v>
      </c>
      <c r="D143" s="177">
        <v>45082</v>
      </c>
      <c r="E143" s="178" t="s">
        <v>2486</v>
      </c>
      <c r="F143" s="179" t="s">
        <v>11</v>
      </c>
      <c r="G143" s="231">
        <v>59500</v>
      </c>
      <c r="I143" s="203">
        <v>45049</v>
      </c>
      <c r="J143" s="196" t="s">
        <v>1289</v>
      </c>
      <c r="K143" s="196" t="s">
        <v>1290</v>
      </c>
      <c r="L143" s="197" t="s">
        <v>11</v>
      </c>
      <c r="M143" s="197">
        <v>1</v>
      </c>
      <c r="N143" s="231">
        <v>1259258</v>
      </c>
      <c r="O143" s="106"/>
      <c r="P143" s="106"/>
      <c r="Q143" s="106"/>
      <c r="R143" s="106"/>
      <c r="S143" s="106"/>
    </row>
    <row r="144" spans="3:19" ht="14.25" customHeight="1" x14ac:dyDescent="0.25">
      <c r="C144" s="185">
        <v>932</v>
      </c>
      <c r="D144" s="177">
        <v>45086</v>
      </c>
      <c r="E144" s="178" t="s">
        <v>2487</v>
      </c>
      <c r="F144" s="179" t="s">
        <v>11</v>
      </c>
      <c r="G144" s="231">
        <v>223125</v>
      </c>
      <c r="I144" s="203">
        <v>45049</v>
      </c>
      <c r="J144" s="196" t="s">
        <v>1816</v>
      </c>
      <c r="K144" s="196" t="s">
        <v>1817</v>
      </c>
      <c r="L144" s="197" t="s">
        <v>11</v>
      </c>
      <c r="M144" s="197">
        <v>8</v>
      </c>
      <c r="N144" s="231">
        <v>119161.69720000001</v>
      </c>
      <c r="O144" s="106"/>
      <c r="P144" s="106"/>
      <c r="Q144" s="106"/>
      <c r="R144" s="106"/>
      <c r="S144" s="106"/>
    </row>
    <row r="145" spans="3:19" ht="14.25" customHeight="1" x14ac:dyDescent="0.25">
      <c r="C145" s="185">
        <v>788</v>
      </c>
      <c r="D145" s="177">
        <v>45086</v>
      </c>
      <c r="E145" s="178" t="s">
        <v>2488</v>
      </c>
      <c r="F145" s="179" t="s">
        <v>11</v>
      </c>
      <c r="G145" s="231">
        <v>446250</v>
      </c>
      <c r="I145" s="203">
        <v>45049</v>
      </c>
      <c r="J145" s="196" t="s">
        <v>987</v>
      </c>
      <c r="K145" s="196" t="s">
        <v>988</v>
      </c>
      <c r="L145" s="197" t="s">
        <v>11</v>
      </c>
      <c r="M145" s="197">
        <v>7</v>
      </c>
      <c r="N145" s="231">
        <v>4444.5464700000002</v>
      </c>
      <c r="O145" s="106"/>
      <c r="P145" s="106"/>
      <c r="Q145" s="106"/>
      <c r="R145" s="106"/>
      <c r="S145" s="106"/>
    </row>
    <row r="146" spans="3:19" ht="14.25" customHeight="1" x14ac:dyDescent="0.25">
      <c r="C146" s="185">
        <v>796</v>
      </c>
      <c r="D146" s="177">
        <v>45086</v>
      </c>
      <c r="E146" s="178" t="s">
        <v>2489</v>
      </c>
      <c r="F146" s="179" t="s">
        <v>11</v>
      </c>
      <c r="G146" s="231">
        <v>119000</v>
      </c>
      <c r="I146" s="203">
        <v>45049</v>
      </c>
      <c r="J146" s="196" t="s">
        <v>614</v>
      </c>
      <c r="K146" s="196" t="s">
        <v>615</v>
      </c>
      <c r="L146" s="197" t="s">
        <v>11</v>
      </c>
      <c r="M146" s="197">
        <v>7</v>
      </c>
      <c r="N146" s="231">
        <v>430.01959000000005</v>
      </c>
      <c r="O146" s="106"/>
      <c r="P146" s="106"/>
      <c r="Q146" s="106"/>
      <c r="R146" s="106"/>
      <c r="S146" s="106"/>
    </row>
    <row r="147" spans="3:19" ht="14.25" customHeight="1" x14ac:dyDescent="0.25">
      <c r="C147" s="185">
        <v>56</v>
      </c>
      <c r="D147" s="177">
        <v>45086</v>
      </c>
      <c r="E147" s="178" t="s">
        <v>2490</v>
      </c>
      <c r="F147" s="179" t="s">
        <v>11</v>
      </c>
      <c r="G147" s="231">
        <v>446250</v>
      </c>
      <c r="I147" s="203">
        <v>45049</v>
      </c>
      <c r="J147" s="196" t="s">
        <v>74</v>
      </c>
      <c r="K147" s="196" t="s">
        <v>75</v>
      </c>
      <c r="L147" s="197" t="s">
        <v>11</v>
      </c>
      <c r="M147" s="197">
        <v>1</v>
      </c>
      <c r="N147" s="231">
        <v>329974.73600000003</v>
      </c>
      <c r="O147" s="106"/>
      <c r="P147" s="106"/>
      <c r="Q147" s="106"/>
      <c r="R147" s="106"/>
      <c r="S147" s="106"/>
    </row>
    <row r="148" spans="3:19" ht="14.25" customHeight="1" x14ac:dyDescent="0.25">
      <c r="C148" s="185">
        <v>56</v>
      </c>
      <c r="D148" s="177">
        <v>45086</v>
      </c>
      <c r="E148" s="178" t="s">
        <v>2491</v>
      </c>
      <c r="F148" s="179" t="s">
        <v>11</v>
      </c>
      <c r="G148" s="231">
        <v>297500</v>
      </c>
      <c r="I148" s="203">
        <v>45049</v>
      </c>
      <c r="J148" s="196" t="s">
        <v>481</v>
      </c>
      <c r="K148" s="196" t="s">
        <v>482</v>
      </c>
      <c r="L148" s="197" t="s">
        <v>11</v>
      </c>
      <c r="M148" s="197">
        <v>1</v>
      </c>
      <c r="N148" s="231">
        <v>161339.72400000002</v>
      </c>
      <c r="O148" s="106"/>
      <c r="P148" s="106"/>
      <c r="Q148" s="106"/>
      <c r="R148" s="106"/>
      <c r="S148" s="106"/>
    </row>
    <row r="149" spans="3:19" ht="14.25" customHeight="1" x14ac:dyDescent="0.25">
      <c r="C149" s="185">
        <v>56</v>
      </c>
      <c r="D149" s="177">
        <v>45086</v>
      </c>
      <c r="E149" s="178" t="s">
        <v>2492</v>
      </c>
      <c r="F149" s="179" t="s">
        <v>11</v>
      </c>
      <c r="G149" s="231">
        <v>178500</v>
      </c>
      <c r="I149" s="203">
        <v>45049</v>
      </c>
      <c r="J149" s="196" t="s">
        <v>376</v>
      </c>
      <c r="K149" s="196" t="s">
        <v>377</v>
      </c>
      <c r="L149" s="197" t="s">
        <v>11</v>
      </c>
      <c r="M149" s="197">
        <v>1</v>
      </c>
      <c r="N149" s="231">
        <v>23940.954310000001</v>
      </c>
      <c r="O149" s="106"/>
      <c r="P149" s="106"/>
      <c r="Q149" s="106"/>
      <c r="R149" s="106"/>
      <c r="S149" s="106"/>
    </row>
    <row r="150" spans="3:19" ht="14.25" customHeight="1" x14ac:dyDescent="0.25">
      <c r="C150" s="185">
        <v>5847</v>
      </c>
      <c r="D150" s="177">
        <v>45086</v>
      </c>
      <c r="E150" s="178" t="s">
        <v>2493</v>
      </c>
      <c r="F150" s="179" t="s">
        <v>11</v>
      </c>
      <c r="G150" s="231">
        <v>89250</v>
      </c>
      <c r="I150" s="203">
        <v>45049</v>
      </c>
      <c r="J150" s="196" t="s">
        <v>559</v>
      </c>
      <c r="K150" s="196" t="s">
        <v>2127</v>
      </c>
      <c r="L150" s="197" t="s">
        <v>11</v>
      </c>
      <c r="M150" s="197">
        <v>2</v>
      </c>
      <c r="N150" s="231">
        <v>462923.47555999993</v>
      </c>
      <c r="O150" s="106"/>
      <c r="P150" s="106"/>
      <c r="Q150" s="106"/>
      <c r="R150" s="106"/>
      <c r="S150" s="106"/>
    </row>
    <row r="151" spans="3:19" ht="14.25" customHeight="1" x14ac:dyDescent="0.25">
      <c r="C151" s="185">
        <v>5847</v>
      </c>
      <c r="D151" s="177">
        <v>45086</v>
      </c>
      <c r="E151" s="178" t="s">
        <v>2494</v>
      </c>
      <c r="F151" s="179" t="s">
        <v>11</v>
      </c>
      <c r="G151" s="231">
        <v>119000</v>
      </c>
      <c r="I151" s="203">
        <v>45049</v>
      </c>
      <c r="J151" s="196" t="s">
        <v>1128</v>
      </c>
      <c r="K151" s="196" t="s">
        <v>1129</v>
      </c>
      <c r="L151" s="197" t="s">
        <v>11</v>
      </c>
      <c r="M151" s="197">
        <v>40</v>
      </c>
      <c r="N151" s="231">
        <v>13520.161200000002</v>
      </c>
      <c r="O151" s="106"/>
      <c r="P151" s="106"/>
      <c r="Q151" s="106"/>
      <c r="R151" s="106"/>
      <c r="S151" s="106"/>
    </row>
    <row r="152" spans="3:19" ht="14.25" customHeight="1" x14ac:dyDescent="0.25">
      <c r="C152" s="185">
        <v>5847</v>
      </c>
      <c r="D152" s="177">
        <v>45086</v>
      </c>
      <c r="E152" s="178" t="s">
        <v>2495</v>
      </c>
      <c r="F152" s="179" t="s">
        <v>11</v>
      </c>
      <c r="G152" s="231">
        <v>89250</v>
      </c>
      <c r="I152" s="203">
        <v>45049</v>
      </c>
      <c r="J152" s="196" t="s">
        <v>2128</v>
      </c>
      <c r="K152" s="196" t="s">
        <v>2129</v>
      </c>
      <c r="L152" s="197" t="s">
        <v>11</v>
      </c>
      <c r="M152" s="197">
        <v>4</v>
      </c>
      <c r="N152" s="231">
        <v>32779.939920000004</v>
      </c>
      <c r="O152" s="106"/>
      <c r="P152" s="106"/>
      <c r="Q152" s="106"/>
      <c r="R152" s="106"/>
      <c r="S152" s="106"/>
    </row>
    <row r="153" spans="3:19" ht="14.25" customHeight="1" x14ac:dyDescent="0.25">
      <c r="C153" s="185">
        <v>5847</v>
      </c>
      <c r="D153" s="177">
        <v>45086</v>
      </c>
      <c r="E153" s="178" t="s">
        <v>2496</v>
      </c>
      <c r="F153" s="179" t="s">
        <v>11</v>
      </c>
      <c r="G153" s="231">
        <v>37187.5</v>
      </c>
      <c r="I153" s="203">
        <v>45049</v>
      </c>
      <c r="J153" s="196" t="s">
        <v>2130</v>
      </c>
      <c r="K153" s="196" t="s">
        <v>2131</v>
      </c>
      <c r="L153" s="197" t="s">
        <v>11</v>
      </c>
      <c r="M153" s="197">
        <v>4</v>
      </c>
      <c r="N153" s="231">
        <v>2868.2617600000003</v>
      </c>
      <c r="O153" s="106"/>
      <c r="P153" s="106"/>
      <c r="Q153" s="106"/>
      <c r="R153" s="106"/>
      <c r="S153" s="106"/>
    </row>
    <row r="154" spans="3:19" ht="14.25" customHeight="1" x14ac:dyDescent="0.25">
      <c r="C154" s="185">
        <v>5847</v>
      </c>
      <c r="D154" s="177">
        <v>45086</v>
      </c>
      <c r="E154" s="178" t="s">
        <v>2497</v>
      </c>
      <c r="F154" s="179" t="s">
        <v>11</v>
      </c>
      <c r="G154" s="231">
        <v>29750</v>
      </c>
      <c r="I154" s="203">
        <v>45049</v>
      </c>
      <c r="J154" s="196" t="s">
        <v>1138</v>
      </c>
      <c r="K154" s="196" t="s">
        <v>1139</v>
      </c>
      <c r="L154" s="197" t="s">
        <v>11</v>
      </c>
      <c r="M154" s="197">
        <v>4</v>
      </c>
      <c r="N154" s="231">
        <v>7877.3240000000005</v>
      </c>
      <c r="O154" s="106"/>
      <c r="P154" s="106"/>
      <c r="Q154" s="106"/>
      <c r="R154" s="106"/>
      <c r="S154" s="106"/>
    </row>
    <row r="155" spans="3:19" ht="14.25" customHeight="1" x14ac:dyDescent="0.25">
      <c r="C155" s="185">
        <v>798</v>
      </c>
      <c r="D155" s="177">
        <v>45089</v>
      </c>
      <c r="E155" s="178" t="s">
        <v>2498</v>
      </c>
      <c r="F155" s="179" t="s">
        <v>11</v>
      </c>
      <c r="G155" s="231">
        <v>223125</v>
      </c>
      <c r="I155" s="203">
        <v>45049</v>
      </c>
      <c r="J155" s="196" t="s">
        <v>1266</v>
      </c>
      <c r="K155" s="196" t="s">
        <v>1267</v>
      </c>
      <c r="L155" s="197" t="s">
        <v>11</v>
      </c>
      <c r="M155" s="197">
        <v>4</v>
      </c>
      <c r="N155" s="231">
        <v>2547.5996</v>
      </c>
      <c r="O155" s="106"/>
      <c r="P155" s="106"/>
      <c r="Q155" s="106"/>
      <c r="R155" s="106"/>
      <c r="S155" s="106"/>
    </row>
    <row r="156" spans="3:19" ht="14.25" customHeight="1" x14ac:dyDescent="0.25">
      <c r="C156" s="185">
        <v>1950</v>
      </c>
      <c r="D156" s="177">
        <v>45092</v>
      </c>
      <c r="E156" s="178" t="s">
        <v>2499</v>
      </c>
      <c r="F156" s="179" t="s">
        <v>11</v>
      </c>
      <c r="G156" s="231">
        <v>223125</v>
      </c>
      <c r="I156" s="203">
        <v>45049</v>
      </c>
      <c r="J156" s="196" t="s">
        <v>243</v>
      </c>
      <c r="K156" s="196" t="s">
        <v>244</v>
      </c>
      <c r="L156" s="197" t="s">
        <v>11</v>
      </c>
      <c r="M156" s="197">
        <v>1</v>
      </c>
      <c r="N156" s="231">
        <v>1440.8293899999999</v>
      </c>
      <c r="O156" s="106"/>
      <c r="P156" s="106"/>
      <c r="Q156" s="106"/>
      <c r="R156" s="106"/>
      <c r="S156" s="106"/>
    </row>
    <row r="157" spans="3:19" ht="14.25" customHeight="1" x14ac:dyDescent="0.25">
      <c r="C157" s="185">
        <v>292</v>
      </c>
      <c r="D157" s="177">
        <v>45093</v>
      </c>
      <c r="E157" s="178" t="s">
        <v>2500</v>
      </c>
      <c r="F157" s="179" t="s">
        <v>11</v>
      </c>
      <c r="G157" s="231">
        <v>223125</v>
      </c>
      <c r="I157" s="203">
        <v>45049</v>
      </c>
      <c r="J157" s="196" t="s">
        <v>2132</v>
      </c>
      <c r="K157" s="196" t="s">
        <v>2133</v>
      </c>
      <c r="L157" s="197" t="s">
        <v>11</v>
      </c>
      <c r="M157" s="197">
        <v>1</v>
      </c>
      <c r="N157" s="231">
        <v>15918.630000000001</v>
      </c>
      <c r="O157" s="106"/>
      <c r="P157" s="106"/>
      <c r="Q157" s="106"/>
      <c r="R157" s="106"/>
      <c r="S157" s="106"/>
    </row>
    <row r="158" spans="3:19" ht="14.25" customHeight="1" x14ac:dyDescent="0.25">
      <c r="C158" s="185">
        <v>400</v>
      </c>
      <c r="D158" s="177">
        <v>45093</v>
      </c>
      <c r="E158" s="178" t="s">
        <v>2501</v>
      </c>
      <c r="F158" s="179" t="s">
        <v>11</v>
      </c>
      <c r="G158" s="231">
        <v>223125</v>
      </c>
      <c r="I158" s="203">
        <v>45049</v>
      </c>
      <c r="J158" s="196" t="s">
        <v>257</v>
      </c>
      <c r="K158" s="196" t="s">
        <v>258</v>
      </c>
      <c r="L158" s="197" t="s">
        <v>11</v>
      </c>
      <c r="M158" s="197">
        <v>1</v>
      </c>
      <c r="N158" s="231">
        <v>27046.541340000003</v>
      </c>
      <c r="O158" s="106"/>
      <c r="P158" s="106"/>
      <c r="Q158" s="106"/>
      <c r="R158" s="106"/>
      <c r="S158" s="106"/>
    </row>
    <row r="159" spans="3:19" ht="14.25" customHeight="1" x14ac:dyDescent="0.25">
      <c r="C159" s="185">
        <v>1384</v>
      </c>
      <c r="D159" s="177">
        <v>45093</v>
      </c>
      <c r="E159" s="178" t="s">
        <v>2502</v>
      </c>
      <c r="F159" s="179" t="s">
        <v>11</v>
      </c>
      <c r="G159" s="231">
        <v>297500</v>
      </c>
      <c r="I159" s="203">
        <v>45049</v>
      </c>
      <c r="J159" s="196" t="s">
        <v>533</v>
      </c>
      <c r="K159" s="196" t="s">
        <v>534</v>
      </c>
      <c r="L159" s="197" t="s">
        <v>11</v>
      </c>
      <c r="M159" s="197">
        <v>2</v>
      </c>
      <c r="N159" s="231">
        <v>6809.7702399999998</v>
      </c>
      <c r="O159" s="106"/>
      <c r="P159" s="106"/>
      <c r="Q159" s="106"/>
      <c r="R159" s="106"/>
      <c r="S159" s="106"/>
    </row>
    <row r="160" spans="3:19" ht="14.25" customHeight="1" x14ac:dyDescent="0.25">
      <c r="C160" s="185">
        <v>3284</v>
      </c>
      <c r="D160" s="177">
        <v>45093</v>
      </c>
      <c r="E160" s="178" t="s">
        <v>2503</v>
      </c>
      <c r="F160" s="179" t="s">
        <v>11</v>
      </c>
      <c r="G160" s="231">
        <v>223125</v>
      </c>
      <c r="I160" s="203">
        <v>45049</v>
      </c>
      <c r="J160" s="196" t="s">
        <v>2134</v>
      </c>
      <c r="K160" s="196" t="s">
        <v>2135</v>
      </c>
      <c r="L160" s="197" t="s">
        <v>11</v>
      </c>
      <c r="M160" s="197">
        <v>1</v>
      </c>
      <c r="N160" s="231">
        <v>339644.29863000003</v>
      </c>
      <c r="O160" s="106"/>
      <c r="P160" s="106"/>
      <c r="Q160" s="106"/>
      <c r="R160" s="106"/>
      <c r="S160" s="106"/>
    </row>
    <row r="161" spans="3:19" ht="14.25" customHeight="1" x14ac:dyDescent="0.25">
      <c r="C161" s="185">
        <v>3284</v>
      </c>
      <c r="D161" s="177">
        <v>45093</v>
      </c>
      <c r="E161" s="178" t="s">
        <v>1190</v>
      </c>
      <c r="F161" s="179" t="s">
        <v>11</v>
      </c>
      <c r="G161" s="231">
        <v>44625</v>
      </c>
      <c r="I161" s="203">
        <v>45051</v>
      </c>
      <c r="J161" s="196" t="s">
        <v>1373</v>
      </c>
      <c r="K161" s="196" t="s">
        <v>2136</v>
      </c>
      <c r="L161" s="197" t="s">
        <v>11</v>
      </c>
      <c r="M161" s="197">
        <v>1</v>
      </c>
      <c r="N161" s="231">
        <v>584999.59699999995</v>
      </c>
      <c r="O161" s="106"/>
      <c r="P161" s="106"/>
      <c r="Q161" s="106"/>
      <c r="R161" s="106"/>
      <c r="S161" s="106"/>
    </row>
    <row r="162" spans="3:19" ht="14.25" customHeight="1" x14ac:dyDescent="0.25">
      <c r="C162" s="185">
        <v>923</v>
      </c>
      <c r="D162" s="177">
        <v>45094</v>
      </c>
      <c r="E162" s="178" t="s">
        <v>2504</v>
      </c>
      <c r="F162" s="179" t="s">
        <v>11</v>
      </c>
      <c r="G162" s="231">
        <v>499999.99437500001</v>
      </c>
      <c r="I162" s="203">
        <v>45051</v>
      </c>
      <c r="J162" s="196" t="s">
        <v>908</v>
      </c>
      <c r="K162" s="196" t="s">
        <v>944</v>
      </c>
      <c r="L162" s="197" t="s">
        <v>11</v>
      </c>
      <c r="M162" s="197">
        <v>6</v>
      </c>
      <c r="N162" s="231">
        <v>130003.69199999998</v>
      </c>
      <c r="O162" s="106"/>
      <c r="P162" s="106"/>
      <c r="Q162" s="106"/>
      <c r="R162" s="106"/>
      <c r="S162" s="106"/>
    </row>
    <row r="163" spans="3:19" ht="14.25" customHeight="1" x14ac:dyDescent="0.25">
      <c r="C163" s="185">
        <v>923</v>
      </c>
      <c r="D163" s="177">
        <v>45094</v>
      </c>
      <c r="E163" s="178" t="s">
        <v>2505</v>
      </c>
      <c r="F163" s="179" t="s">
        <v>11</v>
      </c>
      <c r="G163" s="231">
        <v>187499.99974999999</v>
      </c>
      <c r="I163" s="203">
        <v>45055</v>
      </c>
      <c r="J163" s="196" t="s">
        <v>243</v>
      </c>
      <c r="K163" s="196" t="s">
        <v>244</v>
      </c>
      <c r="L163" s="197" t="s">
        <v>11</v>
      </c>
      <c r="M163" s="197">
        <v>2</v>
      </c>
      <c r="N163" s="231">
        <v>2881.6587799999998</v>
      </c>
      <c r="O163" s="106"/>
      <c r="P163" s="106"/>
      <c r="Q163" s="106"/>
      <c r="R163" s="106"/>
      <c r="S163" s="106"/>
    </row>
    <row r="164" spans="3:19" ht="14.25" customHeight="1" x14ac:dyDescent="0.25">
      <c r="C164" s="185">
        <v>816</v>
      </c>
      <c r="D164" s="177">
        <v>45094</v>
      </c>
      <c r="E164" s="178" t="s">
        <v>2506</v>
      </c>
      <c r="F164" s="179" t="s">
        <v>11</v>
      </c>
      <c r="G164" s="231">
        <v>892500</v>
      </c>
      <c r="I164" s="203">
        <v>45055</v>
      </c>
      <c r="J164" s="196" t="s">
        <v>396</v>
      </c>
      <c r="K164" s="196" t="s">
        <v>397</v>
      </c>
      <c r="L164" s="197" t="s">
        <v>11</v>
      </c>
      <c r="M164" s="197">
        <v>2</v>
      </c>
      <c r="N164" s="231">
        <v>44258.33958</v>
      </c>
      <c r="O164" s="106"/>
      <c r="P164" s="106"/>
      <c r="Q164" s="106"/>
      <c r="R164" s="106"/>
      <c r="S164" s="106"/>
    </row>
    <row r="165" spans="3:19" ht="14.25" customHeight="1" x14ac:dyDescent="0.25">
      <c r="C165" s="185">
        <v>826</v>
      </c>
      <c r="D165" s="177">
        <v>45098</v>
      </c>
      <c r="E165" s="178" t="s">
        <v>2507</v>
      </c>
      <c r="F165" s="179" t="s">
        <v>11</v>
      </c>
      <c r="G165" s="231">
        <v>446250</v>
      </c>
      <c r="I165" s="203">
        <v>45055</v>
      </c>
      <c r="J165" s="196" t="s">
        <v>666</v>
      </c>
      <c r="K165" s="196" t="s">
        <v>667</v>
      </c>
      <c r="L165" s="197" t="s">
        <v>11</v>
      </c>
      <c r="M165" s="197">
        <v>2</v>
      </c>
      <c r="N165" s="231">
        <v>364340.158</v>
      </c>
      <c r="O165" s="106"/>
      <c r="P165" s="106"/>
      <c r="Q165" s="106"/>
      <c r="R165" s="106"/>
      <c r="S165" s="106"/>
    </row>
    <row r="166" spans="3:19" ht="14.25" customHeight="1" x14ac:dyDescent="0.25">
      <c r="C166" s="185" t="s">
        <v>2508</v>
      </c>
      <c r="D166" s="177">
        <v>45099</v>
      </c>
      <c r="E166" s="178" t="s">
        <v>2509</v>
      </c>
      <c r="F166" s="179" t="s">
        <v>11</v>
      </c>
      <c r="G166" s="231">
        <v>148750</v>
      </c>
      <c r="I166" s="203">
        <v>45055</v>
      </c>
      <c r="J166" s="196" t="s">
        <v>608</v>
      </c>
      <c r="K166" s="196" t="s">
        <v>609</v>
      </c>
      <c r="L166" s="197" t="s">
        <v>11</v>
      </c>
      <c r="M166" s="197">
        <v>1</v>
      </c>
      <c r="N166" s="231">
        <v>257730.2</v>
      </c>
      <c r="O166" s="106"/>
      <c r="P166" s="106"/>
      <c r="Q166" s="106"/>
      <c r="R166" s="106"/>
      <c r="S166" s="106"/>
    </row>
    <row r="167" spans="3:19" ht="14.25" customHeight="1" x14ac:dyDescent="0.25">
      <c r="C167" s="185">
        <v>1388</v>
      </c>
      <c r="D167" s="177">
        <v>45099</v>
      </c>
      <c r="E167" s="178" t="s">
        <v>2510</v>
      </c>
      <c r="F167" s="179" t="s">
        <v>11</v>
      </c>
      <c r="G167" s="231">
        <v>520625</v>
      </c>
      <c r="I167" s="203">
        <v>45057</v>
      </c>
      <c r="J167" s="196" t="s">
        <v>1585</v>
      </c>
      <c r="K167" s="196" t="s">
        <v>1586</v>
      </c>
      <c r="L167" s="197" t="s">
        <v>11</v>
      </c>
      <c r="M167" s="197">
        <v>0.5</v>
      </c>
      <c r="N167" s="231">
        <v>2286852.75</v>
      </c>
      <c r="O167" s="106"/>
      <c r="P167" s="106"/>
      <c r="Q167" s="106"/>
      <c r="R167" s="106"/>
      <c r="S167" s="106"/>
    </row>
    <row r="168" spans="3:19" ht="14.25" customHeight="1" x14ac:dyDescent="0.25">
      <c r="C168" s="185">
        <v>3296</v>
      </c>
      <c r="D168" s="177">
        <v>45100</v>
      </c>
      <c r="E168" s="178" t="s">
        <v>2511</v>
      </c>
      <c r="F168" s="179" t="s">
        <v>11</v>
      </c>
      <c r="G168" s="231">
        <v>223125</v>
      </c>
      <c r="I168" s="203">
        <v>45057</v>
      </c>
      <c r="J168" s="196" t="s">
        <v>1359</v>
      </c>
      <c r="K168" s="196" t="s">
        <v>1360</v>
      </c>
      <c r="L168" s="197" t="s">
        <v>11</v>
      </c>
      <c r="M168" s="197">
        <v>3</v>
      </c>
      <c r="N168" s="231">
        <v>34847.459009999999</v>
      </c>
      <c r="O168" s="106"/>
      <c r="P168" s="106"/>
      <c r="Q168" s="106"/>
      <c r="R168" s="106"/>
      <c r="S168" s="106"/>
    </row>
    <row r="169" spans="3:19" ht="14.25" customHeight="1" x14ac:dyDescent="0.25">
      <c r="C169" s="185">
        <v>3297</v>
      </c>
      <c r="D169" s="177">
        <v>45100</v>
      </c>
      <c r="E169" s="178" t="s">
        <v>2512</v>
      </c>
      <c r="F169" s="179" t="s">
        <v>11</v>
      </c>
      <c r="G169" s="231">
        <v>223125</v>
      </c>
      <c r="I169" s="203">
        <v>45057</v>
      </c>
      <c r="J169" s="196" t="s">
        <v>1357</v>
      </c>
      <c r="K169" s="196" t="s">
        <v>1358</v>
      </c>
      <c r="L169" s="197" t="s">
        <v>11</v>
      </c>
      <c r="M169" s="197">
        <v>3</v>
      </c>
      <c r="N169" s="231">
        <v>89325.280590000009</v>
      </c>
      <c r="O169" s="106"/>
      <c r="P169" s="106"/>
      <c r="Q169" s="106"/>
      <c r="R169" s="106"/>
      <c r="S169" s="106"/>
    </row>
    <row r="170" spans="3:19" ht="14.25" customHeight="1" x14ac:dyDescent="0.25">
      <c r="C170" s="185">
        <v>831</v>
      </c>
      <c r="D170" s="177">
        <v>45100</v>
      </c>
      <c r="E170" s="178" t="s">
        <v>2513</v>
      </c>
      <c r="F170" s="179" t="s">
        <v>11</v>
      </c>
      <c r="G170" s="231">
        <v>223125</v>
      </c>
      <c r="I170" s="203">
        <v>45057</v>
      </c>
      <c r="J170" s="196" t="s">
        <v>2137</v>
      </c>
      <c r="K170" s="196" t="s">
        <v>2138</v>
      </c>
      <c r="L170" s="197" t="s">
        <v>11</v>
      </c>
      <c r="M170" s="197">
        <v>1</v>
      </c>
      <c r="N170" s="231">
        <v>42325.919999999998</v>
      </c>
      <c r="O170" s="106"/>
      <c r="P170" s="106"/>
      <c r="Q170" s="106"/>
      <c r="R170" s="106"/>
      <c r="S170" s="106"/>
    </row>
    <row r="171" spans="3:19" ht="14.25" customHeight="1" x14ac:dyDescent="0.25">
      <c r="C171" s="185">
        <v>829</v>
      </c>
      <c r="D171" s="177">
        <v>45101</v>
      </c>
      <c r="E171" s="178" t="s">
        <v>2514</v>
      </c>
      <c r="F171" s="179" t="s">
        <v>11</v>
      </c>
      <c r="G171" s="231">
        <v>178500</v>
      </c>
      <c r="I171" s="203">
        <v>45057</v>
      </c>
      <c r="J171" s="196" t="s">
        <v>1163</v>
      </c>
      <c r="K171" s="196" t="s">
        <v>1164</v>
      </c>
      <c r="L171" s="197" t="s">
        <v>11</v>
      </c>
      <c r="M171" s="197">
        <v>3</v>
      </c>
      <c r="N171" s="231">
        <v>2051.3220000000001</v>
      </c>
      <c r="O171" s="106"/>
      <c r="P171" s="106"/>
      <c r="Q171" s="106"/>
      <c r="R171" s="106"/>
      <c r="S171" s="106"/>
    </row>
    <row r="172" spans="3:19" ht="14.25" customHeight="1" x14ac:dyDescent="0.25">
      <c r="C172" s="185">
        <v>330</v>
      </c>
      <c r="D172" s="177">
        <v>45101</v>
      </c>
      <c r="E172" s="178" t="s">
        <v>2515</v>
      </c>
      <c r="F172" s="179" t="s">
        <v>11</v>
      </c>
      <c r="G172" s="231">
        <v>208250</v>
      </c>
      <c r="I172" s="203">
        <v>45057</v>
      </c>
      <c r="J172" s="196" t="s">
        <v>2139</v>
      </c>
      <c r="K172" s="196" t="s">
        <v>2140</v>
      </c>
      <c r="L172" s="197" t="s">
        <v>11</v>
      </c>
      <c r="M172" s="197">
        <v>2</v>
      </c>
      <c r="N172" s="231">
        <v>712717.65838000004</v>
      </c>
      <c r="O172" s="106"/>
      <c r="P172" s="106"/>
      <c r="Q172" s="106"/>
      <c r="R172" s="106"/>
      <c r="S172" s="106"/>
    </row>
    <row r="173" spans="3:19" ht="14.25" customHeight="1" x14ac:dyDescent="0.25">
      <c r="C173" s="185">
        <v>3308</v>
      </c>
      <c r="D173" s="177">
        <v>45102</v>
      </c>
      <c r="E173" s="178" t="s">
        <v>2516</v>
      </c>
      <c r="F173" s="179" t="s">
        <v>11</v>
      </c>
      <c r="G173" s="231">
        <v>223125</v>
      </c>
      <c r="I173" s="203">
        <v>45057</v>
      </c>
      <c r="J173" s="196" t="s">
        <v>521</v>
      </c>
      <c r="K173" s="196" t="s">
        <v>522</v>
      </c>
      <c r="L173" s="197" t="s">
        <v>11</v>
      </c>
      <c r="M173" s="197">
        <v>1</v>
      </c>
      <c r="N173" s="231">
        <v>16732.290119999998</v>
      </c>
      <c r="O173" s="106"/>
      <c r="P173" s="106"/>
      <c r="Q173" s="106"/>
      <c r="R173" s="106"/>
      <c r="S173" s="106"/>
    </row>
    <row r="174" spans="3:19" ht="14.25" customHeight="1" x14ac:dyDescent="0.25">
      <c r="C174" s="185">
        <v>3308</v>
      </c>
      <c r="D174" s="177">
        <v>45102</v>
      </c>
      <c r="E174" s="178" t="s">
        <v>2517</v>
      </c>
      <c r="F174" s="179" t="s">
        <v>11</v>
      </c>
      <c r="G174" s="231">
        <v>59500</v>
      </c>
      <c r="I174" s="203">
        <v>45057</v>
      </c>
      <c r="J174" s="196" t="s">
        <v>243</v>
      </c>
      <c r="K174" s="196" t="s">
        <v>244</v>
      </c>
      <c r="L174" s="197" t="s">
        <v>11</v>
      </c>
      <c r="M174" s="197">
        <v>1</v>
      </c>
      <c r="N174" s="231">
        <v>1440.8293899999999</v>
      </c>
      <c r="O174" s="106"/>
      <c r="P174" s="106"/>
      <c r="Q174" s="106"/>
      <c r="R174" s="106"/>
      <c r="S174" s="106"/>
    </row>
    <row r="175" spans="3:19" ht="14.25" customHeight="1" x14ac:dyDescent="0.25">
      <c r="C175" s="185">
        <v>1398</v>
      </c>
      <c r="D175" s="177">
        <v>45104</v>
      </c>
      <c r="E175" s="178" t="s">
        <v>2518</v>
      </c>
      <c r="F175" s="179" t="s">
        <v>11</v>
      </c>
      <c r="G175" s="231">
        <v>223125</v>
      </c>
      <c r="I175" s="203">
        <v>45057</v>
      </c>
      <c r="J175" s="196" t="s">
        <v>191</v>
      </c>
      <c r="K175" s="196" t="s">
        <v>192</v>
      </c>
      <c r="L175" s="197" t="s">
        <v>11</v>
      </c>
      <c r="M175" s="197">
        <v>1</v>
      </c>
      <c r="N175" s="231">
        <v>128244.1342</v>
      </c>
      <c r="O175" s="106"/>
      <c r="P175" s="106"/>
      <c r="Q175" s="106"/>
      <c r="R175" s="106"/>
      <c r="S175" s="106"/>
    </row>
    <row r="176" spans="3:19" ht="14.25" customHeight="1" x14ac:dyDescent="0.25">
      <c r="C176" s="185">
        <v>839</v>
      </c>
      <c r="D176" s="177">
        <v>45105</v>
      </c>
      <c r="E176" s="178" t="s">
        <v>2519</v>
      </c>
      <c r="F176" s="179" t="s">
        <v>11</v>
      </c>
      <c r="G176" s="231">
        <v>238000</v>
      </c>
      <c r="I176" s="203">
        <v>45058</v>
      </c>
      <c r="J176" s="196" t="s">
        <v>2141</v>
      </c>
      <c r="K176" s="196" t="s">
        <v>2142</v>
      </c>
      <c r="L176" s="197" t="s">
        <v>11</v>
      </c>
      <c r="M176" s="197">
        <v>2</v>
      </c>
      <c r="N176" s="231">
        <v>92820</v>
      </c>
      <c r="O176" s="106"/>
      <c r="P176" s="106"/>
      <c r="Q176" s="106"/>
      <c r="R176" s="106"/>
      <c r="S176" s="106"/>
    </row>
    <row r="177" spans="3:19" ht="14.25" customHeight="1" x14ac:dyDescent="0.25">
      <c r="C177" s="185">
        <v>2001</v>
      </c>
      <c r="D177" s="177">
        <v>45105</v>
      </c>
      <c r="E177" s="178" t="s">
        <v>2520</v>
      </c>
      <c r="F177" s="179" t="s">
        <v>11</v>
      </c>
      <c r="G177" s="231">
        <v>223125</v>
      </c>
      <c r="I177" s="203">
        <v>45059</v>
      </c>
      <c r="J177" s="196" t="s">
        <v>2143</v>
      </c>
      <c r="K177" s="196" t="s">
        <v>2144</v>
      </c>
      <c r="L177" s="197" t="s">
        <v>11</v>
      </c>
      <c r="M177" s="197">
        <v>6</v>
      </c>
      <c r="N177" s="231">
        <v>8084.6219999999994</v>
      </c>
      <c r="O177" s="106"/>
      <c r="P177" s="106"/>
      <c r="Q177" s="106"/>
      <c r="R177" s="106"/>
      <c r="S177" s="106"/>
    </row>
    <row r="178" spans="3:19" ht="14.25" customHeight="1" x14ac:dyDescent="0.25">
      <c r="C178" s="185">
        <v>3351</v>
      </c>
      <c r="D178" s="177">
        <v>45106</v>
      </c>
      <c r="E178" s="178" t="s">
        <v>2521</v>
      </c>
      <c r="F178" s="179" t="s">
        <v>11</v>
      </c>
      <c r="G178" s="231">
        <v>357000</v>
      </c>
      <c r="I178" s="203">
        <v>45059</v>
      </c>
      <c r="J178" s="196" t="s">
        <v>2145</v>
      </c>
      <c r="K178" s="196" t="s">
        <v>2146</v>
      </c>
      <c r="L178" s="197" t="s">
        <v>11</v>
      </c>
      <c r="M178" s="197">
        <v>6</v>
      </c>
      <c r="N178" s="231">
        <v>3483.6274200000003</v>
      </c>
      <c r="O178" s="106"/>
      <c r="P178" s="106"/>
      <c r="Q178" s="106"/>
      <c r="R178" s="106"/>
      <c r="S178" s="106"/>
    </row>
    <row r="179" spans="3:19" ht="14.25" customHeight="1" x14ac:dyDescent="0.25">
      <c r="C179" s="185">
        <v>3351</v>
      </c>
      <c r="D179" s="177">
        <v>45106</v>
      </c>
      <c r="E179" s="178" t="s">
        <v>1190</v>
      </c>
      <c r="F179" s="179" t="s">
        <v>11</v>
      </c>
      <c r="G179" s="231">
        <v>44625</v>
      </c>
      <c r="I179" s="203">
        <v>45059</v>
      </c>
      <c r="J179" s="196" t="s">
        <v>2147</v>
      </c>
      <c r="K179" s="196" t="s">
        <v>2148</v>
      </c>
      <c r="L179" s="197" t="s">
        <v>11</v>
      </c>
      <c r="M179" s="197">
        <v>6</v>
      </c>
      <c r="N179" s="231">
        <v>2254.9690799999998</v>
      </c>
      <c r="O179" s="106"/>
      <c r="P179" s="106"/>
      <c r="Q179" s="106"/>
      <c r="R179" s="106"/>
      <c r="S179" s="106"/>
    </row>
    <row r="180" spans="3:19" ht="14.25" customHeight="1" x14ac:dyDescent="0.25">
      <c r="C180" s="185">
        <v>3315</v>
      </c>
      <c r="D180" s="177">
        <v>45107</v>
      </c>
      <c r="E180" s="178" t="s">
        <v>317</v>
      </c>
      <c r="F180" s="179" t="s">
        <v>11</v>
      </c>
      <c r="G180" s="231">
        <v>148750</v>
      </c>
      <c r="I180" s="203">
        <v>45059</v>
      </c>
      <c r="J180" s="196" t="s">
        <v>1233</v>
      </c>
      <c r="K180" s="196" t="s">
        <v>1234</v>
      </c>
      <c r="L180" s="197" t="s">
        <v>11</v>
      </c>
      <c r="M180" s="197">
        <v>6</v>
      </c>
      <c r="N180" s="231">
        <v>671.55269999999996</v>
      </c>
      <c r="O180" s="106"/>
      <c r="P180" s="106"/>
      <c r="Q180" s="106"/>
      <c r="R180" s="106"/>
      <c r="S180" s="106"/>
    </row>
    <row r="181" spans="3:19" ht="14.25" customHeight="1" x14ac:dyDescent="0.25">
      <c r="C181" s="185">
        <v>3315</v>
      </c>
      <c r="D181" s="177">
        <v>45107</v>
      </c>
      <c r="E181" s="178" t="s">
        <v>1190</v>
      </c>
      <c r="F181" s="179" t="s">
        <v>11</v>
      </c>
      <c r="G181" s="231">
        <v>44625</v>
      </c>
      <c r="I181" s="203">
        <v>45061</v>
      </c>
      <c r="J181" s="196" t="s">
        <v>2149</v>
      </c>
      <c r="K181" s="196" t="s">
        <v>2150</v>
      </c>
      <c r="L181" s="197" t="s">
        <v>11</v>
      </c>
      <c r="M181" s="197">
        <v>1</v>
      </c>
      <c r="N181" s="231">
        <v>71073.820999999996</v>
      </c>
      <c r="O181" s="106"/>
      <c r="P181" s="106"/>
      <c r="Q181" s="106"/>
      <c r="R181" s="106"/>
      <c r="S181" s="106"/>
    </row>
    <row r="182" spans="3:19" ht="14.25" customHeight="1" x14ac:dyDescent="0.25">
      <c r="C182" s="185">
        <v>3315</v>
      </c>
      <c r="D182" s="177">
        <v>45107</v>
      </c>
      <c r="E182" s="178" t="s">
        <v>2522</v>
      </c>
      <c r="F182" s="179" t="s">
        <v>11</v>
      </c>
      <c r="G182" s="231">
        <v>238000</v>
      </c>
      <c r="I182" s="203">
        <v>45061</v>
      </c>
      <c r="J182" s="196" t="s">
        <v>2151</v>
      </c>
      <c r="K182" s="196" t="s">
        <v>2152</v>
      </c>
      <c r="L182" s="197" t="s">
        <v>11</v>
      </c>
      <c r="M182" s="197">
        <v>1</v>
      </c>
      <c r="N182" s="231">
        <v>125777.89133000001</v>
      </c>
      <c r="O182" s="106"/>
      <c r="P182" s="106"/>
      <c r="Q182" s="106"/>
      <c r="R182" s="106"/>
      <c r="S182" s="106"/>
    </row>
    <row r="183" spans="3:19" ht="14.25" customHeight="1" thickBot="1" x14ac:dyDescent="0.3">
      <c r="C183" s="186">
        <v>3315</v>
      </c>
      <c r="D183" s="187">
        <v>45107</v>
      </c>
      <c r="E183" s="188" t="s">
        <v>2523</v>
      </c>
      <c r="F183" s="242" t="s">
        <v>11</v>
      </c>
      <c r="G183" s="232">
        <v>178500</v>
      </c>
      <c r="I183" s="203">
        <v>45061</v>
      </c>
      <c r="J183" s="196" t="s">
        <v>191</v>
      </c>
      <c r="K183" s="196" t="s">
        <v>192</v>
      </c>
      <c r="L183" s="197" t="s">
        <v>11</v>
      </c>
      <c r="M183" s="197">
        <v>1</v>
      </c>
      <c r="N183" s="231">
        <v>128244.1342</v>
      </c>
      <c r="O183" s="106"/>
      <c r="P183" s="106"/>
      <c r="Q183" s="106"/>
      <c r="R183" s="106"/>
      <c r="S183" s="106"/>
    </row>
    <row r="184" spans="3:19" ht="14.25" customHeight="1" x14ac:dyDescent="0.25">
      <c r="C184" s="477">
        <v>69</v>
      </c>
      <c r="D184" s="478">
        <v>45119</v>
      </c>
      <c r="E184" s="479" t="s">
        <v>2946</v>
      </c>
      <c r="F184" s="480" t="s">
        <v>11</v>
      </c>
      <c r="G184" s="468">
        <v>193375</v>
      </c>
      <c r="I184" s="203">
        <v>45061</v>
      </c>
      <c r="J184" s="196" t="s">
        <v>1023</v>
      </c>
      <c r="K184" s="196" t="s">
        <v>1024</v>
      </c>
      <c r="L184" s="197" t="s">
        <v>11</v>
      </c>
      <c r="M184" s="197">
        <v>1</v>
      </c>
      <c r="N184" s="231">
        <v>26997.006400000002</v>
      </c>
      <c r="O184" s="106"/>
      <c r="P184" s="106"/>
      <c r="Q184" s="106"/>
      <c r="R184" s="106"/>
      <c r="S184" s="106"/>
    </row>
    <row r="185" spans="3:19" ht="14.25" customHeight="1" x14ac:dyDescent="0.25">
      <c r="C185" s="481">
        <v>5850</v>
      </c>
      <c r="D185" s="452">
        <v>45108</v>
      </c>
      <c r="E185" s="451" t="s">
        <v>2947</v>
      </c>
      <c r="F185" s="453" t="s">
        <v>11</v>
      </c>
      <c r="G185" s="482">
        <v>89250</v>
      </c>
      <c r="I185" s="203">
        <v>45063</v>
      </c>
      <c r="J185" s="196" t="s">
        <v>807</v>
      </c>
      <c r="K185" s="196" t="s">
        <v>808</v>
      </c>
      <c r="L185" s="197" t="s">
        <v>11</v>
      </c>
      <c r="M185" s="197">
        <v>2</v>
      </c>
      <c r="N185" s="231">
        <v>185640</v>
      </c>
      <c r="O185" s="106"/>
      <c r="P185" s="106"/>
      <c r="Q185" s="106"/>
      <c r="R185" s="106"/>
      <c r="S185" s="106"/>
    </row>
    <row r="186" spans="3:19" ht="14.25" customHeight="1" x14ac:dyDescent="0.25">
      <c r="C186" s="481">
        <v>2009</v>
      </c>
      <c r="D186" s="452">
        <v>45111</v>
      </c>
      <c r="E186" s="451" t="s">
        <v>2948</v>
      </c>
      <c r="F186" s="453" t="s">
        <v>11</v>
      </c>
      <c r="G186" s="482">
        <v>89250</v>
      </c>
      <c r="I186" s="203">
        <v>45063</v>
      </c>
      <c r="J186" s="196" t="s">
        <v>2013</v>
      </c>
      <c r="K186" s="196" t="s">
        <v>2014</v>
      </c>
      <c r="L186" s="197" t="s">
        <v>11</v>
      </c>
      <c r="M186" s="197">
        <v>3</v>
      </c>
      <c r="N186" s="231">
        <v>13923</v>
      </c>
      <c r="O186" s="106"/>
      <c r="P186" s="106"/>
      <c r="Q186" s="106"/>
      <c r="R186" s="106"/>
      <c r="S186" s="106"/>
    </row>
    <row r="187" spans="3:19" ht="14.25" customHeight="1" x14ac:dyDescent="0.25">
      <c r="C187" s="481">
        <v>5960</v>
      </c>
      <c r="D187" s="452">
        <v>45111</v>
      </c>
      <c r="E187" s="451" t="s">
        <v>2949</v>
      </c>
      <c r="F187" s="453" t="s">
        <v>11</v>
      </c>
      <c r="G187" s="482">
        <v>89250</v>
      </c>
      <c r="I187" s="203">
        <v>45063</v>
      </c>
      <c r="J187" s="196" t="s">
        <v>670</v>
      </c>
      <c r="K187" s="196" t="s">
        <v>671</v>
      </c>
      <c r="L187" s="197" t="s">
        <v>11</v>
      </c>
      <c r="M187" s="197">
        <v>3</v>
      </c>
      <c r="N187" s="231">
        <v>18564</v>
      </c>
      <c r="O187" s="106"/>
      <c r="P187" s="106"/>
      <c r="Q187" s="106"/>
      <c r="R187" s="106"/>
      <c r="S187" s="106"/>
    </row>
    <row r="188" spans="3:19" ht="14.25" customHeight="1" x14ac:dyDescent="0.25">
      <c r="C188" s="481">
        <v>5960</v>
      </c>
      <c r="D188" s="452">
        <v>45111</v>
      </c>
      <c r="E188" s="451" t="s">
        <v>2950</v>
      </c>
      <c r="F188" s="453" t="s">
        <v>11</v>
      </c>
      <c r="G188" s="482">
        <v>89250</v>
      </c>
      <c r="I188" s="203">
        <v>45063</v>
      </c>
      <c r="J188" s="196" t="s">
        <v>1250</v>
      </c>
      <c r="K188" s="196" t="s">
        <v>1251</v>
      </c>
      <c r="L188" s="197" t="s">
        <v>11</v>
      </c>
      <c r="M188" s="197">
        <v>4</v>
      </c>
      <c r="N188" s="231">
        <v>6188</v>
      </c>
      <c r="O188" s="106"/>
      <c r="P188" s="106"/>
      <c r="Q188" s="106"/>
      <c r="R188" s="106"/>
      <c r="S188" s="106"/>
    </row>
    <row r="189" spans="3:19" ht="14.25" customHeight="1" x14ac:dyDescent="0.25">
      <c r="C189" s="481">
        <v>3324</v>
      </c>
      <c r="D189" s="452">
        <v>45111</v>
      </c>
      <c r="E189" s="451" t="s">
        <v>2951</v>
      </c>
      <c r="F189" s="453" t="s">
        <v>11</v>
      </c>
      <c r="G189" s="482">
        <v>297500</v>
      </c>
      <c r="I189" s="203">
        <v>45063</v>
      </c>
      <c r="J189" s="196" t="s">
        <v>2153</v>
      </c>
      <c r="K189" s="196" t="s">
        <v>2154</v>
      </c>
      <c r="L189" s="197" t="s">
        <v>11</v>
      </c>
      <c r="M189" s="197">
        <v>3</v>
      </c>
      <c r="N189" s="231">
        <v>32487</v>
      </c>
      <c r="O189" s="106"/>
      <c r="P189" s="106"/>
      <c r="Q189" s="106"/>
      <c r="R189" s="106"/>
      <c r="S189" s="106"/>
    </row>
    <row r="190" spans="3:19" ht="14.25" customHeight="1" x14ac:dyDescent="0.25">
      <c r="C190" s="481">
        <v>3324</v>
      </c>
      <c r="D190" s="452">
        <v>45111</v>
      </c>
      <c r="E190" s="451" t="s">
        <v>2952</v>
      </c>
      <c r="F190" s="453" t="s">
        <v>11</v>
      </c>
      <c r="G190" s="482">
        <v>223125</v>
      </c>
      <c r="I190" s="203">
        <v>45069</v>
      </c>
      <c r="J190" s="196" t="s">
        <v>2155</v>
      </c>
      <c r="K190" s="196" t="s">
        <v>2156</v>
      </c>
      <c r="L190" s="197" t="s">
        <v>11</v>
      </c>
      <c r="M190" s="197">
        <v>1</v>
      </c>
      <c r="N190" s="231">
        <v>1559999.4410000001</v>
      </c>
      <c r="O190" s="106"/>
      <c r="P190" s="106"/>
      <c r="Q190" s="106"/>
      <c r="R190" s="106"/>
      <c r="S190" s="106"/>
    </row>
    <row r="191" spans="3:19" ht="14.25" customHeight="1" x14ac:dyDescent="0.25">
      <c r="C191" s="481">
        <v>3324</v>
      </c>
      <c r="D191" s="452">
        <v>45111</v>
      </c>
      <c r="E191" s="451" t="s">
        <v>2953</v>
      </c>
      <c r="F191" s="453" t="s">
        <v>11</v>
      </c>
      <c r="G191" s="482">
        <v>163625</v>
      </c>
      <c r="I191" s="203">
        <v>45069</v>
      </c>
      <c r="J191" s="196" t="s">
        <v>2157</v>
      </c>
      <c r="K191" s="196" t="s">
        <v>2158</v>
      </c>
      <c r="L191" s="197" t="s">
        <v>11</v>
      </c>
      <c r="M191" s="197">
        <v>1</v>
      </c>
      <c r="N191" s="231">
        <v>2834000.3509999998</v>
      </c>
      <c r="O191" s="106"/>
      <c r="P191" s="106"/>
      <c r="Q191" s="106"/>
      <c r="R191" s="106"/>
      <c r="S191" s="106"/>
    </row>
    <row r="192" spans="3:19" ht="14.25" customHeight="1" x14ac:dyDescent="0.25">
      <c r="C192" s="481">
        <v>871</v>
      </c>
      <c r="D192" s="452">
        <v>45113</v>
      </c>
      <c r="E192" s="451" t="s">
        <v>2954</v>
      </c>
      <c r="F192" s="453" t="s">
        <v>11</v>
      </c>
      <c r="G192" s="482">
        <v>178500</v>
      </c>
      <c r="I192" s="203">
        <v>45069</v>
      </c>
      <c r="J192" s="196" t="s">
        <v>497</v>
      </c>
      <c r="K192" s="196" t="s">
        <v>498</v>
      </c>
      <c r="L192" s="197" t="s">
        <v>11</v>
      </c>
      <c r="M192" s="197">
        <v>1</v>
      </c>
      <c r="N192" s="231">
        <v>233999.99349999998</v>
      </c>
      <c r="O192" s="106"/>
      <c r="P192" s="106"/>
      <c r="Q192" s="106"/>
      <c r="R192" s="106"/>
      <c r="S192" s="106"/>
    </row>
    <row r="193" spans="3:19" ht="14.25" customHeight="1" x14ac:dyDescent="0.25">
      <c r="C193" s="481">
        <v>3333</v>
      </c>
      <c r="D193" s="452">
        <v>45114</v>
      </c>
      <c r="E193" s="451" t="s">
        <v>2955</v>
      </c>
      <c r="F193" s="453" t="s">
        <v>11</v>
      </c>
      <c r="G193" s="482">
        <v>223125</v>
      </c>
      <c r="I193" s="203">
        <v>45070</v>
      </c>
      <c r="J193" s="196" t="s">
        <v>191</v>
      </c>
      <c r="K193" s="196" t="s">
        <v>192</v>
      </c>
      <c r="L193" s="197" t="s">
        <v>11</v>
      </c>
      <c r="M193" s="197">
        <v>3</v>
      </c>
      <c r="N193" s="231">
        <v>384732.40260000003</v>
      </c>
      <c r="O193" s="106"/>
      <c r="P193" s="106"/>
      <c r="Q193" s="106"/>
      <c r="R193" s="106"/>
      <c r="S193" s="106"/>
    </row>
    <row r="194" spans="3:19" ht="14.25" customHeight="1" x14ac:dyDescent="0.25">
      <c r="C194" s="481">
        <v>3350</v>
      </c>
      <c r="D194" s="452">
        <v>45114</v>
      </c>
      <c r="E194" s="451" t="s">
        <v>2956</v>
      </c>
      <c r="F194" s="453" t="s">
        <v>11</v>
      </c>
      <c r="G194" s="482">
        <v>235025</v>
      </c>
      <c r="I194" s="203">
        <v>45070</v>
      </c>
      <c r="J194" s="196" t="s">
        <v>2159</v>
      </c>
      <c r="K194" s="196" t="s">
        <v>2160</v>
      </c>
      <c r="L194" s="197" t="s">
        <v>11</v>
      </c>
      <c r="M194" s="197">
        <v>0.5</v>
      </c>
      <c r="N194" s="231">
        <v>1397500.0007150001</v>
      </c>
      <c r="O194" s="106"/>
      <c r="P194" s="106"/>
      <c r="Q194" s="106"/>
      <c r="R194" s="106"/>
      <c r="S194" s="106"/>
    </row>
    <row r="195" spans="3:19" ht="14.25" customHeight="1" x14ac:dyDescent="0.25">
      <c r="C195" s="481">
        <v>832</v>
      </c>
      <c r="D195" s="452">
        <v>45115</v>
      </c>
      <c r="E195" s="451" t="s">
        <v>2957</v>
      </c>
      <c r="F195" s="453" t="s">
        <v>11</v>
      </c>
      <c r="G195" s="482">
        <v>148750</v>
      </c>
      <c r="I195" s="203">
        <v>45073</v>
      </c>
      <c r="J195" s="196" t="s">
        <v>2161</v>
      </c>
      <c r="K195" s="196" t="s">
        <v>2162</v>
      </c>
      <c r="L195" s="197" t="s">
        <v>11</v>
      </c>
      <c r="M195" s="197">
        <v>1</v>
      </c>
      <c r="N195" s="231">
        <v>3186.82</v>
      </c>
      <c r="O195" s="106"/>
      <c r="P195" s="106"/>
      <c r="Q195" s="106"/>
      <c r="R195" s="106"/>
      <c r="S195" s="106"/>
    </row>
    <row r="196" spans="3:19" ht="14.25" customHeight="1" x14ac:dyDescent="0.25">
      <c r="C196" s="481">
        <v>832</v>
      </c>
      <c r="D196" s="452">
        <v>45115</v>
      </c>
      <c r="E196" s="451" t="s">
        <v>2958</v>
      </c>
      <c r="F196" s="453" t="s">
        <v>11</v>
      </c>
      <c r="G196" s="482">
        <v>148750</v>
      </c>
      <c r="I196" s="203">
        <v>45073</v>
      </c>
      <c r="J196" s="196" t="s">
        <v>473</v>
      </c>
      <c r="K196" s="196" t="s">
        <v>474</v>
      </c>
      <c r="L196" s="197" t="s">
        <v>11</v>
      </c>
      <c r="M196" s="197">
        <v>1</v>
      </c>
      <c r="N196" s="231">
        <v>5414.5</v>
      </c>
      <c r="O196" s="106"/>
      <c r="P196" s="106"/>
      <c r="Q196" s="106"/>
      <c r="R196" s="106"/>
      <c r="S196" s="106"/>
    </row>
    <row r="197" spans="3:19" ht="14.25" customHeight="1" thickBot="1" x14ac:dyDescent="0.3">
      <c r="C197" s="481" t="s">
        <v>2959</v>
      </c>
      <c r="D197" s="452">
        <v>45115</v>
      </c>
      <c r="E197" s="451" t="s">
        <v>2960</v>
      </c>
      <c r="F197" s="453" t="s">
        <v>11</v>
      </c>
      <c r="G197" s="482">
        <v>194118.75</v>
      </c>
      <c r="I197" s="199">
        <v>45073</v>
      </c>
      <c r="J197" s="200" t="s">
        <v>491</v>
      </c>
      <c r="K197" s="200" t="s">
        <v>492</v>
      </c>
      <c r="L197" s="201" t="s">
        <v>11</v>
      </c>
      <c r="M197" s="201">
        <v>1</v>
      </c>
      <c r="N197" s="232">
        <v>1127.6083000000001</v>
      </c>
      <c r="O197" s="106"/>
      <c r="P197" s="106"/>
      <c r="Q197" s="106"/>
      <c r="R197" s="106"/>
      <c r="S197" s="106"/>
    </row>
    <row r="198" spans="3:19" ht="14.25" customHeight="1" x14ac:dyDescent="0.25">
      <c r="C198" s="481" t="s">
        <v>2959</v>
      </c>
      <c r="D198" s="452">
        <v>45115</v>
      </c>
      <c r="E198" s="451" t="s">
        <v>2961</v>
      </c>
      <c r="F198" s="453" t="s">
        <v>11</v>
      </c>
      <c r="G198" s="482">
        <v>200812.5</v>
      </c>
      <c r="I198" s="370">
        <v>45078</v>
      </c>
      <c r="J198" s="371" t="s">
        <v>624</v>
      </c>
      <c r="K198" s="371" t="s">
        <v>625</v>
      </c>
      <c r="L198" s="198" t="s">
        <v>11</v>
      </c>
      <c r="M198" s="198">
        <v>4</v>
      </c>
      <c r="N198" s="233">
        <v>387426.41600000003</v>
      </c>
      <c r="O198" s="106"/>
      <c r="P198" s="106"/>
      <c r="Q198" s="106"/>
      <c r="R198" s="106"/>
      <c r="S198" s="106"/>
    </row>
    <row r="199" spans="3:19" ht="14.25" customHeight="1" x14ac:dyDescent="0.25">
      <c r="C199" s="481">
        <v>63</v>
      </c>
      <c r="D199" s="452">
        <v>45117</v>
      </c>
      <c r="E199" s="451" t="s">
        <v>2962</v>
      </c>
      <c r="F199" s="453" t="s">
        <v>11</v>
      </c>
      <c r="G199" s="482">
        <v>223125</v>
      </c>
      <c r="I199" s="203">
        <v>45082</v>
      </c>
      <c r="J199" s="196" t="s">
        <v>191</v>
      </c>
      <c r="K199" s="196" t="s">
        <v>192</v>
      </c>
      <c r="L199" s="197" t="s">
        <v>11</v>
      </c>
      <c r="M199" s="197">
        <v>1</v>
      </c>
      <c r="N199" s="231">
        <v>128244.1342</v>
      </c>
      <c r="O199" s="106"/>
      <c r="P199" s="106"/>
      <c r="Q199" s="106"/>
      <c r="R199" s="106"/>
      <c r="S199" s="106"/>
    </row>
    <row r="200" spans="3:19" ht="14.25" customHeight="1" x14ac:dyDescent="0.25">
      <c r="C200" s="481">
        <v>63</v>
      </c>
      <c r="D200" s="452">
        <v>45117</v>
      </c>
      <c r="E200" s="451" t="s">
        <v>2963</v>
      </c>
      <c r="F200" s="453" t="s">
        <v>11</v>
      </c>
      <c r="G200" s="482">
        <v>252875</v>
      </c>
      <c r="I200" s="203">
        <v>45082</v>
      </c>
      <c r="J200" s="196" t="s">
        <v>74</v>
      </c>
      <c r="K200" s="196" t="s">
        <v>75</v>
      </c>
      <c r="L200" s="197" t="s">
        <v>11</v>
      </c>
      <c r="M200" s="197">
        <v>4</v>
      </c>
      <c r="N200" s="231">
        <v>1328947.9840000002</v>
      </c>
      <c r="O200" s="106"/>
      <c r="P200" s="106"/>
      <c r="Q200" s="106"/>
      <c r="R200" s="106"/>
      <c r="S200" s="106"/>
    </row>
    <row r="201" spans="3:19" ht="14.25" customHeight="1" x14ac:dyDescent="0.25">
      <c r="C201" s="481">
        <v>63</v>
      </c>
      <c r="D201" s="452">
        <v>45117</v>
      </c>
      <c r="E201" s="451" t="s">
        <v>2964</v>
      </c>
      <c r="F201" s="453" t="s">
        <v>11</v>
      </c>
      <c r="G201" s="482">
        <v>371875</v>
      </c>
      <c r="I201" s="203">
        <v>45082</v>
      </c>
      <c r="J201" s="196" t="s">
        <v>2524</v>
      </c>
      <c r="K201" s="383" t="s">
        <v>2525</v>
      </c>
      <c r="L201" s="197" t="s">
        <v>11</v>
      </c>
      <c r="M201" s="197">
        <v>1</v>
      </c>
      <c r="N201" s="231">
        <v>128710.39999999999</v>
      </c>
      <c r="O201" s="106"/>
      <c r="P201" s="106"/>
      <c r="Q201" s="106"/>
      <c r="R201" s="106"/>
      <c r="S201" s="106"/>
    </row>
    <row r="202" spans="3:19" ht="14.25" customHeight="1" x14ac:dyDescent="0.25">
      <c r="C202" s="481">
        <v>3325</v>
      </c>
      <c r="D202" s="452">
        <v>45117</v>
      </c>
      <c r="E202" s="451" t="s">
        <v>2965</v>
      </c>
      <c r="F202" s="453" t="s">
        <v>11</v>
      </c>
      <c r="G202" s="482">
        <v>223125</v>
      </c>
      <c r="I202" s="203">
        <v>45082</v>
      </c>
      <c r="J202" s="196" t="s">
        <v>608</v>
      </c>
      <c r="K202" s="196" t="s">
        <v>609</v>
      </c>
      <c r="L202" s="197" t="s">
        <v>11</v>
      </c>
      <c r="M202" s="197">
        <v>1</v>
      </c>
      <c r="N202" s="231">
        <v>276371.55</v>
      </c>
      <c r="O202" s="106"/>
      <c r="P202" s="106"/>
      <c r="Q202" s="106"/>
      <c r="R202" s="106"/>
      <c r="S202" s="106"/>
    </row>
    <row r="203" spans="3:19" ht="14.25" customHeight="1" x14ac:dyDescent="0.25">
      <c r="C203" s="481">
        <v>3325</v>
      </c>
      <c r="D203" s="452">
        <v>45117</v>
      </c>
      <c r="E203" s="451" t="s">
        <v>2966</v>
      </c>
      <c r="F203" s="453" t="s">
        <v>11</v>
      </c>
      <c r="G203" s="482">
        <v>297500</v>
      </c>
      <c r="I203" s="203">
        <v>45083</v>
      </c>
      <c r="J203" s="196" t="s">
        <v>229</v>
      </c>
      <c r="K203" s="196" t="s">
        <v>230</v>
      </c>
      <c r="L203" s="197" t="s">
        <v>11</v>
      </c>
      <c r="M203" s="197">
        <v>9</v>
      </c>
      <c r="N203" s="231">
        <v>247156.50141</v>
      </c>
      <c r="O203" s="106"/>
      <c r="P203" s="106"/>
      <c r="Q203" s="106"/>
      <c r="R203" s="106"/>
      <c r="S203" s="106"/>
    </row>
    <row r="204" spans="3:19" ht="14.25" customHeight="1" x14ac:dyDescent="0.25">
      <c r="C204" s="481">
        <v>3325</v>
      </c>
      <c r="D204" s="452">
        <v>45117</v>
      </c>
      <c r="E204" s="451" t="s">
        <v>2967</v>
      </c>
      <c r="F204" s="453" t="s">
        <v>11</v>
      </c>
      <c r="G204" s="482">
        <v>74375</v>
      </c>
      <c r="I204" s="203">
        <v>45083</v>
      </c>
      <c r="J204" s="196" t="s">
        <v>596</v>
      </c>
      <c r="K204" s="196" t="s">
        <v>597</v>
      </c>
      <c r="L204" s="197" t="s">
        <v>11</v>
      </c>
      <c r="M204" s="197">
        <v>1</v>
      </c>
      <c r="N204" s="231">
        <v>604.02614999999992</v>
      </c>
      <c r="O204" s="106"/>
      <c r="P204" s="106"/>
      <c r="Q204" s="106"/>
      <c r="R204" s="106"/>
      <c r="S204" s="106"/>
    </row>
    <row r="205" spans="3:19" ht="14.25" customHeight="1" x14ac:dyDescent="0.25">
      <c r="C205" s="481">
        <v>3325</v>
      </c>
      <c r="D205" s="452">
        <v>45117</v>
      </c>
      <c r="E205" s="451" t="s">
        <v>1190</v>
      </c>
      <c r="F205" s="453" t="s">
        <v>11</v>
      </c>
      <c r="G205" s="482">
        <v>44625</v>
      </c>
      <c r="I205" s="203">
        <v>45083</v>
      </c>
      <c r="J205" s="196" t="s">
        <v>598</v>
      </c>
      <c r="K205" s="196" t="s">
        <v>599</v>
      </c>
      <c r="L205" s="197" t="s">
        <v>11</v>
      </c>
      <c r="M205" s="197">
        <v>1</v>
      </c>
      <c r="N205" s="231">
        <v>105.67557000000002</v>
      </c>
      <c r="O205" s="106"/>
      <c r="P205" s="106"/>
      <c r="Q205" s="106"/>
      <c r="R205" s="106"/>
      <c r="S205" s="106"/>
    </row>
    <row r="206" spans="3:19" ht="14.25" customHeight="1" x14ac:dyDescent="0.25">
      <c r="C206" s="481">
        <v>3331</v>
      </c>
      <c r="D206" s="452">
        <v>45118</v>
      </c>
      <c r="E206" s="451" t="s">
        <v>2082</v>
      </c>
      <c r="F206" s="453" t="s">
        <v>11</v>
      </c>
      <c r="G206" s="482">
        <v>119000</v>
      </c>
      <c r="I206" s="203">
        <v>45083</v>
      </c>
      <c r="J206" s="196" t="s">
        <v>2526</v>
      </c>
      <c r="K206" s="196" t="s">
        <v>2527</v>
      </c>
      <c r="L206" s="197" t="s">
        <v>11</v>
      </c>
      <c r="M206" s="197">
        <v>1</v>
      </c>
      <c r="N206" s="231">
        <v>278460</v>
      </c>
      <c r="O206" s="106"/>
      <c r="P206" s="106"/>
      <c r="Q206" s="106"/>
      <c r="R206" s="106"/>
      <c r="S206" s="106"/>
    </row>
    <row r="207" spans="3:19" ht="14.25" customHeight="1" x14ac:dyDescent="0.25">
      <c r="C207" s="481">
        <v>3331</v>
      </c>
      <c r="D207" s="452">
        <v>45118</v>
      </c>
      <c r="E207" s="451" t="s">
        <v>2968</v>
      </c>
      <c r="F207" s="453" t="s">
        <v>11</v>
      </c>
      <c r="G207" s="482">
        <v>44625</v>
      </c>
      <c r="I207" s="203">
        <v>45084</v>
      </c>
      <c r="J207" s="196" t="s">
        <v>2159</v>
      </c>
      <c r="K207" s="196" t="s">
        <v>2160</v>
      </c>
      <c r="L207" s="197" t="s">
        <v>11</v>
      </c>
      <c r="M207" s="197">
        <v>0.5</v>
      </c>
      <c r="N207" s="231">
        <v>1397500.0007150001</v>
      </c>
      <c r="O207" s="106"/>
      <c r="P207" s="106"/>
      <c r="Q207" s="106"/>
      <c r="R207" s="106"/>
      <c r="S207" s="106"/>
    </row>
    <row r="208" spans="3:19" ht="14.25" customHeight="1" x14ac:dyDescent="0.25">
      <c r="C208" s="481">
        <v>3331</v>
      </c>
      <c r="D208" s="452">
        <v>45118</v>
      </c>
      <c r="E208" s="451" t="s">
        <v>1190</v>
      </c>
      <c r="F208" s="453" t="s">
        <v>11</v>
      </c>
      <c r="G208" s="482">
        <v>44625</v>
      </c>
      <c r="I208" s="203">
        <v>45084</v>
      </c>
      <c r="J208" s="196" t="s">
        <v>229</v>
      </c>
      <c r="K208" s="196" t="s">
        <v>230</v>
      </c>
      <c r="L208" s="197" t="s">
        <v>11</v>
      </c>
      <c r="M208" s="197">
        <v>12</v>
      </c>
      <c r="N208" s="231">
        <v>329542.00187999994</v>
      </c>
      <c r="O208" s="106"/>
      <c r="P208" s="106"/>
      <c r="Q208" s="106"/>
      <c r="R208" s="106"/>
      <c r="S208" s="106"/>
    </row>
    <row r="209" spans="3:19" ht="14.25" customHeight="1" x14ac:dyDescent="0.25">
      <c r="C209" s="481">
        <v>3331</v>
      </c>
      <c r="D209" s="452">
        <v>45118</v>
      </c>
      <c r="E209" s="451" t="s">
        <v>2969</v>
      </c>
      <c r="F209" s="453" t="s">
        <v>11</v>
      </c>
      <c r="G209" s="482">
        <v>89250</v>
      </c>
      <c r="I209" s="203">
        <v>45086</v>
      </c>
      <c r="J209" s="196" t="s">
        <v>2159</v>
      </c>
      <c r="K209" s="196" t="s">
        <v>2160</v>
      </c>
      <c r="L209" s="197" t="s">
        <v>11</v>
      </c>
      <c r="M209" s="197">
        <v>0.5</v>
      </c>
      <c r="N209" s="231">
        <v>1397500.0007150001</v>
      </c>
      <c r="O209" s="106"/>
      <c r="P209" s="106"/>
      <c r="Q209" s="106"/>
      <c r="R209" s="106"/>
      <c r="S209" s="106"/>
    </row>
    <row r="210" spans="3:19" ht="14.25" customHeight="1" x14ac:dyDescent="0.25">
      <c r="C210" s="481">
        <v>3331</v>
      </c>
      <c r="D210" s="452">
        <v>45118</v>
      </c>
      <c r="E210" s="451" t="s">
        <v>2970</v>
      </c>
      <c r="F210" s="453" t="s">
        <v>11</v>
      </c>
      <c r="G210" s="482">
        <v>74375</v>
      </c>
      <c r="I210" s="203">
        <v>45090</v>
      </c>
      <c r="J210" s="196" t="s">
        <v>706</v>
      </c>
      <c r="K210" s="196" t="s">
        <v>707</v>
      </c>
      <c r="L210" s="197" t="s">
        <v>11</v>
      </c>
      <c r="M210" s="197">
        <v>1</v>
      </c>
      <c r="N210" s="231">
        <v>485730.011</v>
      </c>
      <c r="O210" s="106"/>
      <c r="P210" s="106"/>
      <c r="Q210" s="106"/>
      <c r="R210" s="106"/>
      <c r="S210" s="106"/>
    </row>
    <row r="211" spans="3:19" ht="14.25" customHeight="1" x14ac:dyDescent="0.25">
      <c r="C211" s="481">
        <v>3334</v>
      </c>
      <c r="D211" s="452">
        <v>45120</v>
      </c>
      <c r="E211" s="451" t="s">
        <v>1190</v>
      </c>
      <c r="F211" s="453" t="s">
        <v>11</v>
      </c>
      <c r="G211" s="482">
        <v>44625</v>
      </c>
      <c r="I211" s="203">
        <v>45090</v>
      </c>
      <c r="J211" s="196" t="s">
        <v>624</v>
      </c>
      <c r="K211" s="196" t="s">
        <v>625</v>
      </c>
      <c r="L211" s="197" t="s">
        <v>11</v>
      </c>
      <c r="M211" s="197">
        <v>2</v>
      </c>
      <c r="N211" s="231">
        <v>193713.20800000001</v>
      </c>
      <c r="O211" s="106"/>
      <c r="P211" s="106"/>
      <c r="Q211" s="106"/>
      <c r="R211" s="106"/>
      <c r="S211" s="106"/>
    </row>
    <row r="212" spans="3:19" ht="14.25" customHeight="1" x14ac:dyDescent="0.25">
      <c r="C212" s="481">
        <v>3334</v>
      </c>
      <c r="D212" s="452">
        <v>45120</v>
      </c>
      <c r="E212" s="451" t="s">
        <v>2971</v>
      </c>
      <c r="F212" s="453" t="s">
        <v>11</v>
      </c>
      <c r="G212" s="482">
        <v>89250</v>
      </c>
      <c r="I212" s="203">
        <v>45090</v>
      </c>
      <c r="J212" s="196" t="s">
        <v>1816</v>
      </c>
      <c r="K212" s="196" t="s">
        <v>1817</v>
      </c>
      <c r="L212" s="197" t="s">
        <v>11</v>
      </c>
      <c r="M212" s="197">
        <v>12</v>
      </c>
      <c r="N212" s="231">
        <v>178742.54580000002</v>
      </c>
      <c r="O212" s="106"/>
      <c r="P212" s="106"/>
      <c r="Q212" s="106"/>
      <c r="R212" s="106"/>
      <c r="S212" s="106"/>
    </row>
    <row r="213" spans="3:19" ht="14.25" customHeight="1" x14ac:dyDescent="0.25">
      <c r="C213" s="481">
        <v>3334</v>
      </c>
      <c r="D213" s="452">
        <v>45120</v>
      </c>
      <c r="E213" s="451" t="s">
        <v>2972</v>
      </c>
      <c r="F213" s="453" t="s">
        <v>11</v>
      </c>
      <c r="G213" s="482">
        <v>89250</v>
      </c>
      <c r="I213" s="203">
        <v>45090</v>
      </c>
      <c r="J213" s="196" t="s">
        <v>2528</v>
      </c>
      <c r="K213" s="196" t="s">
        <v>2529</v>
      </c>
      <c r="L213" s="197" t="s">
        <v>11</v>
      </c>
      <c r="M213" s="197">
        <v>1</v>
      </c>
      <c r="N213" s="231">
        <v>221375.7</v>
      </c>
      <c r="O213" s="106"/>
      <c r="P213" s="106"/>
      <c r="Q213" s="106"/>
      <c r="R213" s="106"/>
      <c r="S213" s="106"/>
    </row>
    <row r="214" spans="3:19" ht="14.25" customHeight="1" x14ac:dyDescent="0.25">
      <c r="C214" s="481">
        <v>887</v>
      </c>
      <c r="D214" s="452">
        <v>45121</v>
      </c>
      <c r="E214" s="451" t="s">
        <v>2973</v>
      </c>
      <c r="F214" s="453" t="s">
        <v>11</v>
      </c>
      <c r="G214" s="482">
        <v>235025</v>
      </c>
      <c r="I214" s="203">
        <v>45092</v>
      </c>
      <c r="J214" s="196" t="s">
        <v>2427</v>
      </c>
      <c r="K214" s="196" t="s">
        <v>2428</v>
      </c>
      <c r="L214" s="197" t="s">
        <v>11</v>
      </c>
      <c r="M214" s="197">
        <v>1</v>
      </c>
      <c r="N214" s="231">
        <v>5299.4496100000006</v>
      </c>
      <c r="O214" s="106"/>
      <c r="P214" s="106"/>
      <c r="Q214" s="106"/>
      <c r="R214" s="106"/>
      <c r="S214" s="106"/>
    </row>
    <row r="215" spans="3:19" ht="14.25" customHeight="1" x14ac:dyDescent="0.25">
      <c r="C215" s="481">
        <v>886</v>
      </c>
      <c r="D215" s="452">
        <v>45118</v>
      </c>
      <c r="E215" s="451" t="s">
        <v>2974</v>
      </c>
      <c r="F215" s="453" t="s">
        <v>11</v>
      </c>
      <c r="G215" s="482">
        <v>371875</v>
      </c>
      <c r="I215" s="203">
        <v>45092</v>
      </c>
      <c r="J215" s="196" t="s">
        <v>475</v>
      </c>
      <c r="K215" s="196" t="s">
        <v>476</v>
      </c>
      <c r="L215" s="197" t="s">
        <v>11</v>
      </c>
      <c r="M215" s="197">
        <v>1</v>
      </c>
      <c r="N215" s="231">
        <v>6822.27</v>
      </c>
      <c r="O215" s="106"/>
      <c r="P215" s="106"/>
      <c r="Q215" s="106"/>
      <c r="R215" s="106"/>
      <c r="S215" s="106"/>
    </row>
    <row r="216" spans="3:19" ht="14.25" customHeight="1" x14ac:dyDescent="0.25">
      <c r="C216" s="481">
        <v>3340</v>
      </c>
      <c r="D216" s="452">
        <v>45124</v>
      </c>
      <c r="E216" s="451" t="s">
        <v>2975</v>
      </c>
      <c r="F216" s="453" t="s">
        <v>11</v>
      </c>
      <c r="G216" s="482">
        <v>119000</v>
      </c>
      <c r="I216" s="203">
        <v>45098</v>
      </c>
      <c r="J216" s="196" t="s">
        <v>74</v>
      </c>
      <c r="K216" s="196" t="s">
        <v>75</v>
      </c>
      <c r="L216" s="197" t="s">
        <v>11</v>
      </c>
      <c r="M216" s="197">
        <v>2</v>
      </c>
      <c r="N216" s="231">
        <v>666651.1540000001</v>
      </c>
      <c r="O216" s="106"/>
      <c r="P216" s="106"/>
      <c r="Q216" s="106"/>
      <c r="R216" s="106"/>
      <c r="S216" s="106"/>
    </row>
    <row r="217" spans="3:19" ht="14.25" customHeight="1" x14ac:dyDescent="0.25">
      <c r="C217" s="481">
        <v>3340</v>
      </c>
      <c r="D217" s="452">
        <v>45124</v>
      </c>
      <c r="E217" s="451" t="s">
        <v>2976</v>
      </c>
      <c r="F217" s="453" t="s">
        <v>11</v>
      </c>
      <c r="G217" s="482">
        <v>119000</v>
      </c>
      <c r="I217" s="203">
        <v>45098</v>
      </c>
      <c r="J217" s="196" t="s">
        <v>191</v>
      </c>
      <c r="K217" s="196" t="s">
        <v>192</v>
      </c>
      <c r="L217" s="197" t="s">
        <v>11</v>
      </c>
      <c r="M217" s="197">
        <v>1</v>
      </c>
      <c r="N217" s="231">
        <v>128244.1342</v>
      </c>
      <c r="O217" s="106"/>
      <c r="P217" s="106"/>
      <c r="Q217" s="106"/>
      <c r="R217" s="106"/>
      <c r="S217" s="106"/>
    </row>
    <row r="218" spans="3:19" ht="14.25" customHeight="1" x14ac:dyDescent="0.25">
      <c r="C218" s="481">
        <v>2025</v>
      </c>
      <c r="D218" s="452">
        <v>45125</v>
      </c>
      <c r="E218" s="451" t="s">
        <v>2977</v>
      </c>
      <c r="F218" s="453" t="s">
        <v>11</v>
      </c>
      <c r="G218" s="482">
        <v>371875</v>
      </c>
      <c r="I218" s="203">
        <v>45098</v>
      </c>
      <c r="J218" s="196" t="s">
        <v>624</v>
      </c>
      <c r="K218" s="196" t="s">
        <v>625</v>
      </c>
      <c r="L218" s="197" t="s">
        <v>11</v>
      </c>
      <c r="M218" s="197">
        <v>4</v>
      </c>
      <c r="N218" s="231">
        <v>387431.25199999998</v>
      </c>
      <c r="O218" s="106"/>
      <c r="P218" s="106"/>
      <c r="Q218" s="106"/>
      <c r="R218" s="106"/>
      <c r="S218" s="106"/>
    </row>
    <row r="219" spans="3:19" ht="14.25" customHeight="1" x14ac:dyDescent="0.25">
      <c r="C219" s="481">
        <v>5981</v>
      </c>
      <c r="D219" s="452">
        <v>45126</v>
      </c>
      <c r="E219" s="451" t="s">
        <v>2978</v>
      </c>
      <c r="F219" s="453" t="s">
        <v>11</v>
      </c>
      <c r="G219" s="482">
        <v>59500</v>
      </c>
      <c r="I219" s="203">
        <v>45098</v>
      </c>
      <c r="J219" s="196" t="s">
        <v>475</v>
      </c>
      <c r="K219" s="196" t="s">
        <v>476</v>
      </c>
      <c r="L219" s="197" t="s">
        <v>11</v>
      </c>
      <c r="M219" s="197">
        <v>2</v>
      </c>
      <c r="N219" s="231">
        <v>13644.54</v>
      </c>
      <c r="O219" s="106"/>
      <c r="P219" s="106"/>
      <c r="Q219" s="106"/>
      <c r="R219" s="106"/>
      <c r="S219" s="106"/>
    </row>
    <row r="220" spans="3:19" ht="14.25" customHeight="1" x14ac:dyDescent="0.25">
      <c r="C220" s="481">
        <v>5981</v>
      </c>
      <c r="D220" s="452">
        <v>45126</v>
      </c>
      <c r="E220" s="451" t="s">
        <v>2979</v>
      </c>
      <c r="F220" s="453" t="s">
        <v>11</v>
      </c>
      <c r="G220" s="482">
        <v>89250</v>
      </c>
      <c r="I220" s="203">
        <v>45098</v>
      </c>
      <c r="J220" s="196" t="s">
        <v>2427</v>
      </c>
      <c r="K220" s="196" t="s">
        <v>2428</v>
      </c>
      <c r="L220" s="197" t="s">
        <v>11</v>
      </c>
      <c r="M220" s="197">
        <v>2</v>
      </c>
      <c r="N220" s="231">
        <v>10598.899220000001</v>
      </c>
      <c r="O220" s="106"/>
      <c r="P220" s="106"/>
      <c r="Q220" s="106"/>
      <c r="R220" s="106"/>
      <c r="S220" s="106"/>
    </row>
    <row r="221" spans="3:19" ht="14.25" customHeight="1" x14ac:dyDescent="0.25">
      <c r="C221" s="481">
        <v>5981</v>
      </c>
      <c r="D221" s="452">
        <v>45126</v>
      </c>
      <c r="E221" s="451" t="s">
        <v>2980</v>
      </c>
      <c r="F221" s="453" t="s">
        <v>11</v>
      </c>
      <c r="G221" s="482">
        <v>14875</v>
      </c>
      <c r="I221" s="203">
        <v>45098</v>
      </c>
      <c r="J221" s="196" t="s">
        <v>398</v>
      </c>
      <c r="K221" s="196" t="s">
        <v>399</v>
      </c>
      <c r="L221" s="197" t="s">
        <v>11</v>
      </c>
      <c r="M221" s="197">
        <v>2</v>
      </c>
      <c r="N221" s="231">
        <v>4354.8978200000001</v>
      </c>
      <c r="O221" s="106"/>
      <c r="P221" s="106"/>
      <c r="Q221" s="106"/>
      <c r="R221" s="106"/>
      <c r="S221" s="106"/>
    </row>
    <row r="222" spans="3:19" ht="14.25" customHeight="1" x14ac:dyDescent="0.25">
      <c r="C222" s="483">
        <v>5994</v>
      </c>
      <c r="D222" s="452">
        <v>45131</v>
      </c>
      <c r="E222" s="451" t="s">
        <v>2981</v>
      </c>
      <c r="F222" s="453" t="s">
        <v>11</v>
      </c>
      <c r="G222" s="482">
        <v>119000</v>
      </c>
      <c r="I222" s="203">
        <v>45098</v>
      </c>
      <c r="J222" s="196" t="s">
        <v>2530</v>
      </c>
      <c r="K222" s="196" t="s">
        <v>2531</v>
      </c>
      <c r="L222" s="197" t="s">
        <v>11</v>
      </c>
      <c r="M222" s="197">
        <v>4</v>
      </c>
      <c r="N222" s="231">
        <v>2160.3545599999998</v>
      </c>
    </row>
    <row r="223" spans="3:19" ht="14.25" customHeight="1" x14ac:dyDescent="0.25">
      <c r="C223" s="483">
        <v>887</v>
      </c>
      <c r="D223" s="452">
        <v>45133</v>
      </c>
      <c r="E223" s="451" t="s">
        <v>2982</v>
      </c>
      <c r="F223" s="453" t="s">
        <v>11</v>
      </c>
      <c r="G223" s="482">
        <v>235025</v>
      </c>
      <c r="I223" s="203">
        <v>45098</v>
      </c>
      <c r="J223" s="196" t="s">
        <v>2532</v>
      </c>
      <c r="K223" s="196" t="s">
        <v>2533</v>
      </c>
      <c r="L223" s="197" t="s">
        <v>11</v>
      </c>
      <c r="M223" s="197">
        <v>4</v>
      </c>
      <c r="N223" s="231">
        <v>1116.2533199999998</v>
      </c>
    </row>
    <row r="224" spans="3:19" ht="14.25" customHeight="1" x14ac:dyDescent="0.25">
      <c r="C224" s="483">
        <v>5994</v>
      </c>
      <c r="D224" s="452">
        <v>45134</v>
      </c>
      <c r="E224" s="451" t="s">
        <v>2983</v>
      </c>
      <c r="F224" s="453" t="s">
        <v>11</v>
      </c>
      <c r="G224" s="482">
        <v>119000</v>
      </c>
      <c r="I224" s="203">
        <v>45098</v>
      </c>
      <c r="J224" s="196" t="s">
        <v>2534</v>
      </c>
      <c r="K224" s="196" t="s">
        <v>2535</v>
      </c>
      <c r="L224" s="197" t="s">
        <v>11</v>
      </c>
      <c r="M224" s="197">
        <v>4</v>
      </c>
      <c r="N224" s="231">
        <v>404.20015999999998</v>
      </c>
    </row>
    <row r="225" spans="3:14" ht="14.25" customHeight="1" x14ac:dyDescent="0.25">
      <c r="C225" s="483">
        <v>887</v>
      </c>
      <c r="D225" s="474">
        <v>45133</v>
      </c>
      <c r="E225" s="475" t="s">
        <v>2982</v>
      </c>
      <c r="F225" s="476" t="s">
        <v>11</v>
      </c>
      <c r="G225" s="482">
        <v>235025</v>
      </c>
      <c r="I225" s="203">
        <v>45102</v>
      </c>
      <c r="J225" s="196" t="s">
        <v>624</v>
      </c>
      <c r="K225" s="196" t="s">
        <v>625</v>
      </c>
      <c r="L225" s="197" t="s">
        <v>11</v>
      </c>
      <c r="M225" s="197">
        <v>2</v>
      </c>
      <c r="N225" s="231">
        <v>193715.62599999999</v>
      </c>
    </row>
    <row r="226" spans="3:14" ht="14.25" customHeight="1" thickBot="1" x14ac:dyDescent="0.3">
      <c r="C226" s="484">
        <v>5994</v>
      </c>
      <c r="D226" s="485">
        <v>45134</v>
      </c>
      <c r="E226" s="7" t="s">
        <v>2983</v>
      </c>
      <c r="F226" s="486" t="s">
        <v>11</v>
      </c>
      <c r="G226" s="473">
        <v>119000</v>
      </c>
      <c r="I226" s="203">
        <v>45102</v>
      </c>
      <c r="J226" s="196" t="s">
        <v>2536</v>
      </c>
      <c r="K226" s="196" t="s">
        <v>2537</v>
      </c>
      <c r="L226" s="197" t="s">
        <v>11</v>
      </c>
      <c r="M226" s="197">
        <v>4</v>
      </c>
      <c r="N226" s="231">
        <v>92780.02552000001</v>
      </c>
    </row>
    <row r="227" spans="3:14" ht="14.25" customHeight="1" x14ac:dyDescent="0.25">
      <c r="C227" s="522" t="s">
        <v>3426</v>
      </c>
      <c r="D227" s="523">
        <v>45140</v>
      </c>
      <c r="E227" s="524" t="s">
        <v>3427</v>
      </c>
      <c r="F227" s="525" t="s">
        <v>11</v>
      </c>
      <c r="G227" s="468">
        <v>74375</v>
      </c>
      <c r="I227" s="203">
        <v>45102</v>
      </c>
      <c r="J227" s="196" t="s">
        <v>2159</v>
      </c>
      <c r="K227" s="196" t="s">
        <v>2160</v>
      </c>
      <c r="L227" s="197" t="s">
        <v>11</v>
      </c>
      <c r="M227" s="197">
        <v>0.5</v>
      </c>
      <c r="N227" s="231">
        <v>1397500.0007150001</v>
      </c>
    </row>
    <row r="228" spans="3:14" ht="14.25" customHeight="1" x14ac:dyDescent="0.25">
      <c r="C228" s="526" t="s">
        <v>3428</v>
      </c>
      <c r="D228" s="520">
        <v>45141</v>
      </c>
      <c r="E228" s="519" t="s">
        <v>3429</v>
      </c>
      <c r="F228" s="521" t="s">
        <v>11</v>
      </c>
      <c r="G228" s="482">
        <v>223125</v>
      </c>
      <c r="I228" s="203">
        <v>45102</v>
      </c>
      <c r="J228" s="196" t="s">
        <v>74</v>
      </c>
      <c r="K228" s="196" t="s">
        <v>75</v>
      </c>
      <c r="L228" s="197" t="s">
        <v>11</v>
      </c>
      <c r="M228" s="197">
        <v>1</v>
      </c>
      <c r="N228" s="231">
        <v>333325.57700000005</v>
      </c>
    </row>
    <row r="229" spans="3:14" ht="14.25" customHeight="1" x14ac:dyDescent="0.25">
      <c r="C229" s="526" t="s">
        <v>3430</v>
      </c>
      <c r="D229" s="520">
        <v>45143</v>
      </c>
      <c r="E229" s="519" t="s">
        <v>3431</v>
      </c>
      <c r="F229" s="521" t="s">
        <v>11</v>
      </c>
      <c r="G229" s="482">
        <v>89250</v>
      </c>
      <c r="I229" s="203">
        <v>45102</v>
      </c>
      <c r="J229" s="196" t="s">
        <v>2538</v>
      </c>
      <c r="K229" s="196" t="s">
        <v>2539</v>
      </c>
      <c r="L229" s="197" t="s">
        <v>11</v>
      </c>
      <c r="M229" s="197">
        <v>1</v>
      </c>
      <c r="N229" s="231">
        <v>610999.99505999999</v>
      </c>
    </row>
    <row r="230" spans="3:14" x14ac:dyDescent="0.25">
      <c r="C230" s="526">
        <v>3377</v>
      </c>
      <c r="D230" s="520">
        <v>45149</v>
      </c>
      <c r="E230" s="519" t="s">
        <v>3432</v>
      </c>
      <c r="F230" s="521" t="s">
        <v>11</v>
      </c>
      <c r="G230" s="482">
        <v>119000</v>
      </c>
      <c r="I230" s="203">
        <v>45102</v>
      </c>
      <c r="J230" s="196" t="s">
        <v>2540</v>
      </c>
      <c r="K230" s="196" t="s">
        <v>2541</v>
      </c>
      <c r="L230" s="197" t="s">
        <v>11</v>
      </c>
      <c r="M230" s="197">
        <v>1</v>
      </c>
      <c r="N230" s="231">
        <v>111318.80942000001</v>
      </c>
    </row>
    <row r="231" spans="3:14" x14ac:dyDescent="0.25">
      <c r="C231" s="526" t="s">
        <v>3433</v>
      </c>
      <c r="D231" s="520">
        <v>45149</v>
      </c>
      <c r="E231" s="519" t="s">
        <v>3434</v>
      </c>
      <c r="F231" s="521" t="s">
        <v>11</v>
      </c>
      <c r="G231" s="482">
        <v>446250</v>
      </c>
      <c r="I231" s="203">
        <v>45102</v>
      </c>
      <c r="J231" s="196" t="s">
        <v>2542</v>
      </c>
      <c r="K231" s="196" t="s">
        <v>2543</v>
      </c>
      <c r="L231" s="197" t="s">
        <v>11</v>
      </c>
      <c r="M231" s="197">
        <v>2</v>
      </c>
      <c r="N231" s="231">
        <v>1303.0071599999999</v>
      </c>
    </row>
    <row r="232" spans="3:14" x14ac:dyDescent="0.25">
      <c r="C232" s="526">
        <v>115</v>
      </c>
      <c r="D232" s="520">
        <v>45149</v>
      </c>
      <c r="E232" s="519" t="s">
        <v>3435</v>
      </c>
      <c r="F232" s="521" t="s">
        <v>11</v>
      </c>
      <c r="G232" s="482">
        <v>297500</v>
      </c>
      <c r="I232" s="203">
        <v>45102</v>
      </c>
      <c r="J232" s="196" t="s">
        <v>2544</v>
      </c>
      <c r="K232" s="196" t="s">
        <v>2545</v>
      </c>
      <c r="L232" s="197" t="s">
        <v>11</v>
      </c>
      <c r="M232" s="197">
        <v>2</v>
      </c>
      <c r="N232" s="231">
        <v>229.32728000000003</v>
      </c>
    </row>
    <row r="233" spans="3:14" x14ac:dyDescent="0.25">
      <c r="C233" s="526">
        <v>115</v>
      </c>
      <c r="D233" s="520">
        <v>45149</v>
      </c>
      <c r="E233" s="519" t="s">
        <v>3436</v>
      </c>
      <c r="F233" s="521" t="s">
        <v>11</v>
      </c>
      <c r="G233" s="482">
        <v>520625</v>
      </c>
      <c r="I233" s="203">
        <v>45102</v>
      </c>
      <c r="J233" s="196" t="s">
        <v>2546</v>
      </c>
      <c r="K233" s="196" t="s">
        <v>2547</v>
      </c>
      <c r="L233" s="197" t="s">
        <v>11</v>
      </c>
      <c r="M233" s="197">
        <v>4</v>
      </c>
      <c r="N233" s="231">
        <v>19148.704119999999</v>
      </c>
    </row>
    <row r="234" spans="3:14" x14ac:dyDescent="0.25">
      <c r="C234" s="526">
        <v>115</v>
      </c>
      <c r="D234" s="520">
        <v>45149</v>
      </c>
      <c r="E234" s="519" t="s">
        <v>3437</v>
      </c>
      <c r="F234" s="521" t="s">
        <v>11</v>
      </c>
      <c r="G234" s="482">
        <v>297500</v>
      </c>
      <c r="I234" s="203">
        <v>45102</v>
      </c>
      <c r="J234" s="196" t="s">
        <v>243</v>
      </c>
      <c r="K234" s="196" t="s">
        <v>244</v>
      </c>
      <c r="L234" s="197" t="s">
        <v>11</v>
      </c>
      <c r="M234" s="197">
        <v>4</v>
      </c>
      <c r="N234" s="231">
        <v>5155.34656</v>
      </c>
    </row>
    <row r="235" spans="3:14" x14ac:dyDescent="0.25">
      <c r="C235" s="526">
        <v>115</v>
      </c>
      <c r="D235" s="520">
        <v>45149</v>
      </c>
      <c r="E235" s="519" t="s">
        <v>3438</v>
      </c>
      <c r="F235" s="521" t="s">
        <v>11</v>
      </c>
      <c r="G235" s="482">
        <v>520625</v>
      </c>
      <c r="I235" s="203">
        <v>45103</v>
      </c>
      <c r="J235" s="196" t="s">
        <v>1375</v>
      </c>
      <c r="K235" s="196" t="s">
        <v>1376</v>
      </c>
      <c r="L235" s="197" t="s">
        <v>11</v>
      </c>
      <c r="M235" s="197">
        <v>1</v>
      </c>
      <c r="N235" s="231">
        <v>2470000.0070199999</v>
      </c>
    </row>
    <row r="236" spans="3:14" x14ac:dyDescent="0.25">
      <c r="C236" s="526">
        <v>116</v>
      </c>
      <c r="D236" s="520">
        <v>45149</v>
      </c>
      <c r="E236" s="519" t="s">
        <v>3439</v>
      </c>
      <c r="F236" s="521" t="s">
        <v>11</v>
      </c>
      <c r="G236" s="482">
        <v>520625</v>
      </c>
      <c r="I236" s="203">
        <v>45103</v>
      </c>
      <c r="J236" s="196" t="s">
        <v>622</v>
      </c>
      <c r="K236" s="196" t="s">
        <v>623</v>
      </c>
      <c r="L236" s="197" t="s">
        <v>11</v>
      </c>
      <c r="M236" s="197">
        <v>1</v>
      </c>
      <c r="N236" s="231">
        <v>559000.00338000001</v>
      </c>
    </row>
    <row r="237" spans="3:14" x14ac:dyDescent="0.25">
      <c r="C237" s="526">
        <v>116</v>
      </c>
      <c r="D237" s="520">
        <v>45149</v>
      </c>
      <c r="E237" s="519" t="s">
        <v>3440</v>
      </c>
      <c r="F237" s="521" t="s">
        <v>11</v>
      </c>
      <c r="G237" s="482">
        <v>148750</v>
      </c>
      <c r="I237" s="203">
        <v>45103</v>
      </c>
      <c r="J237" s="196" t="s">
        <v>1010</v>
      </c>
      <c r="K237" s="196" t="s">
        <v>1011</v>
      </c>
      <c r="L237" s="197" t="s">
        <v>11</v>
      </c>
      <c r="M237" s="197">
        <v>3</v>
      </c>
      <c r="N237" s="231">
        <v>97499.984400000016</v>
      </c>
    </row>
    <row r="238" spans="3:14" x14ac:dyDescent="0.25">
      <c r="C238" s="526">
        <v>116</v>
      </c>
      <c r="D238" s="520">
        <v>45149</v>
      </c>
      <c r="E238" s="519" t="s">
        <v>3441</v>
      </c>
      <c r="F238" s="521" t="s">
        <v>11</v>
      </c>
      <c r="G238" s="482">
        <v>223125</v>
      </c>
      <c r="I238" s="203">
        <v>45104</v>
      </c>
      <c r="J238" s="196" t="s">
        <v>2548</v>
      </c>
      <c r="K238" s="196" t="s">
        <v>2549</v>
      </c>
      <c r="L238" s="197" t="s">
        <v>11</v>
      </c>
      <c r="M238" s="197">
        <v>1</v>
      </c>
      <c r="N238" s="231">
        <v>1127608.3</v>
      </c>
    </row>
    <row r="239" spans="3:14" x14ac:dyDescent="0.25">
      <c r="C239" s="526" t="s">
        <v>3442</v>
      </c>
      <c r="D239" s="520">
        <v>45152</v>
      </c>
      <c r="E239" s="519" t="s">
        <v>3443</v>
      </c>
      <c r="F239" s="521" t="s">
        <v>11</v>
      </c>
      <c r="G239" s="482">
        <v>223125</v>
      </c>
      <c r="I239" s="203">
        <v>45105</v>
      </c>
      <c r="J239" s="196" t="s">
        <v>191</v>
      </c>
      <c r="K239" s="196" t="s">
        <v>192</v>
      </c>
      <c r="L239" s="197" t="s">
        <v>11</v>
      </c>
      <c r="M239" s="197">
        <v>1</v>
      </c>
      <c r="N239" s="231">
        <v>128244.1342</v>
      </c>
    </row>
    <row r="240" spans="3:14" x14ac:dyDescent="0.25">
      <c r="C240" s="526" t="s">
        <v>3444</v>
      </c>
      <c r="D240" s="520">
        <v>45152</v>
      </c>
      <c r="E240" s="519" t="s">
        <v>3445</v>
      </c>
      <c r="F240" s="521" t="s">
        <v>11</v>
      </c>
      <c r="G240" s="482">
        <v>89250</v>
      </c>
      <c r="I240" s="203">
        <v>45105</v>
      </c>
      <c r="J240" s="196" t="s">
        <v>2550</v>
      </c>
      <c r="K240" s="196" t="s">
        <v>2551</v>
      </c>
      <c r="L240" s="197" t="s">
        <v>11</v>
      </c>
      <c r="M240" s="197">
        <v>1</v>
      </c>
      <c r="N240" s="231">
        <v>561189.72</v>
      </c>
    </row>
    <row r="241" spans="3:14" x14ac:dyDescent="0.25">
      <c r="C241" s="526">
        <v>76</v>
      </c>
      <c r="D241" s="520">
        <v>45152</v>
      </c>
      <c r="E241" s="519" t="s">
        <v>3446</v>
      </c>
      <c r="F241" s="521" t="s">
        <v>11</v>
      </c>
      <c r="G241" s="482">
        <v>357000</v>
      </c>
      <c r="I241" s="203">
        <v>45105</v>
      </c>
      <c r="J241" s="196" t="s">
        <v>191</v>
      </c>
      <c r="K241" s="196" t="s">
        <v>192</v>
      </c>
      <c r="L241" s="197" t="s">
        <v>11</v>
      </c>
      <c r="M241" s="197">
        <v>1</v>
      </c>
      <c r="N241" s="231">
        <v>128244.1342</v>
      </c>
    </row>
    <row r="242" spans="3:14" x14ac:dyDescent="0.25">
      <c r="C242" s="526">
        <v>76</v>
      </c>
      <c r="D242" s="520">
        <v>45152</v>
      </c>
      <c r="E242" s="519" t="s">
        <v>3447</v>
      </c>
      <c r="F242" s="521" t="s">
        <v>11</v>
      </c>
      <c r="G242" s="482">
        <v>238000</v>
      </c>
      <c r="I242" s="203">
        <v>45105</v>
      </c>
      <c r="J242" s="196" t="s">
        <v>2552</v>
      </c>
      <c r="K242" s="196" t="s">
        <v>2553</v>
      </c>
      <c r="L242" s="197" t="s">
        <v>11</v>
      </c>
      <c r="M242" s="197">
        <v>2</v>
      </c>
      <c r="N242" s="231">
        <v>9822.1505199999992</v>
      </c>
    </row>
    <row r="243" spans="3:14" x14ac:dyDescent="0.25">
      <c r="C243" s="526">
        <v>76</v>
      </c>
      <c r="D243" s="520">
        <v>45152</v>
      </c>
      <c r="E243" s="519" t="s">
        <v>3448</v>
      </c>
      <c r="F243" s="521" t="s">
        <v>11</v>
      </c>
      <c r="G243" s="482">
        <v>193375</v>
      </c>
      <c r="I243" s="203">
        <v>45105</v>
      </c>
      <c r="J243" s="196" t="s">
        <v>800</v>
      </c>
      <c r="K243" s="196" t="s">
        <v>801</v>
      </c>
      <c r="L243" s="197" t="s">
        <v>11</v>
      </c>
      <c r="M243" s="197">
        <v>1</v>
      </c>
      <c r="N243" s="231">
        <v>7182.7364700000007</v>
      </c>
    </row>
    <row r="244" spans="3:14" x14ac:dyDescent="0.25">
      <c r="C244" s="526">
        <v>3387</v>
      </c>
      <c r="D244" s="520">
        <v>45152</v>
      </c>
      <c r="E244" s="519" t="s">
        <v>3449</v>
      </c>
      <c r="F244" s="521" t="s">
        <v>11</v>
      </c>
      <c r="G244" s="482">
        <v>148750</v>
      </c>
      <c r="I244" s="203">
        <v>45105</v>
      </c>
      <c r="J244" s="196" t="s">
        <v>289</v>
      </c>
      <c r="K244" s="196" t="s">
        <v>290</v>
      </c>
      <c r="L244" s="197" t="s">
        <v>11</v>
      </c>
      <c r="M244" s="197">
        <v>1</v>
      </c>
      <c r="N244" s="231">
        <v>533.82329000000004</v>
      </c>
    </row>
    <row r="245" spans="3:14" x14ac:dyDescent="0.25">
      <c r="C245" s="526">
        <v>3387</v>
      </c>
      <c r="D245" s="520">
        <v>45152</v>
      </c>
      <c r="E245" s="519" t="s">
        <v>3450</v>
      </c>
      <c r="F245" s="521" t="s">
        <v>11</v>
      </c>
      <c r="G245" s="482">
        <v>357000</v>
      </c>
      <c r="I245" s="203">
        <v>45105</v>
      </c>
      <c r="J245" s="196" t="s">
        <v>259</v>
      </c>
      <c r="K245" s="196" t="s">
        <v>260</v>
      </c>
      <c r="L245" s="197" t="s">
        <v>11</v>
      </c>
      <c r="M245" s="197">
        <v>5</v>
      </c>
      <c r="N245" s="231">
        <v>43942.612350000003</v>
      </c>
    </row>
    <row r="246" spans="3:14" x14ac:dyDescent="0.25">
      <c r="C246" s="526">
        <v>3387</v>
      </c>
      <c r="D246" s="520">
        <v>45152</v>
      </c>
      <c r="E246" s="519" t="s">
        <v>3451</v>
      </c>
      <c r="F246" s="521" t="s">
        <v>11</v>
      </c>
      <c r="G246" s="482">
        <v>59500</v>
      </c>
      <c r="I246" s="203">
        <v>45105</v>
      </c>
      <c r="J246" s="196" t="s">
        <v>2391</v>
      </c>
      <c r="K246" s="196" t="s">
        <v>2392</v>
      </c>
      <c r="L246" s="197" t="s">
        <v>11</v>
      </c>
      <c r="M246" s="197">
        <v>1</v>
      </c>
      <c r="N246" s="231">
        <v>14696.5</v>
      </c>
    </row>
    <row r="247" spans="3:14" x14ac:dyDescent="0.25">
      <c r="C247" s="526">
        <v>3387</v>
      </c>
      <c r="D247" s="520">
        <v>45152</v>
      </c>
      <c r="E247" s="519" t="s">
        <v>3452</v>
      </c>
      <c r="F247" s="521" t="s">
        <v>11</v>
      </c>
      <c r="G247" s="482">
        <v>148750</v>
      </c>
      <c r="I247" s="203">
        <v>45106</v>
      </c>
      <c r="J247" s="196" t="s">
        <v>2139</v>
      </c>
      <c r="K247" s="196" t="s">
        <v>2140</v>
      </c>
      <c r="L247" s="197" t="s">
        <v>11</v>
      </c>
      <c r="M247" s="197">
        <v>1</v>
      </c>
      <c r="N247" s="231">
        <v>356358.82919000002</v>
      </c>
    </row>
    <row r="248" spans="3:14" x14ac:dyDescent="0.25">
      <c r="C248" s="526">
        <v>3387</v>
      </c>
      <c r="D248" s="520">
        <v>45152</v>
      </c>
      <c r="E248" s="519" t="s">
        <v>3453</v>
      </c>
      <c r="F248" s="521" t="s">
        <v>11</v>
      </c>
      <c r="G248" s="482">
        <v>238000</v>
      </c>
      <c r="I248" s="203">
        <v>45106</v>
      </c>
      <c r="J248" s="196" t="s">
        <v>1612</v>
      </c>
      <c r="K248" s="196" t="s">
        <v>1613</v>
      </c>
      <c r="L248" s="197" t="s">
        <v>11</v>
      </c>
      <c r="M248" s="197">
        <v>2</v>
      </c>
      <c r="N248" s="231">
        <v>2330.7720800000002</v>
      </c>
    </row>
    <row r="249" spans="3:14" x14ac:dyDescent="0.25">
      <c r="C249" s="526">
        <v>3387</v>
      </c>
      <c r="D249" s="520">
        <v>45152</v>
      </c>
      <c r="E249" s="519" t="s">
        <v>3454</v>
      </c>
      <c r="F249" s="521" t="s">
        <v>11</v>
      </c>
      <c r="G249" s="482">
        <v>29750</v>
      </c>
      <c r="I249" s="203">
        <v>45106</v>
      </c>
      <c r="J249" s="196" t="s">
        <v>396</v>
      </c>
      <c r="K249" s="196" t="s">
        <v>397</v>
      </c>
      <c r="L249" s="197" t="s">
        <v>11</v>
      </c>
      <c r="M249" s="197">
        <v>1</v>
      </c>
      <c r="N249" s="231">
        <v>27481.109110000005</v>
      </c>
    </row>
    <row r="250" spans="3:14" ht="15.75" thickBot="1" x14ac:dyDescent="0.3">
      <c r="C250" s="526">
        <v>3387</v>
      </c>
      <c r="D250" s="520">
        <v>45152</v>
      </c>
      <c r="E250" s="519" t="s">
        <v>3455</v>
      </c>
      <c r="F250" s="521" t="s">
        <v>11</v>
      </c>
      <c r="G250" s="482">
        <v>59500</v>
      </c>
      <c r="I250" s="199">
        <v>45106</v>
      </c>
      <c r="J250" s="200" t="s">
        <v>521</v>
      </c>
      <c r="K250" s="200" t="s">
        <v>522</v>
      </c>
      <c r="L250" s="201" t="s">
        <v>11</v>
      </c>
      <c r="M250" s="201">
        <v>1</v>
      </c>
      <c r="N250" s="232">
        <v>16732.290119999998</v>
      </c>
    </row>
    <row r="251" spans="3:14" x14ac:dyDescent="0.25">
      <c r="C251" s="526">
        <v>3387</v>
      </c>
      <c r="D251" s="520">
        <v>45152</v>
      </c>
      <c r="E251" s="519" t="s">
        <v>3456</v>
      </c>
      <c r="F251" s="521" t="s">
        <v>11</v>
      </c>
      <c r="G251" s="482">
        <v>59500</v>
      </c>
      <c r="I251" s="464">
        <v>45111</v>
      </c>
      <c r="J251" s="465" t="s">
        <v>519</v>
      </c>
      <c r="K251" s="465" t="s">
        <v>520</v>
      </c>
      <c r="L251" s="466" t="s">
        <v>11</v>
      </c>
      <c r="M251" s="467">
        <v>2</v>
      </c>
      <c r="N251" s="468">
        <v>27424.597199999997</v>
      </c>
    </row>
    <row r="252" spans="3:14" x14ac:dyDescent="0.25">
      <c r="C252" s="526">
        <v>1458</v>
      </c>
      <c r="D252" s="520">
        <v>45152</v>
      </c>
      <c r="E252" s="519" t="s">
        <v>3457</v>
      </c>
      <c r="F252" s="521" t="s">
        <v>11</v>
      </c>
      <c r="G252" s="482">
        <v>371875</v>
      </c>
      <c r="I252" s="491">
        <v>45111</v>
      </c>
      <c r="J252" s="461" t="s">
        <v>1804</v>
      </c>
      <c r="K252" s="461" t="s">
        <v>1805</v>
      </c>
      <c r="L252" s="462" t="s">
        <v>11</v>
      </c>
      <c r="M252" s="463">
        <v>2</v>
      </c>
      <c r="N252" s="482">
        <v>2080.9934600000001</v>
      </c>
    </row>
    <row r="253" spans="3:14" x14ac:dyDescent="0.25">
      <c r="C253" s="526">
        <v>2037</v>
      </c>
      <c r="D253" s="520">
        <v>45153</v>
      </c>
      <c r="E253" s="519" t="s">
        <v>3458</v>
      </c>
      <c r="F253" s="521" t="s">
        <v>11</v>
      </c>
      <c r="G253" s="482">
        <v>223125</v>
      </c>
      <c r="I253" s="491">
        <v>45113</v>
      </c>
      <c r="J253" s="461" t="s">
        <v>74</v>
      </c>
      <c r="K253" s="461" t="s">
        <v>75</v>
      </c>
      <c r="L253" s="462" t="s">
        <v>11</v>
      </c>
      <c r="M253" s="463">
        <v>1</v>
      </c>
      <c r="N253" s="482">
        <v>107768.18000000001</v>
      </c>
    </row>
    <row r="254" spans="3:14" x14ac:dyDescent="0.25">
      <c r="C254" s="526">
        <v>2039</v>
      </c>
      <c r="D254" s="520">
        <v>45153</v>
      </c>
      <c r="E254" s="519" t="s">
        <v>3459</v>
      </c>
      <c r="F254" s="521" t="s">
        <v>11</v>
      </c>
      <c r="G254" s="482">
        <v>119000</v>
      </c>
      <c r="I254" s="491">
        <v>45113</v>
      </c>
      <c r="J254" s="461" t="s">
        <v>191</v>
      </c>
      <c r="K254" s="461" t="s">
        <v>192</v>
      </c>
      <c r="L254" s="462" t="s">
        <v>11</v>
      </c>
      <c r="M254" s="463">
        <v>2</v>
      </c>
      <c r="N254" s="482">
        <v>256488.2684</v>
      </c>
    </row>
    <row r="255" spans="3:14" x14ac:dyDescent="0.25">
      <c r="C255" s="526">
        <v>3391</v>
      </c>
      <c r="D255" s="520">
        <v>45156</v>
      </c>
      <c r="E255" s="519" t="s">
        <v>3460</v>
      </c>
      <c r="F255" s="521" t="s">
        <v>11</v>
      </c>
      <c r="G255" s="482">
        <v>297500</v>
      </c>
      <c r="I255" s="491">
        <v>45113</v>
      </c>
      <c r="J255" s="461" t="s">
        <v>521</v>
      </c>
      <c r="K255" s="461" t="s">
        <v>522</v>
      </c>
      <c r="L255" s="462" t="s">
        <v>11</v>
      </c>
      <c r="M255" s="463">
        <v>4</v>
      </c>
      <c r="N255" s="482">
        <v>512976.5368</v>
      </c>
    </row>
    <row r="256" spans="3:14" x14ac:dyDescent="0.25">
      <c r="C256" s="526">
        <v>3391</v>
      </c>
      <c r="D256" s="520">
        <v>45156</v>
      </c>
      <c r="E256" s="519" t="s">
        <v>3461</v>
      </c>
      <c r="F256" s="521" t="s">
        <v>11</v>
      </c>
      <c r="G256" s="482">
        <v>104125</v>
      </c>
      <c r="I256" s="491">
        <v>45113</v>
      </c>
      <c r="J256" s="461" t="s">
        <v>1804</v>
      </c>
      <c r="K256" s="461" t="s">
        <v>1805</v>
      </c>
      <c r="L256" s="462" t="s">
        <v>11</v>
      </c>
      <c r="M256" s="463">
        <v>4</v>
      </c>
      <c r="N256" s="482">
        <v>512976.5368</v>
      </c>
    </row>
    <row r="257" spans="3:14" x14ac:dyDescent="0.25">
      <c r="C257" s="526">
        <v>3391</v>
      </c>
      <c r="D257" s="520">
        <v>45156</v>
      </c>
      <c r="E257" s="519" t="s">
        <v>3462</v>
      </c>
      <c r="F257" s="521" t="s">
        <v>11</v>
      </c>
      <c r="G257" s="482">
        <v>59500</v>
      </c>
      <c r="I257" s="491">
        <v>45113</v>
      </c>
      <c r="J257" s="461" t="s">
        <v>2984</v>
      </c>
      <c r="K257" s="461" t="s">
        <v>2985</v>
      </c>
      <c r="L257" s="462" t="s">
        <v>11</v>
      </c>
      <c r="M257" s="463">
        <v>10</v>
      </c>
      <c r="N257" s="482">
        <v>1282441.3420000002</v>
      </c>
    </row>
    <row r="258" spans="3:14" x14ac:dyDescent="0.25">
      <c r="C258" s="526" t="s">
        <v>3463</v>
      </c>
      <c r="D258" s="520">
        <v>45160</v>
      </c>
      <c r="E258" s="519" t="s">
        <v>3419</v>
      </c>
      <c r="F258" s="521" t="s">
        <v>11</v>
      </c>
      <c r="G258" s="482">
        <v>223125</v>
      </c>
      <c r="I258" s="491">
        <v>45113</v>
      </c>
      <c r="J258" s="461" t="s">
        <v>1233</v>
      </c>
      <c r="K258" s="461" t="s">
        <v>1234</v>
      </c>
      <c r="L258" s="462" t="s">
        <v>11</v>
      </c>
      <c r="M258" s="463">
        <v>12</v>
      </c>
      <c r="N258" s="482">
        <v>1343.1053999999999</v>
      </c>
    </row>
    <row r="259" spans="3:14" x14ac:dyDescent="0.25">
      <c r="C259" s="526">
        <v>3393</v>
      </c>
      <c r="D259" s="520">
        <v>45161</v>
      </c>
      <c r="E259" s="519" t="s">
        <v>3464</v>
      </c>
      <c r="F259" s="521" t="s">
        <v>11</v>
      </c>
      <c r="G259" s="482">
        <v>446250</v>
      </c>
      <c r="I259" s="491">
        <v>45115</v>
      </c>
      <c r="J259" s="461" t="s">
        <v>2779</v>
      </c>
      <c r="K259" s="461" t="s">
        <v>2472</v>
      </c>
      <c r="L259" s="462" t="s">
        <v>11</v>
      </c>
      <c r="M259" s="463">
        <v>2</v>
      </c>
      <c r="N259" s="482">
        <v>108290</v>
      </c>
    </row>
    <row r="260" spans="3:14" x14ac:dyDescent="0.25">
      <c r="C260" s="526">
        <v>3393</v>
      </c>
      <c r="D260" s="520">
        <v>45161</v>
      </c>
      <c r="E260" s="519" t="s">
        <v>3178</v>
      </c>
      <c r="F260" s="521" t="s">
        <v>11</v>
      </c>
      <c r="G260" s="482">
        <v>44625</v>
      </c>
      <c r="I260" s="491">
        <v>45118</v>
      </c>
      <c r="J260" s="461" t="s">
        <v>636</v>
      </c>
      <c r="K260" s="461" t="s">
        <v>637</v>
      </c>
      <c r="L260" s="462" t="s">
        <v>11</v>
      </c>
      <c r="M260" s="463">
        <v>20</v>
      </c>
      <c r="N260" s="482">
        <v>563689.98140000005</v>
      </c>
    </row>
    <row r="261" spans="3:14" x14ac:dyDescent="0.25">
      <c r="C261" s="526" t="s">
        <v>3465</v>
      </c>
      <c r="D261" s="520">
        <v>45163</v>
      </c>
      <c r="E261" s="519" t="s">
        <v>3466</v>
      </c>
      <c r="F261" s="521" t="s">
        <v>11</v>
      </c>
      <c r="G261" s="482">
        <v>148750</v>
      </c>
      <c r="I261" s="491">
        <v>45118</v>
      </c>
      <c r="J261" s="461" t="s">
        <v>981</v>
      </c>
      <c r="K261" s="461" t="s">
        <v>982</v>
      </c>
      <c r="L261" s="462" t="s">
        <v>11</v>
      </c>
      <c r="M261" s="463">
        <v>1</v>
      </c>
      <c r="N261" s="482">
        <v>96920.679310000007</v>
      </c>
    </row>
    <row r="262" spans="3:14" x14ac:dyDescent="0.25">
      <c r="C262" s="526" t="s">
        <v>3467</v>
      </c>
      <c r="D262" s="520">
        <v>45163</v>
      </c>
      <c r="E262" s="519" t="s">
        <v>3468</v>
      </c>
      <c r="F262" s="521" t="s">
        <v>11</v>
      </c>
      <c r="G262" s="482">
        <v>59500</v>
      </c>
      <c r="I262" s="491">
        <v>45118</v>
      </c>
      <c r="J262" s="461" t="s">
        <v>1581</v>
      </c>
      <c r="K262" s="461" t="s">
        <v>1582</v>
      </c>
      <c r="L262" s="462" t="s">
        <v>11</v>
      </c>
      <c r="M262" s="463">
        <v>1</v>
      </c>
      <c r="N262" s="482">
        <v>41278.786639999998</v>
      </c>
    </row>
    <row r="263" spans="3:14" x14ac:dyDescent="0.25">
      <c r="C263" s="526">
        <v>6264</v>
      </c>
      <c r="D263" s="520">
        <v>45163</v>
      </c>
      <c r="E263" s="519" t="s">
        <v>3469</v>
      </c>
      <c r="F263" s="521" t="s">
        <v>11</v>
      </c>
      <c r="G263" s="482">
        <v>59500</v>
      </c>
      <c r="I263" s="491">
        <v>45118</v>
      </c>
      <c r="J263" s="461" t="s">
        <v>2846</v>
      </c>
      <c r="K263" s="461" t="s">
        <v>2847</v>
      </c>
      <c r="L263" s="462" t="s">
        <v>11</v>
      </c>
      <c r="M263" s="463">
        <v>1</v>
      </c>
      <c r="N263" s="482">
        <v>24125.57329</v>
      </c>
    </row>
    <row r="264" spans="3:14" x14ac:dyDescent="0.25">
      <c r="C264" s="526">
        <v>2042</v>
      </c>
      <c r="D264" s="520">
        <v>45164</v>
      </c>
      <c r="E264" s="519" t="s">
        <v>3470</v>
      </c>
      <c r="F264" s="521" t="s">
        <v>11</v>
      </c>
      <c r="G264" s="482">
        <v>223125</v>
      </c>
      <c r="I264" s="491">
        <v>45118</v>
      </c>
      <c r="J264" s="461" t="s">
        <v>229</v>
      </c>
      <c r="K264" s="461" t="s">
        <v>230</v>
      </c>
      <c r="L264" s="462" t="s">
        <v>11</v>
      </c>
      <c r="M264" s="463">
        <v>8</v>
      </c>
      <c r="N264" s="482">
        <v>219694.66791999998</v>
      </c>
    </row>
    <row r="265" spans="3:14" x14ac:dyDescent="0.25">
      <c r="C265" s="526">
        <v>3453</v>
      </c>
      <c r="D265" s="520">
        <v>45166</v>
      </c>
      <c r="E265" s="519" t="s">
        <v>3471</v>
      </c>
      <c r="F265" s="521" t="s">
        <v>11</v>
      </c>
      <c r="G265" s="482">
        <v>148750</v>
      </c>
      <c r="I265" s="491">
        <v>45118</v>
      </c>
      <c r="J265" s="461" t="s">
        <v>1583</v>
      </c>
      <c r="K265" s="461" t="s">
        <v>1584</v>
      </c>
      <c r="L265" s="462" t="s">
        <v>11</v>
      </c>
      <c r="M265" s="463">
        <v>1</v>
      </c>
      <c r="N265" s="482">
        <v>58371.49682</v>
      </c>
    </row>
    <row r="266" spans="3:14" x14ac:dyDescent="0.25">
      <c r="C266" s="526">
        <v>3453</v>
      </c>
      <c r="D266" s="520">
        <v>45166</v>
      </c>
      <c r="E266" s="519" t="s">
        <v>3472</v>
      </c>
      <c r="F266" s="521" t="s">
        <v>11</v>
      </c>
      <c r="G266" s="482">
        <v>119000</v>
      </c>
      <c r="I266" s="491">
        <v>45118</v>
      </c>
      <c r="J266" s="461" t="s">
        <v>979</v>
      </c>
      <c r="K266" s="461" t="s">
        <v>980</v>
      </c>
      <c r="L266" s="462" t="s">
        <v>11</v>
      </c>
      <c r="M266" s="463">
        <v>1</v>
      </c>
      <c r="N266" s="482">
        <v>130494.15287999998</v>
      </c>
    </row>
    <row r="267" spans="3:14" x14ac:dyDescent="0.25">
      <c r="C267" s="526">
        <v>3453</v>
      </c>
      <c r="D267" s="520">
        <v>45166</v>
      </c>
      <c r="E267" s="519" t="s">
        <v>3473</v>
      </c>
      <c r="F267" s="521" t="s">
        <v>11</v>
      </c>
      <c r="G267" s="482">
        <v>89250</v>
      </c>
      <c r="I267" s="491">
        <v>45118</v>
      </c>
      <c r="J267" s="461" t="s">
        <v>2986</v>
      </c>
      <c r="K267" s="461" t="s">
        <v>2987</v>
      </c>
      <c r="L267" s="462" t="s">
        <v>11</v>
      </c>
      <c r="M267" s="463">
        <v>1</v>
      </c>
      <c r="N267" s="482">
        <v>3703.1467200000006</v>
      </c>
    </row>
    <row r="268" spans="3:14" x14ac:dyDescent="0.25">
      <c r="C268" s="526">
        <v>3453</v>
      </c>
      <c r="D268" s="520">
        <v>45166</v>
      </c>
      <c r="E268" s="519" t="s">
        <v>3178</v>
      </c>
      <c r="F268" s="521" t="s">
        <v>11</v>
      </c>
      <c r="G268" s="482">
        <v>44625</v>
      </c>
      <c r="I268" s="491">
        <v>45118</v>
      </c>
      <c r="J268" s="461" t="s">
        <v>74</v>
      </c>
      <c r="K268" s="461" t="s">
        <v>75</v>
      </c>
      <c r="L268" s="462" t="s">
        <v>11</v>
      </c>
      <c r="M268" s="463">
        <v>1</v>
      </c>
      <c r="N268" s="482">
        <v>346256.01400000002</v>
      </c>
    </row>
    <row r="269" spans="3:14" x14ac:dyDescent="0.25">
      <c r="C269" s="526">
        <v>3453</v>
      </c>
      <c r="D269" s="520">
        <v>45166</v>
      </c>
      <c r="E269" s="519" t="s">
        <v>3474</v>
      </c>
      <c r="F269" s="521" t="s">
        <v>11</v>
      </c>
      <c r="G269" s="482">
        <v>59500</v>
      </c>
      <c r="I269" s="491">
        <v>45118</v>
      </c>
      <c r="J269" s="461" t="s">
        <v>477</v>
      </c>
      <c r="K269" s="461" t="s">
        <v>478</v>
      </c>
      <c r="L269" s="462" t="s">
        <v>11</v>
      </c>
      <c r="M269" s="463">
        <v>2</v>
      </c>
      <c r="N269" s="482">
        <v>23204.721539999999</v>
      </c>
    </row>
    <row r="270" spans="3:14" x14ac:dyDescent="0.25">
      <c r="C270" s="526" t="s">
        <v>3475</v>
      </c>
      <c r="D270" s="520">
        <v>45166</v>
      </c>
      <c r="E270" s="519" t="s">
        <v>3476</v>
      </c>
      <c r="F270" s="521" t="s">
        <v>11</v>
      </c>
      <c r="G270" s="482">
        <v>223125</v>
      </c>
      <c r="I270" s="491">
        <v>45119</v>
      </c>
      <c r="J270" s="461" t="s">
        <v>2988</v>
      </c>
      <c r="K270" s="461" t="s">
        <v>2989</v>
      </c>
      <c r="L270" s="462" t="s">
        <v>11</v>
      </c>
      <c r="M270" s="463">
        <v>1</v>
      </c>
      <c r="N270" s="482">
        <v>23669.1</v>
      </c>
    </row>
    <row r="271" spans="3:14" ht="15.75" thickBot="1" x14ac:dyDescent="0.3">
      <c r="C271" s="527" t="s">
        <v>3477</v>
      </c>
      <c r="D271" s="528">
        <v>45166</v>
      </c>
      <c r="E271" s="529" t="s">
        <v>3478</v>
      </c>
      <c r="F271" s="530" t="s">
        <v>11</v>
      </c>
      <c r="G271" s="473">
        <v>223125</v>
      </c>
      <c r="I271" s="491">
        <v>45119</v>
      </c>
      <c r="J271" s="461" t="s">
        <v>2990</v>
      </c>
      <c r="K271" s="461" t="s">
        <v>2991</v>
      </c>
      <c r="L271" s="462" t="s">
        <v>11</v>
      </c>
      <c r="M271" s="463">
        <v>1</v>
      </c>
      <c r="N271" s="482">
        <v>27846</v>
      </c>
    </row>
    <row r="272" spans="3:14" x14ac:dyDescent="0.25">
      <c r="C272" s="549">
        <v>45174</v>
      </c>
      <c r="D272" s="550">
        <v>45174</v>
      </c>
      <c r="E272" s="417" t="s">
        <v>3950</v>
      </c>
      <c r="F272" s="417" t="s">
        <v>11</v>
      </c>
      <c r="G272" s="551">
        <v>223125</v>
      </c>
      <c r="I272" s="491">
        <v>45119</v>
      </c>
      <c r="J272" s="461" t="s">
        <v>2992</v>
      </c>
      <c r="K272" s="461" t="s">
        <v>2993</v>
      </c>
      <c r="L272" s="462" t="s">
        <v>11</v>
      </c>
      <c r="M272" s="463">
        <v>1</v>
      </c>
      <c r="N272" s="482">
        <v>48730.5</v>
      </c>
    </row>
    <row r="273" spans="3:14" x14ac:dyDescent="0.25">
      <c r="C273" s="552">
        <v>45174</v>
      </c>
      <c r="D273" s="435">
        <v>45174</v>
      </c>
      <c r="E273" s="415" t="s">
        <v>3951</v>
      </c>
      <c r="F273" s="415" t="s">
        <v>11</v>
      </c>
      <c r="G273" s="553">
        <v>371875</v>
      </c>
      <c r="I273" s="491">
        <v>45119</v>
      </c>
      <c r="J273" s="461" t="s">
        <v>2994</v>
      </c>
      <c r="K273" s="461" t="s">
        <v>2995</v>
      </c>
      <c r="L273" s="462" t="s">
        <v>11</v>
      </c>
      <c r="M273" s="463">
        <v>1</v>
      </c>
      <c r="N273" s="482">
        <v>27846</v>
      </c>
    </row>
    <row r="274" spans="3:14" x14ac:dyDescent="0.25">
      <c r="C274" s="552">
        <v>45174</v>
      </c>
      <c r="D274" s="435">
        <v>45174</v>
      </c>
      <c r="E274" s="415" t="s">
        <v>3952</v>
      </c>
      <c r="F274" s="415" t="s">
        <v>11</v>
      </c>
      <c r="G274" s="553">
        <v>446250</v>
      </c>
      <c r="I274" s="491">
        <v>45119</v>
      </c>
      <c r="J274" s="461" t="s">
        <v>672</v>
      </c>
      <c r="K274" s="461" t="s">
        <v>673</v>
      </c>
      <c r="L274" s="462" t="s">
        <v>11</v>
      </c>
      <c r="M274" s="463">
        <v>1</v>
      </c>
      <c r="N274" s="482">
        <v>374400.29900000006</v>
      </c>
    </row>
    <row r="275" spans="3:14" x14ac:dyDescent="0.25">
      <c r="C275" s="552">
        <v>45174</v>
      </c>
      <c r="D275" s="435">
        <v>45174</v>
      </c>
      <c r="E275" s="415" t="s">
        <v>3953</v>
      </c>
      <c r="F275" s="415" t="s">
        <v>11</v>
      </c>
      <c r="G275" s="553">
        <v>743750</v>
      </c>
      <c r="I275" s="491">
        <v>45119</v>
      </c>
      <c r="J275" s="461" t="s">
        <v>2996</v>
      </c>
      <c r="K275" s="461" t="s">
        <v>2997</v>
      </c>
      <c r="L275" s="462" t="s">
        <v>11</v>
      </c>
      <c r="M275" s="463">
        <v>1</v>
      </c>
      <c r="N275" s="482">
        <v>421200.14300000004</v>
      </c>
    </row>
    <row r="276" spans="3:14" x14ac:dyDescent="0.25">
      <c r="C276" s="552">
        <v>45174</v>
      </c>
      <c r="D276" s="435">
        <v>45174</v>
      </c>
      <c r="E276" s="415" t="s">
        <v>3954</v>
      </c>
      <c r="F276" s="415" t="s">
        <v>11</v>
      </c>
      <c r="G276" s="553">
        <v>446250</v>
      </c>
      <c r="I276" s="491">
        <v>45120</v>
      </c>
      <c r="J276" s="461" t="s">
        <v>247</v>
      </c>
      <c r="K276" s="461" t="s">
        <v>248</v>
      </c>
      <c r="L276" s="462" t="s">
        <v>11</v>
      </c>
      <c r="M276" s="463">
        <v>2</v>
      </c>
      <c r="N276" s="482">
        <v>2296.6761999999999</v>
      </c>
    </row>
    <row r="277" spans="3:14" x14ac:dyDescent="0.25">
      <c r="C277" s="552">
        <v>45180</v>
      </c>
      <c r="D277" s="435">
        <v>45180</v>
      </c>
      <c r="E277" s="415" t="s">
        <v>3955</v>
      </c>
      <c r="F277" s="415" t="s">
        <v>11</v>
      </c>
      <c r="G277" s="553">
        <v>498312.5</v>
      </c>
      <c r="I277" s="491">
        <v>45120</v>
      </c>
      <c r="J277" s="461" t="s">
        <v>1233</v>
      </c>
      <c r="K277" s="461" t="s">
        <v>1234</v>
      </c>
      <c r="L277" s="462" t="s">
        <v>11</v>
      </c>
      <c r="M277" s="463">
        <v>2</v>
      </c>
      <c r="N277" s="482">
        <v>223.85089999999997</v>
      </c>
    </row>
    <row r="278" spans="3:14" x14ac:dyDescent="0.25">
      <c r="C278" s="552">
        <v>45180</v>
      </c>
      <c r="D278" s="435">
        <v>45180</v>
      </c>
      <c r="E278" s="415" t="s">
        <v>3956</v>
      </c>
      <c r="F278" s="415" t="s">
        <v>11</v>
      </c>
      <c r="G278" s="553">
        <v>490875</v>
      </c>
      <c r="I278" s="491">
        <v>45120</v>
      </c>
      <c r="J278" s="461" t="s">
        <v>860</v>
      </c>
      <c r="K278" s="461" t="s">
        <v>861</v>
      </c>
      <c r="L278" s="462" t="s">
        <v>11</v>
      </c>
      <c r="M278" s="463">
        <v>2</v>
      </c>
      <c r="N278" s="482">
        <v>1043.63714</v>
      </c>
    </row>
    <row r="279" spans="3:14" x14ac:dyDescent="0.25">
      <c r="C279" s="552">
        <v>45180</v>
      </c>
      <c r="D279" s="435">
        <v>45180</v>
      </c>
      <c r="E279" s="415" t="s">
        <v>3957</v>
      </c>
      <c r="F279" s="415" t="s">
        <v>11</v>
      </c>
      <c r="G279" s="553">
        <v>223125</v>
      </c>
      <c r="I279" s="491">
        <v>45120</v>
      </c>
      <c r="J279" s="461" t="s">
        <v>2998</v>
      </c>
      <c r="K279" s="461" t="s">
        <v>2999</v>
      </c>
      <c r="L279" s="462" t="s">
        <v>11</v>
      </c>
      <c r="M279" s="463">
        <v>1</v>
      </c>
      <c r="N279" s="482">
        <v>8640.4591</v>
      </c>
    </row>
    <row r="280" spans="3:14" x14ac:dyDescent="0.25">
      <c r="C280" s="552">
        <v>45180</v>
      </c>
      <c r="D280" s="435">
        <v>45180</v>
      </c>
      <c r="E280" s="415" t="s">
        <v>3958</v>
      </c>
      <c r="F280" s="415" t="s">
        <v>11</v>
      </c>
      <c r="G280" s="553">
        <v>223125</v>
      </c>
      <c r="I280" s="491">
        <v>45120</v>
      </c>
      <c r="J280" s="461" t="s">
        <v>531</v>
      </c>
      <c r="K280" s="461" t="s">
        <v>532</v>
      </c>
      <c r="L280" s="462" t="s">
        <v>11</v>
      </c>
      <c r="M280" s="463">
        <v>1</v>
      </c>
      <c r="N280" s="482">
        <v>6853.2718800000002</v>
      </c>
    </row>
    <row r="281" spans="3:14" x14ac:dyDescent="0.25">
      <c r="C281" s="552">
        <v>45180</v>
      </c>
      <c r="D281" s="435">
        <v>45180</v>
      </c>
      <c r="E281" s="415" t="s">
        <v>3959</v>
      </c>
      <c r="F281" s="415" t="s">
        <v>11</v>
      </c>
      <c r="G281" s="553">
        <v>74375</v>
      </c>
      <c r="I281" s="491">
        <v>45120</v>
      </c>
      <c r="J281" s="461" t="s">
        <v>3000</v>
      </c>
      <c r="K281" s="461" t="s">
        <v>3001</v>
      </c>
      <c r="L281" s="462" t="s">
        <v>11</v>
      </c>
      <c r="M281" s="463">
        <v>85</v>
      </c>
      <c r="N281" s="482">
        <v>11658.3467</v>
      </c>
    </row>
    <row r="282" spans="3:14" x14ac:dyDescent="0.25">
      <c r="C282" s="552">
        <v>45181</v>
      </c>
      <c r="D282" s="435">
        <v>45181</v>
      </c>
      <c r="E282" s="415" t="s">
        <v>3960</v>
      </c>
      <c r="F282" s="415" t="s">
        <v>11</v>
      </c>
      <c r="G282" s="553">
        <v>148750</v>
      </c>
      <c r="I282" s="491">
        <v>45120</v>
      </c>
      <c r="J282" s="461" t="s">
        <v>281</v>
      </c>
      <c r="K282" s="461" t="s">
        <v>282</v>
      </c>
      <c r="L282" s="462" t="s">
        <v>11</v>
      </c>
      <c r="M282" s="463">
        <v>2</v>
      </c>
      <c r="N282" s="482">
        <v>6422.3395600000003</v>
      </c>
    </row>
    <row r="283" spans="3:14" x14ac:dyDescent="0.25">
      <c r="C283" s="552">
        <v>45181</v>
      </c>
      <c r="D283" s="435">
        <v>45181</v>
      </c>
      <c r="E283" s="415" t="s">
        <v>3961</v>
      </c>
      <c r="F283" s="415" t="s">
        <v>11</v>
      </c>
      <c r="G283" s="553">
        <v>446250</v>
      </c>
      <c r="I283" s="491">
        <v>45120</v>
      </c>
      <c r="J283" s="461" t="s">
        <v>74</v>
      </c>
      <c r="K283" s="461" t="s">
        <v>75</v>
      </c>
      <c r="L283" s="462" t="s">
        <v>11</v>
      </c>
      <c r="M283" s="463">
        <v>1</v>
      </c>
      <c r="N283" s="482">
        <v>346256.01400000002</v>
      </c>
    </row>
    <row r="284" spans="3:14" x14ac:dyDescent="0.25">
      <c r="C284" s="552">
        <v>45181</v>
      </c>
      <c r="D284" s="435">
        <v>45181</v>
      </c>
      <c r="E284" s="415" t="s">
        <v>3962</v>
      </c>
      <c r="F284" s="415" t="s">
        <v>11</v>
      </c>
      <c r="G284" s="553">
        <v>193375</v>
      </c>
      <c r="I284" s="491">
        <v>45121</v>
      </c>
      <c r="J284" s="461" t="s">
        <v>519</v>
      </c>
      <c r="K284" s="461" t="s">
        <v>520</v>
      </c>
      <c r="L284" s="462" t="s">
        <v>11</v>
      </c>
      <c r="M284" s="463">
        <v>2</v>
      </c>
      <c r="N284" s="482">
        <v>27424.597199999997</v>
      </c>
    </row>
    <row r="285" spans="3:14" x14ac:dyDescent="0.25">
      <c r="C285" s="552">
        <v>45181</v>
      </c>
      <c r="D285" s="435">
        <v>45181</v>
      </c>
      <c r="E285" s="415" t="s">
        <v>3963</v>
      </c>
      <c r="F285" s="415" t="s">
        <v>11</v>
      </c>
      <c r="G285" s="553">
        <v>371875</v>
      </c>
      <c r="I285" s="491">
        <v>45121</v>
      </c>
      <c r="J285" s="461" t="s">
        <v>243</v>
      </c>
      <c r="K285" s="461" t="s">
        <v>244</v>
      </c>
      <c r="L285" s="462" t="s">
        <v>11</v>
      </c>
      <c r="M285" s="463">
        <v>2</v>
      </c>
      <c r="N285" s="482">
        <v>2196.0283800000002</v>
      </c>
    </row>
    <row r="286" spans="3:14" x14ac:dyDescent="0.25">
      <c r="C286" s="552">
        <v>45181</v>
      </c>
      <c r="D286" s="435">
        <v>45181</v>
      </c>
      <c r="E286" s="415" t="s">
        <v>3964</v>
      </c>
      <c r="F286" s="415" t="s">
        <v>11</v>
      </c>
      <c r="G286" s="553">
        <v>520625</v>
      </c>
      <c r="I286" s="491">
        <v>45121</v>
      </c>
      <c r="J286" s="461" t="s">
        <v>281</v>
      </c>
      <c r="K286" s="461" t="s">
        <v>282</v>
      </c>
      <c r="L286" s="462" t="s">
        <v>11</v>
      </c>
      <c r="M286" s="463">
        <v>2</v>
      </c>
      <c r="N286" s="482">
        <v>6422.3395600000003</v>
      </c>
    </row>
    <row r="287" spans="3:14" x14ac:dyDescent="0.25">
      <c r="C287" s="552">
        <v>45181</v>
      </c>
      <c r="D287" s="435">
        <v>45181</v>
      </c>
      <c r="E287" s="415" t="s">
        <v>3965</v>
      </c>
      <c r="F287" s="415" t="s">
        <v>11</v>
      </c>
      <c r="G287" s="553">
        <v>297500</v>
      </c>
      <c r="I287" s="491">
        <v>45124</v>
      </c>
      <c r="J287" s="461" t="s">
        <v>243</v>
      </c>
      <c r="K287" s="461" t="s">
        <v>244</v>
      </c>
      <c r="L287" s="462" t="s">
        <v>11</v>
      </c>
      <c r="M287" s="463">
        <v>1</v>
      </c>
      <c r="N287" s="482">
        <v>1098.0141900000001</v>
      </c>
    </row>
    <row r="288" spans="3:14" x14ac:dyDescent="0.25">
      <c r="C288" s="552">
        <v>45187</v>
      </c>
      <c r="D288" s="435">
        <v>45187</v>
      </c>
      <c r="E288" s="415" t="s">
        <v>3966</v>
      </c>
      <c r="F288" s="415" t="s">
        <v>11</v>
      </c>
      <c r="G288" s="553">
        <v>223125</v>
      </c>
      <c r="I288" s="491">
        <v>45124</v>
      </c>
      <c r="J288" s="461" t="s">
        <v>396</v>
      </c>
      <c r="K288" s="461" t="s">
        <v>397</v>
      </c>
      <c r="L288" s="462" t="s">
        <v>11</v>
      </c>
      <c r="M288" s="463">
        <v>1</v>
      </c>
      <c r="N288" s="482">
        <v>27481.109110000005</v>
      </c>
    </row>
    <row r="289" spans="3:14" x14ac:dyDescent="0.25">
      <c r="C289" s="552">
        <v>45190</v>
      </c>
      <c r="D289" s="435">
        <v>45190</v>
      </c>
      <c r="E289" s="415" t="s">
        <v>3967</v>
      </c>
      <c r="F289" s="415" t="s">
        <v>11</v>
      </c>
      <c r="G289" s="553">
        <v>297500</v>
      </c>
      <c r="I289" s="493">
        <v>45131</v>
      </c>
      <c r="J289" s="487" t="s">
        <v>634</v>
      </c>
      <c r="K289" s="488" t="s">
        <v>635</v>
      </c>
      <c r="L289" s="489" t="s">
        <v>11</v>
      </c>
      <c r="M289" s="490">
        <v>1</v>
      </c>
      <c r="N289" s="482">
        <v>1185600.689</v>
      </c>
    </row>
    <row r="290" spans="3:14" x14ac:dyDescent="0.25">
      <c r="C290" s="552">
        <v>45191</v>
      </c>
      <c r="D290" s="435">
        <v>45191</v>
      </c>
      <c r="E290" s="415" t="s">
        <v>3968</v>
      </c>
      <c r="F290" s="415" t="s">
        <v>11</v>
      </c>
      <c r="G290" s="553">
        <v>104125</v>
      </c>
      <c r="I290" s="493">
        <v>45131</v>
      </c>
      <c r="J290" s="487" t="s">
        <v>2891</v>
      </c>
      <c r="K290" s="488" t="s">
        <v>2892</v>
      </c>
      <c r="L290" s="489" t="s">
        <v>11</v>
      </c>
      <c r="M290" s="490">
        <v>1</v>
      </c>
      <c r="N290" s="482">
        <v>54145</v>
      </c>
    </row>
    <row r="291" spans="3:14" x14ac:dyDescent="0.25">
      <c r="C291" s="552">
        <v>45191</v>
      </c>
      <c r="D291" s="435">
        <v>45191</v>
      </c>
      <c r="E291" s="415" t="s">
        <v>3969</v>
      </c>
      <c r="F291" s="415" t="s">
        <v>11</v>
      </c>
      <c r="G291" s="553">
        <v>44625</v>
      </c>
      <c r="I291" s="493">
        <v>45131</v>
      </c>
      <c r="J291" s="487" t="s">
        <v>2471</v>
      </c>
      <c r="K291" s="488" t="s">
        <v>2472</v>
      </c>
      <c r="L291" s="489" t="s">
        <v>11</v>
      </c>
      <c r="M291" s="490">
        <v>1</v>
      </c>
      <c r="N291" s="482">
        <v>10829</v>
      </c>
    </row>
    <row r="292" spans="3:14" x14ac:dyDescent="0.25">
      <c r="C292" s="552">
        <v>45191</v>
      </c>
      <c r="D292" s="435">
        <v>45191</v>
      </c>
      <c r="E292" s="415" t="s">
        <v>3970</v>
      </c>
      <c r="F292" s="415" t="s">
        <v>11</v>
      </c>
      <c r="G292" s="553">
        <v>59500</v>
      </c>
      <c r="I292" s="493">
        <v>45133</v>
      </c>
      <c r="J292" s="487" t="s">
        <v>181</v>
      </c>
      <c r="K292" s="488" t="s">
        <v>182</v>
      </c>
      <c r="L292" s="489" t="s">
        <v>11</v>
      </c>
      <c r="M292" s="490">
        <v>1</v>
      </c>
      <c r="N292" s="482">
        <v>114742.0729</v>
      </c>
    </row>
    <row r="293" spans="3:14" x14ac:dyDescent="0.25">
      <c r="C293" s="552">
        <v>45191</v>
      </c>
      <c r="D293" s="435">
        <v>45191</v>
      </c>
      <c r="E293" s="415" t="s">
        <v>3971</v>
      </c>
      <c r="F293" s="415" t="s">
        <v>11</v>
      </c>
      <c r="G293" s="553">
        <v>96687.5</v>
      </c>
      <c r="I293" s="493">
        <v>45133</v>
      </c>
      <c r="J293" s="487" t="s">
        <v>1223</v>
      </c>
      <c r="K293" s="488" t="s">
        <v>3002</v>
      </c>
      <c r="L293" s="489" t="s">
        <v>11</v>
      </c>
      <c r="M293" s="490">
        <v>1</v>
      </c>
      <c r="N293" s="482">
        <v>33530.225400000003</v>
      </c>
    </row>
    <row r="294" spans="3:14" x14ac:dyDescent="0.25">
      <c r="C294" s="552">
        <v>45191</v>
      </c>
      <c r="D294" s="435">
        <v>45191</v>
      </c>
      <c r="E294" s="415" t="s">
        <v>3972</v>
      </c>
      <c r="F294" s="415" t="s">
        <v>11</v>
      </c>
      <c r="G294" s="553">
        <v>74375</v>
      </c>
      <c r="I294" s="493">
        <v>45135</v>
      </c>
      <c r="J294" s="487" t="s">
        <v>257</v>
      </c>
      <c r="K294" s="488" t="s">
        <v>258</v>
      </c>
      <c r="L294" s="489" t="s">
        <v>11</v>
      </c>
      <c r="M294" s="490">
        <v>3</v>
      </c>
      <c r="N294" s="482">
        <v>111422.33465999999</v>
      </c>
    </row>
    <row r="295" spans="3:14" x14ac:dyDescent="0.25">
      <c r="C295" s="552">
        <v>45191</v>
      </c>
      <c r="D295" s="435">
        <v>45191</v>
      </c>
      <c r="E295" s="415" t="s">
        <v>3973</v>
      </c>
      <c r="F295" s="415" t="s">
        <v>11</v>
      </c>
      <c r="G295" s="553">
        <v>89250</v>
      </c>
      <c r="I295" s="493">
        <v>45135</v>
      </c>
      <c r="J295" s="487" t="s">
        <v>624</v>
      </c>
      <c r="K295" s="488" t="s">
        <v>2816</v>
      </c>
      <c r="L295" s="489" t="s">
        <v>11</v>
      </c>
      <c r="M295" s="490">
        <v>4</v>
      </c>
      <c r="N295" s="482">
        <v>503662.38</v>
      </c>
    </row>
    <row r="296" spans="3:14" x14ac:dyDescent="0.25">
      <c r="C296" s="552">
        <v>45191</v>
      </c>
      <c r="D296" s="435">
        <v>45191</v>
      </c>
      <c r="E296" s="415" t="s">
        <v>3974</v>
      </c>
      <c r="F296" s="415" t="s">
        <v>11</v>
      </c>
      <c r="G296" s="553">
        <v>104125</v>
      </c>
      <c r="I296" s="493">
        <v>45135</v>
      </c>
      <c r="J296" s="487" t="s">
        <v>934</v>
      </c>
      <c r="K296" s="488" t="s">
        <v>935</v>
      </c>
      <c r="L296" s="489" t="s">
        <v>11</v>
      </c>
      <c r="M296" s="490">
        <v>6</v>
      </c>
      <c r="N296" s="482">
        <v>8316.6719999999987</v>
      </c>
    </row>
    <row r="297" spans="3:14" x14ac:dyDescent="0.25">
      <c r="C297" s="552">
        <v>45191</v>
      </c>
      <c r="D297" s="435">
        <v>45191</v>
      </c>
      <c r="E297" s="415" t="s">
        <v>3975</v>
      </c>
      <c r="F297" s="415" t="s">
        <v>11</v>
      </c>
      <c r="G297" s="553">
        <v>119000</v>
      </c>
      <c r="I297" s="493">
        <v>45135</v>
      </c>
      <c r="J297" s="487" t="s">
        <v>1233</v>
      </c>
      <c r="K297" s="488" t="s">
        <v>2819</v>
      </c>
      <c r="L297" s="489" t="s">
        <v>11</v>
      </c>
      <c r="M297" s="490">
        <v>6</v>
      </c>
      <c r="N297" s="482">
        <v>873.06492000000003</v>
      </c>
    </row>
    <row r="298" spans="3:14" x14ac:dyDescent="0.25">
      <c r="C298" s="552">
        <v>45191</v>
      </c>
      <c r="D298" s="435">
        <v>45191</v>
      </c>
      <c r="E298" s="415" t="s">
        <v>3976</v>
      </c>
      <c r="F298" s="415" t="s">
        <v>11</v>
      </c>
      <c r="G298" s="553">
        <v>44625</v>
      </c>
      <c r="I298" s="493">
        <v>45135</v>
      </c>
      <c r="J298" s="487" t="s">
        <v>3003</v>
      </c>
      <c r="K298" s="488" t="s">
        <v>3004</v>
      </c>
      <c r="L298" s="489" t="s">
        <v>11</v>
      </c>
      <c r="M298" s="490">
        <v>200</v>
      </c>
      <c r="N298" s="482">
        <v>2803.1639999999998</v>
      </c>
    </row>
    <row r="299" spans="3:14" x14ac:dyDescent="0.25">
      <c r="C299" s="552">
        <v>45191</v>
      </c>
      <c r="D299" s="435">
        <v>45191</v>
      </c>
      <c r="E299" s="415" t="s">
        <v>3977</v>
      </c>
      <c r="F299" s="415" t="s">
        <v>11</v>
      </c>
      <c r="G299" s="553">
        <v>44625</v>
      </c>
      <c r="I299" s="493">
        <v>45138</v>
      </c>
      <c r="J299" s="487" t="s">
        <v>3005</v>
      </c>
      <c r="K299" s="488" t="s">
        <v>3006</v>
      </c>
      <c r="L299" s="489" t="s">
        <v>11</v>
      </c>
      <c r="M299" s="490">
        <v>1</v>
      </c>
      <c r="N299" s="482">
        <v>16591.575000000001</v>
      </c>
    </row>
    <row r="300" spans="3:14" x14ac:dyDescent="0.25">
      <c r="C300" s="552">
        <v>45191</v>
      </c>
      <c r="D300" s="435">
        <v>45191</v>
      </c>
      <c r="E300" s="415" t="s">
        <v>3978</v>
      </c>
      <c r="F300" s="415" t="s">
        <v>11</v>
      </c>
      <c r="G300" s="553">
        <v>223125</v>
      </c>
      <c r="I300" s="493">
        <v>45138</v>
      </c>
      <c r="J300" s="487" t="s">
        <v>3007</v>
      </c>
      <c r="K300" s="488" t="s">
        <v>3008</v>
      </c>
      <c r="L300" s="489" t="s">
        <v>11</v>
      </c>
      <c r="M300" s="490">
        <v>1</v>
      </c>
      <c r="N300" s="482">
        <v>11581.677380000001</v>
      </c>
    </row>
    <row r="301" spans="3:14" x14ac:dyDescent="0.25">
      <c r="C301" s="552">
        <v>45191</v>
      </c>
      <c r="D301" s="435">
        <v>45191</v>
      </c>
      <c r="E301" s="415" t="s">
        <v>3979</v>
      </c>
      <c r="F301" s="415" t="s">
        <v>11</v>
      </c>
      <c r="G301" s="553">
        <v>59500</v>
      </c>
      <c r="I301" s="493">
        <v>45138</v>
      </c>
      <c r="J301" s="487" t="s">
        <v>485</v>
      </c>
      <c r="K301" s="488" t="s">
        <v>486</v>
      </c>
      <c r="L301" s="489" t="s">
        <v>11</v>
      </c>
      <c r="M301" s="490">
        <v>2</v>
      </c>
      <c r="N301" s="482">
        <v>22045.894779999999</v>
      </c>
    </row>
    <row r="302" spans="3:14" ht="15.75" thickBot="1" x14ac:dyDescent="0.3">
      <c r="C302" s="552">
        <v>45191</v>
      </c>
      <c r="D302" s="435">
        <v>45191</v>
      </c>
      <c r="E302" s="415" t="s">
        <v>3980</v>
      </c>
      <c r="F302" s="415" t="s">
        <v>11</v>
      </c>
      <c r="G302" s="553">
        <v>44625</v>
      </c>
      <c r="I302" s="494">
        <v>45138</v>
      </c>
      <c r="J302" s="495" t="s">
        <v>2159</v>
      </c>
      <c r="K302" s="496" t="s">
        <v>2160</v>
      </c>
      <c r="L302" s="497" t="s">
        <v>11</v>
      </c>
      <c r="M302" s="498">
        <v>1</v>
      </c>
      <c r="N302" s="473">
        <v>3633500.0065000001</v>
      </c>
    </row>
    <row r="303" spans="3:14" x14ac:dyDescent="0.25">
      <c r="C303" s="552">
        <v>45191</v>
      </c>
      <c r="D303" s="435">
        <v>45191</v>
      </c>
      <c r="E303" s="415" t="s">
        <v>3981</v>
      </c>
      <c r="F303" s="415" t="s">
        <v>11</v>
      </c>
      <c r="G303" s="553">
        <v>119000</v>
      </c>
      <c r="I303" s="512">
        <v>45140</v>
      </c>
      <c r="J303" s="479" t="s">
        <v>376</v>
      </c>
      <c r="K303" s="479" t="s">
        <v>377</v>
      </c>
      <c r="L303" s="466" t="s">
        <v>11</v>
      </c>
      <c r="M303" s="480">
        <v>1</v>
      </c>
      <c r="N303" s="468">
        <v>24277.416099999999</v>
      </c>
    </row>
    <row r="304" spans="3:14" x14ac:dyDescent="0.25">
      <c r="C304" s="552">
        <v>45191</v>
      </c>
      <c r="D304" s="435">
        <v>45191</v>
      </c>
      <c r="E304" s="415" t="s">
        <v>3982</v>
      </c>
      <c r="F304" s="415" t="s">
        <v>11</v>
      </c>
      <c r="G304" s="553">
        <v>22312.5</v>
      </c>
      <c r="I304" s="492">
        <v>45140</v>
      </c>
      <c r="J304" s="451" t="s">
        <v>374</v>
      </c>
      <c r="K304" s="451" t="s">
        <v>1309</v>
      </c>
      <c r="L304" s="462" t="s">
        <v>11</v>
      </c>
      <c r="M304" s="453">
        <v>1</v>
      </c>
      <c r="N304" s="482">
        <v>594976.19999999995</v>
      </c>
    </row>
    <row r="305" spans="3:14" x14ac:dyDescent="0.25">
      <c r="C305" s="552">
        <v>45191</v>
      </c>
      <c r="D305" s="435">
        <v>45191</v>
      </c>
      <c r="E305" s="415" t="s">
        <v>3983</v>
      </c>
      <c r="F305" s="415" t="s">
        <v>11</v>
      </c>
      <c r="G305" s="553">
        <v>59500</v>
      </c>
      <c r="I305" s="492">
        <v>45141</v>
      </c>
      <c r="J305" s="451" t="s">
        <v>191</v>
      </c>
      <c r="K305" s="451" t="s">
        <v>2695</v>
      </c>
      <c r="L305" s="462" t="s">
        <v>11</v>
      </c>
      <c r="M305" s="453">
        <v>2</v>
      </c>
      <c r="N305" s="482">
        <v>256488.2684</v>
      </c>
    </row>
    <row r="306" spans="3:14" x14ac:dyDescent="0.25">
      <c r="C306" s="552">
        <v>45191</v>
      </c>
      <c r="D306" s="435">
        <v>45191</v>
      </c>
      <c r="E306" s="415" t="s">
        <v>3789</v>
      </c>
      <c r="F306" s="415" t="s">
        <v>11</v>
      </c>
      <c r="G306" s="553">
        <v>89250</v>
      </c>
      <c r="I306" s="492">
        <v>45142</v>
      </c>
      <c r="J306" s="451" t="s">
        <v>2159</v>
      </c>
      <c r="K306" s="451" t="s">
        <v>2160</v>
      </c>
      <c r="L306" s="462" t="s">
        <v>11</v>
      </c>
      <c r="M306" s="453">
        <v>1</v>
      </c>
      <c r="N306" s="482">
        <v>2795000.0049999999</v>
      </c>
    </row>
    <row r="307" spans="3:14" x14ac:dyDescent="0.25">
      <c r="C307" s="552">
        <v>45191</v>
      </c>
      <c r="D307" s="435">
        <v>45191</v>
      </c>
      <c r="E307" s="415" t="s">
        <v>3984</v>
      </c>
      <c r="F307" s="415" t="s">
        <v>11</v>
      </c>
      <c r="G307" s="553">
        <v>37187.5</v>
      </c>
      <c r="I307" s="507">
        <v>45144</v>
      </c>
      <c r="J307" s="504" t="s">
        <v>74</v>
      </c>
      <c r="K307" s="504" t="s">
        <v>75</v>
      </c>
      <c r="L307" s="453" t="s">
        <v>11</v>
      </c>
      <c r="M307" s="463">
        <v>2</v>
      </c>
      <c r="N307" s="482">
        <v>824089.30380000011</v>
      </c>
    </row>
    <row r="308" spans="3:14" x14ac:dyDescent="0.25">
      <c r="C308" s="552">
        <v>45191</v>
      </c>
      <c r="D308" s="435">
        <v>45191</v>
      </c>
      <c r="E308" s="415" t="s">
        <v>3973</v>
      </c>
      <c r="F308" s="415" t="s">
        <v>11</v>
      </c>
      <c r="G308" s="553">
        <v>89250</v>
      </c>
      <c r="I308" s="507">
        <v>45146</v>
      </c>
      <c r="J308" s="504" t="s">
        <v>632</v>
      </c>
      <c r="K308" s="504" t="s">
        <v>633</v>
      </c>
      <c r="L308" s="453" t="s">
        <v>11</v>
      </c>
      <c r="M308" s="463">
        <v>1</v>
      </c>
      <c r="N308" s="482">
        <v>1189.4883</v>
      </c>
    </row>
    <row r="309" spans="3:14" x14ac:dyDescent="0.25">
      <c r="C309" s="552">
        <v>45191</v>
      </c>
      <c r="D309" s="435">
        <v>45191</v>
      </c>
      <c r="E309" s="415" t="s">
        <v>3985</v>
      </c>
      <c r="F309" s="415" t="s">
        <v>11</v>
      </c>
      <c r="G309" s="553">
        <v>29750</v>
      </c>
      <c r="I309" s="507">
        <v>45146</v>
      </c>
      <c r="J309" s="504" t="s">
        <v>3257</v>
      </c>
      <c r="K309" s="504" t="s">
        <v>3258</v>
      </c>
      <c r="L309" s="453" t="s">
        <v>11</v>
      </c>
      <c r="M309" s="463">
        <v>1</v>
      </c>
      <c r="N309" s="482">
        <v>846.26850000000013</v>
      </c>
    </row>
    <row r="310" spans="3:14" x14ac:dyDescent="0.25">
      <c r="C310" s="552">
        <v>45191</v>
      </c>
      <c r="D310" s="435">
        <v>45191</v>
      </c>
      <c r="E310" s="415" t="s">
        <v>3986</v>
      </c>
      <c r="F310" s="415" t="s">
        <v>11</v>
      </c>
      <c r="G310" s="553">
        <v>74375</v>
      </c>
      <c r="I310" s="507">
        <v>45146</v>
      </c>
      <c r="J310" s="504" t="s">
        <v>368</v>
      </c>
      <c r="K310" s="504" t="s">
        <v>369</v>
      </c>
      <c r="L310" s="453" t="s">
        <v>11</v>
      </c>
      <c r="M310" s="463">
        <v>1</v>
      </c>
      <c r="N310" s="482">
        <v>1339.3925999999999</v>
      </c>
    </row>
    <row r="311" spans="3:14" ht="15.75" thickBot="1" x14ac:dyDescent="0.3">
      <c r="C311" s="554">
        <v>45194</v>
      </c>
      <c r="D311" s="555">
        <v>45194</v>
      </c>
      <c r="E311" s="538" t="s">
        <v>3987</v>
      </c>
      <c r="F311" s="538" t="s">
        <v>11</v>
      </c>
      <c r="G311" s="556">
        <v>223125</v>
      </c>
      <c r="I311" s="507">
        <v>45146</v>
      </c>
      <c r="J311" s="504" t="s">
        <v>3479</v>
      </c>
      <c r="K311" s="504" t="s">
        <v>3480</v>
      </c>
      <c r="L311" s="453" t="s">
        <v>11</v>
      </c>
      <c r="M311" s="463">
        <v>54</v>
      </c>
      <c r="N311" s="482">
        <v>4962.1571999999996</v>
      </c>
    </row>
    <row r="312" spans="3:14" x14ac:dyDescent="0.25">
      <c r="C312" s="549">
        <v>183</v>
      </c>
      <c r="D312" s="550">
        <v>45201</v>
      </c>
      <c r="E312" s="417" t="s">
        <v>4313</v>
      </c>
      <c r="F312" s="417" t="s">
        <v>11</v>
      </c>
      <c r="G312" s="551">
        <v>371875</v>
      </c>
      <c r="I312" s="491">
        <v>45146</v>
      </c>
      <c r="J312" s="461" t="s">
        <v>3481</v>
      </c>
      <c r="K312" s="461" t="s">
        <v>3482</v>
      </c>
      <c r="L312" s="462" t="s">
        <v>11</v>
      </c>
      <c r="M312" s="463">
        <v>1</v>
      </c>
      <c r="N312" s="482">
        <v>5739.37</v>
      </c>
    </row>
    <row r="313" spans="3:14" x14ac:dyDescent="0.25">
      <c r="C313" s="552">
        <v>183</v>
      </c>
      <c r="D313" s="435">
        <v>45201</v>
      </c>
      <c r="E313" s="415" t="s">
        <v>4314</v>
      </c>
      <c r="F313" s="415" t="s">
        <v>11</v>
      </c>
      <c r="G313" s="553">
        <v>223125</v>
      </c>
      <c r="I313" s="491">
        <v>45146</v>
      </c>
      <c r="J313" s="461" t="s">
        <v>3483</v>
      </c>
      <c r="K313" s="461" t="s">
        <v>3484</v>
      </c>
      <c r="L313" s="462" t="s">
        <v>11</v>
      </c>
      <c r="M313" s="463">
        <v>1</v>
      </c>
      <c r="N313" s="482">
        <v>4636.6803</v>
      </c>
    </row>
    <row r="314" spans="3:14" x14ac:dyDescent="0.25">
      <c r="C314" s="552">
        <v>183</v>
      </c>
      <c r="D314" s="435">
        <v>45201</v>
      </c>
      <c r="E314" s="415" t="s">
        <v>4315</v>
      </c>
      <c r="F314" s="415" t="s">
        <v>11</v>
      </c>
      <c r="G314" s="553">
        <v>966875</v>
      </c>
      <c r="I314" s="491">
        <v>45146</v>
      </c>
      <c r="J314" s="461" t="s">
        <v>3485</v>
      </c>
      <c r="K314" s="461" t="s">
        <v>3486</v>
      </c>
      <c r="L314" s="462" t="s">
        <v>11</v>
      </c>
      <c r="M314" s="463">
        <v>1</v>
      </c>
      <c r="N314" s="482">
        <v>9584.1291000000001</v>
      </c>
    </row>
    <row r="315" spans="3:14" x14ac:dyDescent="0.25">
      <c r="C315" s="552">
        <v>3575</v>
      </c>
      <c r="D315" s="435">
        <v>45201</v>
      </c>
      <c r="E315" s="415" t="s">
        <v>3178</v>
      </c>
      <c r="F315" s="415" t="s">
        <v>11</v>
      </c>
      <c r="G315" s="553">
        <v>44625</v>
      </c>
      <c r="I315" s="491">
        <v>45146</v>
      </c>
      <c r="J315" s="461" t="s">
        <v>3487</v>
      </c>
      <c r="K315" s="461" t="s">
        <v>3488</v>
      </c>
      <c r="L315" s="462" t="s">
        <v>11</v>
      </c>
      <c r="M315" s="463">
        <v>1</v>
      </c>
      <c r="N315" s="482">
        <v>9351.6149999999998</v>
      </c>
    </row>
    <row r="316" spans="3:14" x14ac:dyDescent="0.25">
      <c r="C316" s="552">
        <v>3575</v>
      </c>
      <c r="D316" s="435">
        <v>45201</v>
      </c>
      <c r="E316" s="415" t="s">
        <v>4316</v>
      </c>
      <c r="F316" s="415" t="s">
        <v>11</v>
      </c>
      <c r="G316" s="553">
        <v>22312.5</v>
      </c>
      <c r="I316" s="491">
        <v>45147</v>
      </c>
      <c r="J316" s="461" t="s">
        <v>376</v>
      </c>
      <c r="K316" s="461" t="s">
        <v>377</v>
      </c>
      <c r="L316" s="462" t="s">
        <v>11</v>
      </c>
      <c r="M316" s="463">
        <v>1</v>
      </c>
      <c r="N316" s="482">
        <v>24269.228900000002</v>
      </c>
    </row>
    <row r="317" spans="3:14" x14ac:dyDescent="0.25">
      <c r="C317" s="552">
        <v>3575</v>
      </c>
      <c r="D317" s="435">
        <v>45201</v>
      </c>
      <c r="E317" s="415" t="s">
        <v>4317</v>
      </c>
      <c r="F317" s="415" t="s">
        <v>11</v>
      </c>
      <c r="G317" s="553">
        <v>119000</v>
      </c>
      <c r="I317" s="491">
        <v>45147</v>
      </c>
      <c r="J317" s="461" t="s">
        <v>181</v>
      </c>
      <c r="K317" s="461" t="s">
        <v>182</v>
      </c>
      <c r="L317" s="462" t="s">
        <v>11</v>
      </c>
      <c r="M317" s="463">
        <v>1</v>
      </c>
      <c r="N317" s="482">
        <v>114742.0729</v>
      </c>
    </row>
    <row r="318" spans="3:14" x14ac:dyDescent="0.25">
      <c r="C318" s="552">
        <v>105</v>
      </c>
      <c r="D318" s="435">
        <v>45203</v>
      </c>
      <c r="E318" s="415" t="s">
        <v>4318</v>
      </c>
      <c r="F318" s="415" t="s">
        <v>11</v>
      </c>
      <c r="G318" s="553">
        <v>178500</v>
      </c>
      <c r="I318" s="491">
        <v>45148</v>
      </c>
      <c r="J318" s="461" t="s">
        <v>243</v>
      </c>
      <c r="K318" s="461" t="s">
        <v>244</v>
      </c>
      <c r="L318" s="462" t="s">
        <v>11</v>
      </c>
      <c r="M318" s="463">
        <v>2</v>
      </c>
      <c r="N318" s="482">
        <v>2059.1283999999996</v>
      </c>
    </row>
    <row r="319" spans="3:14" x14ac:dyDescent="0.25">
      <c r="C319" s="552">
        <v>105</v>
      </c>
      <c r="D319" s="435">
        <v>45203</v>
      </c>
      <c r="E319" s="415" t="s">
        <v>4319</v>
      </c>
      <c r="F319" s="415" t="s">
        <v>11</v>
      </c>
      <c r="G319" s="553">
        <v>371875</v>
      </c>
      <c r="I319" s="491">
        <v>45148</v>
      </c>
      <c r="J319" s="461" t="s">
        <v>521</v>
      </c>
      <c r="K319" s="461" t="s">
        <v>522</v>
      </c>
      <c r="L319" s="462" t="s">
        <v>11</v>
      </c>
      <c r="M319" s="463">
        <v>2</v>
      </c>
      <c r="N319" s="482">
        <v>44776.367999999995</v>
      </c>
    </row>
    <row r="320" spans="3:14" x14ac:dyDescent="0.25">
      <c r="C320" s="552">
        <v>105</v>
      </c>
      <c r="D320" s="435">
        <v>45203</v>
      </c>
      <c r="E320" s="415" t="s">
        <v>4320</v>
      </c>
      <c r="F320" s="415" t="s">
        <v>11</v>
      </c>
      <c r="G320" s="553">
        <v>505750</v>
      </c>
      <c r="I320" s="491">
        <v>45148</v>
      </c>
      <c r="J320" s="461" t="s">
        <v>2093</v>
      </c>
      <c r="K320" s="461" t="s">
        <v>2094</v>
      </c>
      <c r="L320" s="462" t="s">
        <v>11</v>
      </c>
      <c r="M320" s="463">
        <v>2</v>
      </c>
      <c r="N320" s="482">
        <v>659594.67559999996</v>
      </c>
    </row>
    <row r="321" spans="3:14" x14ac:dyDescent="0.25">
      <c r="C321" s="552">
        <v>193</v>
      </c>
      <c r="D321" s="435">
        <v>45204</v>
      </c>
      <c r="E321" s="415" t="s">
        <v>4321</v>
      </c>
      <c r="F321" s="415" t="s">
        <v>11</v>
      </c>
      <c r="G321" s="553">
        <v>297500</v>
      </c>
      <c r="I321" s="491">
        <v>45148</v>
      </c>
      <c r="J321" s="461" t="s">
        <v>1636</v>
      </c>
      <c r="K321" s="461" t="s">
        <v>1637</v>
      </c>
      <c r="L321" s="462" t="s">
        <v>11</v>
      </c>
      <c r="M321" s="463">
        <v>1</v>
      </c>
      <c r="N321" s="482">
        <v>335739.53139999998</v>
      </c>
    </row>
    <row r="322" spans="3:14" x14ac:dyDescent="0.25">
      <c r="C322" s="552">
        <v>197</v>
      </c>
      <c r="D322" s="435">
        <v>45204</v>
      </c>
      <c r="E322" s="415" t="s">
        <v>4322</v>
      </c>
      <c r="F322" s="415" t="s">
        <v>11</v>
      </c>
      <c r="G322" s="553">
        <v>223125</v>
      </c>
      <c r="I322" s="491">
        <v>45149</v>
      </c>
      <c r="J322" s="461" t="s">
        <v>3489</v>
      </c>
      <c r="K322" s="461" t="s">
        <v>3490</v>
      </c>
      <c r="L322" s="462" t="s">
        <v>11</v>
      </c>
      <c r="M322" s="463">
        <v>1</v>
      </c>
      <c r="N322" s="482">
        <v>2629900</v>
      </c>
    </row>
    <row r="323" spans="3:14" x14ac:dyDescent="0.25">
      <c r="C323" s="552">
        <v>6427</v>
      </c>
      <c r="D323" s="435">
        <v>45205</v>
      </c>
      <c r="E323" s="415" t="s">
        <v>4323</v>
      </c>
      <c r="F323" s="415" t="s">
        <v>11</v>
      </c>
      <c r="G323" s="553">
        <v>59500</v>
      </c>
      <c r="I323" s="491">
        <v>45149</v>
      </c>
      <c r="J323" s="513" t="s">
        <v>3491</v>
      </c>
      <c r="K323" s="461" t="s">
        <v>3492</v>
      </c>
      <c r="L323" s="462" t="s">
        <v>11</v>
      </c>
      <c r="M323" s="463">
        <v>1</v>
      </c>
      <c r="N323" s="482">
        <v>77999.740000000005</v>
      </c>
    </row>
    <row r="324" spans="3:14" x14ac:dyDescent="0.25">
      <c r="C324" s="552">
        <v>6427</v>
      </c>
      <c r="D324" s="435">
        <v>45205</v>
      </c>
      <c r="E324" s="415" t="s">
        <v>4236</v>
      </c>
      <c r="F324" s="415" t="s">
        <v>11</v>
      </c>
      <c r="G324" s="553">
        <v>44625</v>
      </c>
      <c r="I324" s="491">
        <v>45150</v>
      </c>
      <c r="J324" s="461" t="s">
        <v>3493</v>
      </c>
      <c r="K324" s="461" t="s">
        <v>3494</v>
      </c>
      <c r="L324" s="462" t="s">
        <v>11</v>
      </c>
      <c r="M324" s="463">
        <v>3</v>
      </c>
      <c r="N324" s="482">
        <v>2068.1723999999999</v>
      </c>
    </row>
    <row r="325" spans="3:14" x14ac:dyDescent="0.25">
      <c r="C325" s="552">
        <v>1017</v>
      </c>
      <c r="D325" s="435">
        <v>45208</v>
      </c>
      <c r="E325" s="415" t="s">
        <v>4324</v>
      </c>
      <c r="F325" s="415" t="s">
        <v>11</v>
      </c>
      <c r="G325" s="553">
        <v>267750</v>
      </c>
      <c r="I325" s="491">
        <v>45150</v>
      </c>
      <c r="J325" s="461" t="s">
        <v>2629</v>
      </c>
      <c r="K325" s="461" t="s">
        <v>2630</v>
      </c>
      <c r="L325" s="462" t="s">
        <v>11</v>
      </c>
      <c r="M325" s="463">
        <v>3</v>
      </c>
      <c r="N325" s="482">
        <v>2125.0068000000001</v>
      </c>
    </row>
    <row r="326" spans="3:14" x14ac:dyDescent="0.25">
      <c r="C326" s="552">
        <v>3583</v>
      </c>
      <c r="D326" s="435">
        <v>45208</v>
      </c>
      <c r="E326" s="415" t="s">
        <v>4325</v>
      </c>
      <c r="F326" s="415" t="s">
        <v>11</v>
      </c>
      <c r="G326" s="553">
        <v>59500</v>
      </c>
      <c r="I326" s="491">
        <v>45150</v>
      </c>
      <c r="J326" s="461" t="s">
        <v>3495</v>
      </c>
      <c r="K326" s="461" t="s">
        <v>3496</v>
      </c>
      <c r="L326" s="462" t="s">
        <v>11</v>
      </c>
      <c r="M326" s="463">
        <v>3</v>
      </c>
      <c r="N326" s="482">
        <v>707.18129999999996</v>
      </c>
    </row>
    <row r="327" spans="3:14" x14ac:dyDescent="0.25">
      <c r="C327" s="552">
        <v>3583</v>
      </c>
      <c r="D327" s="435">
        <v>45208</v>
      </c>
      <c r="E327" s="415" t="s">
        <v>4151</v>
      </c>
      <c r="F327" s="415" t="s">
        <v>11</v>
      </c>
      <c r="G327" s="553">
        <v>178500</v>
      </c>
      <c r="I327" s="491">
        <v>45150</v>
      </c>
      <c r="J327" s="461" t="s">
        <v>3497</v>
      </c>
      <c r="K327" s="461" t="s">
        <v>3498</v>
      </c>
      <c r="L327" s="462" t="s">
        <v>11</v>
      </c>
      <c r="M327" s="463">
        <v>3</v>
      </c>
      <c r="N327" s="482">
        <v>198.2064</v>
      </c>
    </row>
    <row r="328" spans="3:14" x14ac:dyDescent="0.25">
      <c r="C328" s="552">
        <v>3583</v>
      </c>
      <c r="D328" s="435">
        <v>45208</v>
      </c>
      <c r="E328" s="415" t="s">
        <v>4326</v>
      </c>
      <c r="F328" s="415" t="s">
        <v>11</v>
      </c>
      <c r="G328" s="553">
        <v>59500</v>
      </c>
      <c r="I328" s="491">
        <v>45150</v>
      </c>
      <c r="J328" s="461" t="s">
        <v>860</v>
      </c>
      <c r="K328" s="461" t="s">
        <v>861</v>
      </c>
      <c r="L328" s="462" t="s">
        <v>11</v>
      </c>
      <c r="M328" s="463">
        <v>1</v>
      </c>
      <c r="N328" s="482">
        <v>521.81500000000005</v>
      </c>
    </row>
    <row r="329" spans="3:14" x14ac:dyDescent="0.25">
      <c r="C329" s="552">
        <v>1525</v>
      </c>
      <c r="D329" s="435">
        <v>45210</v>
      </c>
      <c r="E329" s="415" t="s">
        <v>4327</v>
      </c>
      <c r="F329" s="415" t="s">
        <v>11</v>
      </c>
      <c r="G329" s="553">
        <v>44625</v>
      </c>
      <c r="I329" s="491">
        <v>45150</v>
      </c>
      <c r="J329" s="461" t="s">
        <v>2385</v>
      </c>
      <c r="K329" s="461" t="s">
        <v>2386</v>
      </c>
      <c r="L329" s="462" t="s">
        <v>11</v>
      </c>
      <c r="M329" s="463">
        <v>1</v>
      </c>
      <c r="N329" s="482">
        <v>2063.6979999999999</v>
      </c>
    </row>
    <row r="330" spans="3:14" x14ac:dyDescent="0.25">
      <c r="C330" s="552" t="s">
        <v>4328</v>
      </c>
      <c r="D330" s="435">
        <v>45212</v>
      </c>
      <c r="E330" s="415" t="s">
        <v>4329</v>
      </c>
      <c r="F330" s="415" t="s">
        <v>11</v>
      </c>
      <c r="G330" s="553">
        <v>148750</v>
      </c>
      <c r="I330" s="491">
        <v>45150</v>
      </c>
      <c r="J330" s="461" t="s">
        <v>3499</v>
      </c>
      <c r="K330" s="461" t="s">
        <v>3500</v>
      </c>
      <c r="L330" s="462" t="s">
        <v>11</v>
      </c>
      <c r="M330" s="463">
        <v>1</v>
      </c>
      <c r="N330" s="482">
        <v>3551.8405999999995</v>
      </c>
    </row>
    <row r="331" spans="3:14" x14ac:dyDescent="0.25">
      <c r="C331" s="552">
        <v>574</v>
      </c>
      <c r="D331" s="435">
        <v>45217</v>
      </c>
      <c r="E331" s="415" t="s">
        <v>4330</v>
      </c>
      <c r="F331" s="415" t="s">
        <v>11</v>
      </c>
      <c r="G331" s="553">
        <v>148750</v>
      </c>
      <c r="I331" s="491">
        <v>45150</v>
      </c>
      <c r="J331" s="461" t="s">
        <v>2611</v>
      </c>
      <c r="K331" s="461" t="s">
        <v>2612</v>
      </c>
      <c r="L331" s="462" t="s">
        <v>11</v>
      </c>
      <c r="M331" s="463">
        <v>1</v>
      </c>
      <c r="N331" s="482">
        <v>502.2038</v>
      </c>
    </row>
    <row r="332" spans="3:14" x14ac:dyDescent="0.25">
      <c r="C332" s="552" t="s">
        <v>4331</v>
      </c>
      <c r="D332" s="435">
        <v>45217</v>
      </c>
      <c r="E332" s="415" t="s">
        <v>4332</v>
      </c>
      <c r="F332" s="415" t="s">
        <v>11</v>
      </c>
      <c r="G332" s="553">
        <v>223125</v>
      </c>
      <c r="I332" s="491">
        <v>45150</v>
      </c>
      <c r="J332" s="461" t="s">
        <v>1235</v>
      </c>
      <c r="K332" s="461" t="s">
        <v>1236</v>
      </c>
      <c r="L332" s="462" t="s">
        <v>11</v>
      </c>
      <c r="M332" s="463">
        <v>3</v>
      </c>
      <c r="N332" s="482">
        <v>491.12489999999997</v>
      </c>
    </row>
    <row r="333" spans="3:14" x14ac:dyDescent="0.25">
      <c r="C333" s="552">
        <v>3591</v>
      </c>
      <c r="D333" s="435">
        <v>45218</v>
      </c>
      <c r="E333" s="415" t="s">
        <v>4333</v>
      </c>
      <c r="F333" s="415" t="s">
        <v>11</v>
      </c>
      <c r="G333" s="553">
        <v>223125</v>
      </c>
      <c r="I333" s="491">
        <v>45150</v>
      </c>
      <c r="J333" s="461" t="s">
        <v>257</v>
      </c>
      <c r="K333" s="461" t="s">
        <v>258</v>
      </c>
      <c r="L333" s="462" t="s">
        <v>11</v>
      </c>
      <c r="M333" s="463">
        <v>1</v>
      </c>
      <c r="N333" s="482">
        <v>28423.304700000001</v>
      </c>
    </row>
    <row r="334" spans="3:14" x14ac:dyDescent="0.25">
      <c r="C334" s="552">
        <v>3591</v>
      </c>
      <c r="D334" s="435">
        <v>45218</v>
      </c>
      <c r="E334" s="415" t="s">
        <v>4334</v>
      </c>
      <c r="F334" s="415" t="s">
        <v>11</v>
      </c>
      <c r="G334" s="553">
        <v>297500</v>
      </c>
      <c r="I334" s="491">
        <v>45152</v>
      </c>
      <c r="J334" s="461" t="s">
        <v>3501</v>
      </c>
      <c r="K334" s="461" t="s">
        <v>3502</v>
      </c>
      <c r="L334" s="462" t="s">
        <v>11</v>
      </c>
      <c r="M334" s="463">
        <v>1</v>
      </c>
      <c r="N334" s="482">
        <v>3690.8325999999997</v>
      </c>
    </row>
    <row r="335" spans="3:14" x14ac:dyDescent="0.25">
      <c r="C335" s="552">
        <v>3591</v>
      </c>
      <c r="D335" s="435">
        <v>45218</v>
      </c>
      <c r="E335" s="415" t="s">
        <v>4335</v>
      </c>
      <c r="F335" s="415" t="s">
        <v>11</v>
      </c>
      <c r="G335" s="553">
        <v>595000</v>
      </c>
      <c r="I335" s="491">
        <v>45152</v>
      </c>
      <c r="J335" s="461" t="s">
        <v>838</v>
      </c>
      <c r="K335" s="461" t="s">
        <v>839</v>
      </c>
      <c r="L335" s="462" t="s">
        <v>11</v>
      </c>
      <c r="M335" s="463">
        <v>1</v>
      </c>
      <c r="N335" s="482">
        <v>520.95819999999992</v>
      </c>
    </row>
    <row r="336" spans="3:14" x14ac:dyDescent="0.25">
      <c r="C336" s="552">
        <v>3591</v>
      </c>
      <c r="D336" s="435">
        <v>45218</v>
      </c>
      <c r="E336" s="415" t="s">
        <v>4336</v>
      </c>
      <c r="F336" s="415" t="s">
        <v>11</v>
      </c>
      <c r="G336" s="553">
        <v>119000</v>
      </c>
      <c r="I336" s="491">
        <v>45154</v>
      </c>
      <c r="J336" s="461" t="s">
        <v>1961</v>
      </c>
      <c r="K336" s="461" t="s">
        <v>1962</v>
      </c>
      <c r="L336" s="462" t="s">
        <v>11</v>
      </c>
      <c r="M336" s="463">
        <v>2</v>
      </c>
      <c r="N336" s="482">
        <v>172.9546</v>
      </c>
    </row>
    <row r="337" spans="3:14" x14ac:dyDescent="0.25">
      <c r="C337" s="552">
        <v>3591</v>
      </c>
      <c r="D337" s="435">
        <v>45218</v>
      </c>
      <c r="E337" s="415" t="s">
        <v>4337</v>
      </c>
      <c r="F337" s="415" t="s">
        <v>11</v>
      </c>
      <c r="G337" s="553">
        <v>22312.5</v>
      </c>
      <c r="I337" s="491">
        <v>45154</v>
      </c>
      <c r="J337" s="461" t="s">
        <v>398</v>
      </c>
      <c r="K337" s="461" t="s">
        <v>399</v>
      </c>
      <c r="L337" s="462" t="s">
        <v>11</v>
      </c>
      <c r="M337" s="463">
        <v>4</v>
      </c>
      <c r="N337" s="482">
        <v>8709.8004000000001</v>
      </c>
    </row>
    <row r="338" spans="3:14" x14ac:dyDescent="0.25">
      <c r="C338" s="552">
        <v>3591</v>
      </c>
      <c r="D338" s="435">
        <v>45218</v>
      </c>
      <c r="E338" s="415" t="s">
        <v>3185</v>
      </c>
      <c r="F338" s="415" t="s">
        <v>11</v>
      </c>
      <c r="G338" s="553">
        <v>44625</v>
      </c>
      <c r="I338" s="491">
        <v>45154</v>
      </c>
      <c r="J338" s="461" t="s">
        <v>3279</v>
      </c>
      <c r="K338" s="461" t="s">
        <v>3280</v>
      </c>
      <c r="L338" s="462" t="s">
        <v>11</v>
      </c>
      <c r="M338" s="463">
        <v>2</v>
      </c>
      <c r="N338" s="482">
        <v>2196.1212</v>
      </c>
    </row>
    <row r="339" spans="3:14" x14ac:dyDescent="0.25">
      <c r="C339" s="552">
        <v>575</v>
      </c>
      <c r="D339" s="435">
        <v>45222</v>
      </c>
      <c r="E339" s="415" t="s">
        <v>4338</v>
      </c>
      <c r="F339" s="415" t="s">
        <v>11</v>
      </c>
      <c r="G339" s="553">
        <v>267750</v>
      </c>
      <c r="I339" s="491">
        <v>45154</v>
      </c>
      <c r="J339" s="461" t="s">
        <v>3503</v>
      </c>
      <c r="K339" s="461" t="s">
        <v>3504</v>
      </c>
      <c r="L339" s="462" t="s">
        <v>11</v>
      </c>
      <c r="M339" s="463">
        <v>2</v>
      </c>
      <c r="N339" s="482">
        <v>2021.8575999999998</v>
      </c>
    </row>
    <row r="340" spans="3:14" x14ac:dyDescent="0.25">
      <c r="C340" s="552">
        <v>3593</v>
      </c>
      <c r="D340" s="435">
        <v>45223</v>
      </c>
      <c r="E340" s="415" t="s">
        <v>3185</v>
      </c>
      <c r="F340" s="415" t="s">
        <v>11</v>
      </c>
      <c r="G340" s="553">
        <v>44625</v>
      </c>
      <c r="I340" s="491">
        <v>45154</v>
      </c>
      <c r="J340" s="461" t="s">
        <v>2544</v>
      </c>
      <c r="K340" s="461" t="s">
        <v>2545</v>
      </c>
      <c r="L340" s="462" t="s">
        <v>11</v>
      </c>
      <c r="M340" s="463">
        <v>2</v>
      </c>
      <c r="N340" s="482">
        <v>229.33679999999998</v>
      </c>
    </row>
    <row r="341" spans="3:14" x14ac:dyDescent="0.25">
      <c r="C341" s="552">
        <v>3593</v>
      </c>
      <c r="D341" s="435">
        <v>45223</v>
      </c>
      <c r="E341" s="415" t="s">
        <v>4339</v>
      </c>
      <c r="F341" s="415" t="s">
        <v>11</v>
      </c>
      <c r="G341" s="553">
        <v>178500</v>
      </c>
      <c r="I341" s="491">
        <v>45156</v>
      </c>
      <c r="J341" s="461" t="s">
        <v>3505</v>
      </c>
      <c r="K341" s="461" t="s">
        <v>3506</v>
      </c>
      <c r="L341" s="462" t="s">
        <v>11</v>
      </c>
      <c r="M341" s="463">
        <v>5</v>
      </c>
      <c r="N341" s="482">
        <v>10712.6775</v>
      </c>
    </row>
    <row r="342" spans="3:14" x14ac:dyDescent="0.25">
      <c r="C342" s="552">
        <v>3593</v>
      </c>
      <c r="D342" s="435">
        <v>45223</v>
      </c>
      <c r="E342" s="415" t="s">
        <v>4340</v>
      </c>
      <c r="F342" s="415" t="s">
        <v>11</v>
      </c>
      <c r="G342" s="553">
        <v>119000</v>
      </c>
      <c r="I342" s="491">
        <v>45156</v>
      </c>
      <c r="J342" s="461" t="s">
        <v>3507</v>
      </c>
      <c r="K342" s="461" t="s">
        <v>3508</v>
      </c>
      <c r="L342" s="462" t="s">
        <v>11</v>
      </c>
      <c r="M342" s="463">
        <v>1</v>
      </c>
      <c r="N342" s="482">
        <v>2744.3779999999997</v>
      </c>
    </row>
    <row r="343" spans="3:14" x14ac:dyDescent="0.25">
      <c r="C343" s="552">
        <v>3593</v>
      </c>
      <c r="D343" s="435">
        <v>45223</v>
      </c>
      <c r="E343" s="415" t="s">
        <v>3244</v>
      </c>
      <c r="F343" s="415" t="s">
        <v>11</v>
      </c>
      <c r="G343" s="553">
        <v>119000</v>
      </c>
      <c r="I343" s="491">
        <v>45156</v>
      </c>
      <c r="J343" s="461" t="s">
        <v>3509</v>
      </c>
      <c r="K343" s="461" t="s">
        <v>3510</v>
      </c>
      <c r="L343" s="462" t="s">
        <v>11</v>
      </c>
      <c r="M343" s="463">
        <v>1</v>
      </c>
      <c r="N343" s="482">
        <v>337.0437</v>
      </c>
    </row>
    <row r="344" spans="3:14" x14ac:dyDescent="0.25">
      <c r="C344" s="552">
        <v>3593</v>
      </c>
      <c r="D344" s="435">
        <v>45223</v>
      </c>
      <c r="E344" s="415" t="s">
        <v>4341</v>
      </c>
      <c r="F344" s="415" t="s">
        <v>11</v>
      </c>
      <c r="G344" s="553">
        <v>119000</v>
      </c>
      <c r="I344" s="491">
        <v>45156</v>
      </c>
      <c r="J344" s="461" t="s">
        <v>3511</v>
      </c>
      <c r="K344" s="461" t="s">
        <v>3512</v>
      </c>
      <c r="L344" s="462" t="s">
        <v>11</v>
      </c>
      <c r="M344" s="463">
        <v>12</v>
      </c>
      <c r="N344" s="482">
        <v>3151.4531999999999</v>
      </c>
    </row>
    <row r="345" spans="3:14" x14ac:dyDescent="0.25">
      <c r="C345" s="552">
        <v>495</v>
      </c>
      <c r="D345" s="435">
        <v>45224</v>
      </c>
      <c r="E345" s="415" t="s">
        <v>4342</v>
      </c>
      <c r="F345" s="415" t="s">
        <v>11</v>
      </c>
      <c r="G345" s="553">
        <v>223125</v>
      </c>
      <c r="I345" s="491">
        <v>45156</v>
      </c>
      <c r="J345" s="461" t="s">
        <v>636</v>
      </c>
      <c r="K345" s="461" t="s">
        <v>3513</v>
      </c>
      <c r="L345" s="462" t="s">
        <v>11</v>
      </c>
      <c r="M345" s="463">
        <v>4</v>
      </c>
      <c r="N345" s="482">
        <v>112678.52959999998</v>
      </c>
    </row>
    <row r="346" spans="3:14" x14ac:dyDescent="0.25">
      <c r="C346" s="552">
        <v>495</v>
      </c>
      <c r="D346" s="435">
        <v>45224</v>
      </c>
      <c r="E346" s="415" t="s">
        <v>4343</v>
      </c>
      <c r="F346" s="415" t="s">
        <v>11</v>
      </c>
      <c r="G346" s="553">
        <v>148750</v>
      </c>
      <c r="I346" s="491">
        <v>45160</v>
      </c>
      <c r="J346" s="461" t="s">
        <v>1070</v>
      </c>
      <c r="K346" s="461" t="s">
        <v>482</v>
      </c>
      <c r="L346" s="462" t="s">
        <v>11</v>
      </c>
      <c r="M346" s="463">
        <v>1</v>
      </c>
      <c r="N346" s="482">
        <v>237336.09900000002</v>
      </c>
    </row>
    <row r="347" spans="3:14" x14ac:dyDescent="0.25">
      <c r="C347" s="552">
        <v>495</v>
      </c>
      <c r="D347" s="435">
        <v>45224</v>
      </c>
      <c r="E347" s="415" t="s">
        <v>4344</v>
      </c>
      <c r="F347" s="415" t="s">
        <v>11</v>
      </c>
      <c r="G347" s="553">
        <v>148750</v>
      </c>
      <c r="I347" s="491">
        <v>45160</v>
      </c>
      <c r="J347" s="461" t="s">
        <v>257</v>
      </c>
      <c r="K347" s="461" t="s">
        <v>258</v>
      </c>
      <c r="L347" s="462" t="s">
        <v>11</v>
      </c>
      <c r="M347" s="463">
        <v>2</v>
      </c>
      <c r="N347" s="482">
        <v>56846.609400000001</v>
      </c>
    </row>
    <row r="348" spans="3:14" x14ac:dyDescent="0.25">
      <c r="C348" s="552">
        <v>577</v>
      </c>
      <c r="D348" s="435">
        <v>45224</v>
      </c>
      <c r="E348" s="415" t="s">
        <v>4345</v>
      </c>
      <c r="F348" s="415" t="s">
        <v>11</v>
      </c>
      <c r="G348" s="553">
        <v>208250</v>
      </c>
      <c r="I348" s="491">
        <v>45160</v>
      </c>
      <c r="J348" s="461" t="s">
        <v>602</v>
      </c>
      <c r="K348" s="461" t="s">
        <v>2945</v>
      </c>
      <c r="L348" s="462" t="s">
        <v>11</v>
      </c>
      <c r="M348" s="463">
        <v>1</v>
      </c>
      <c r="N348" s="482">
        <v>113258.80929999999</v>
      </c>
    </row>
    <row r="349" spans="3:14" x14ac:dyDescent="0.25">
      <c r="C349" s="552" t="s">
        <v>4346</v>
      </c>
      <c r="D349" s="435">
        <v>45225</v>
      </c>
      <c r="E349" s="415" t="s">
        <v>4347</v>
      </c>
      <c r="F349" s="415" t="s">
        <v>11</v>
      </c>
      <c r="G349" s="553">
        <v>321300</v>
      </c>
      <c r="I349" s="510">
        <v>45162</v>
      </c>
      <c r="J349" s="451" t="s">
        <v>3514</v>
      </c>
      <c r="K349" s="451" t="s">
        <v>3515</v>
      </c>
      <c r="L349" s="462" t="s">
        <v>11</v>
      </c>
      <c r="M349" s="509">
        <v>1</v>
      </c>
      <c r="N349" s="482">
        <v>459.7208</v>
      </c>
    </row>
    <row r="350" spans="3:14" x14ac:dyDescent="0.25">
      <c r="C350" s="552" t="s">
        <v>4346</v>
      </c>
      <c r="D350" s="435">
        <v>45225</v>
      </c>
      <c r="E350" s="415" t="s">
        <v>4348</v>
      </c>
      <c r="F350" s="415" t="s">
        <v>11</v>
      </c>
      <c r="G350" s="553">
        <v>321300</v>
      </c>
      <c r="I350" s="510">
        <v>45162</v>
      </c>
      <c r="J350" s="451" t="s">
        <v>3516</v>
      </c>
      <c r="K350" s="451" t="s">
        <v>3517</v>
      </c>
      <c r="L350" s="462" t="s">
        <v>11</v>
      </c>
      <c r="M350" s="509">
        <v>1</v>
      </c>
      <c r="N350" s="482">
        <v>286.50439999999998</v>
      </c>
    </row>
    <row r="351" spans="3:14" x14ac:dyDescent="0.25">
      <c r="C351" s="552" t="s">
        <v>4346</v>
      </c>
      <c r="D351" s="435">
        <v>45225</v>
      </c>
      <c r="E351" s="415" t="s">
        <v>4349</v>
      </c>
      <c r="F351" s="415" t="s">
        <v>11</v>
      </c>
      <c r="G351" s="553">
        <v>133875</v>
      </c>
      <c r="I351" s="510">
        <v>45162</v>
      </c>
      <c r="J351" s="451" t="s">
        <v>3518</v>
      </c>
      <c r="K351" s="451" t="s">
        <v>3519</v>
      </c>
      <c r="L351" s="462" t="s">
        <v>11</v>
      </c>
      <c r="M351" s="509">
        <v>1</v>
      </c>
      <c r="N351" s="482">
        <v>136.2312</v>
      </c>
    </row>
    <row r="352" spans="3:14" x14ac:dyDescent="0.25">
      <c r="C352" s="552" t="s">
        <v>4346</v>
      </c>
      <c r="D352" s="435">
        <v>45225</v>
      </c>
      <c r="E352" s="415" t="s">
        <v>4350</v>
      </c>
      <c r="F352" s="415" t="s">
        <v>11</v>
      </c>
      <c r="G352" s="553">
        <v>160650</v>
      </c>
      <c r="I352" s="510">
        <v>45162</v>
      </c>
      <c r="J352" s="451" t="s">
        <v>273</v>
      </c>
      <c r="K352" s="451" t="s">
        <v>274</v>
      </c>
      <c r="L352" s="462" t="s">
        <v>11</v>
      </c>
      <c r="M352" s="509">
        <v>2</v>
      </c>
      <c r="N352" s="482">
        <v>236.691</v>
      </c>
    </row>
    <row r="353" spans="3:14" x14ac:dyDescent="0.25">
      <c r="C353" s="552" t="s">
        <v>4346</v>
      </c>
      <c r="D353" s="435">
        <v>45225</v>
      </c>
      <c r="E353" s="415" t="s">
        <v>4351</v>
      </c>
      <c r="F353" s="415" t="s">
        <v>11</v>
      </c>
      <c r="G353" s="553">
        <v>96390</v>
      </c>
      <c r="I353" s="510">
        <v>45162</v>
      </c>
      <c r="J353" s="451" t="s">
        <v>1233</v>
      </c>
      <c r="K353" s="451" t="s">
        <v>2819</v>
      </c>
      <c r="L353" s="462" t="s">
        <v>11</v>
      </c>
      <c r="M353" s="509">
        <v>1</v>
      </c>
      <c r="N353" s="482">
        <v>111.9314</v>
      </c>
    </row>
    <row r="354" spans="3:14" x14ac:dyDescent="0.25">
      <c r="C354" s="552" t="s">
        <v>4346</v>
      </c>
      <c r="D354" s="435">
        <v>45225</v>
      </c>
      <c r="E354" s="415" t="s">
        <v>4352</v>
      </c>
      <c r="F354" s="415" t="s">
        <v>11</v>
      </c>
      <c r="G354" s="553">
        <v>160650</v>
      </c>
      <c r="I354" s="510">
        <v>45162</v>
      </c>
      <c r="J354" s="451" t="s">
        <v>249</v>
      </c>
      <c r="K354" s="451" t="s">
        <v>250</v>
      </c>
      <c r="L354" s="462" t="s">
        <v>11</v>
      </c>
      <c r="M354" s="509">
        <v>1</v>
      </c>
      <c r="N354" s="482">
        <v>216.08020000000002</v>
      </c>
    </row>
    <row r="355" spans="3:14" x14ac:dyDescent="0.25">
      <c r="C355" s="552" t="s">
        <v>4346</v>
      </c>
      <c r="D355" s="435">
        <v>45225</v>
      </c>
      <c r="E355" s="415" t="s">
        <v>4353</v>
      </c>
      <c r="F355" s="415" t="s">
        <v>11</v>
      </c>
      <c r="G355" s="553">
        <v>321300</v>
      </c>
      <c r="I355" s="510">
        <v>45162</v>
      </c>
      <c r="J355" s="451" t="s">
        <v>3520</v>
      </c>
      <c r="K355" s="451" t="s">
        <v>3521</v>
      </c>
      <c r="L355" s="462" t="s">
        <v>11</v>
      </c>
      <c r="M355" s="509">
        <v>1</v>
      </c>
      <c r="N355" s="482">
        <v>293.83479999999997</v>
      </c>
    </row>
    <row r="356" spans="3:14" ht="15.75" thickBot="1" x14ac:dyDescent="0.3">
      <c r="C356" s="554" t="s">
        <v>4354</v>
      </c>
      <c r="D356" s="555">
        <v>45225</v>
      </c>
      <c r="E356" s="538" t="s">
        <v>4355</v>
      </c>
      <c r="F356" s="538" t="s">
        <v>11</v>
      </c>
      <c r="G356" s="556">
        <v>111562.5</v>
      </c>
      <c r="I356" s="510">
        <v>45162</v>
      </c>
      <c r="J356" s="451" t="s">
        <v>3522</v>
      </c>
      <c r="K356" s="451" t="s">
        <v>3523</v>
      </c>
      <c r="L356" s="462" t="s">
        <v>11</v>
      </c>
      <c r="M356" s="509">
        <v>1</v>
      </c>
      <c r="N356" s="482">
        <v>646.49130000000002</v>
      </c>
    </row>
    <row r="357" spans="3:14" x14ac:dyDescent="0.25">
      <c r="C357" s="549">
        <v>580</v>
      </c>
      <c r="D357" s="550">
        <v>45231</v>
      </c>
      <c r="E357" s="417" t="s">
        <v>4635</v>
      </c>
      <c r="F357" s="417" t="s">
        <v>11</v>
      </c>
      <c r="G357" s="551">
        <v>818125</v>
      </c>
      <c r="I357" s="510">
        <v>45162</v>
      </c>
      <c r="J357" s="451" t="s">
        <v>3524</v>
      </c>
      <c r="K357" s="451" t="s">
        <v>3525</v>
      </c>
      <c r="L357" s="462" t="s">
        <v>11</v>
      </c>
      <c r="M357" s="509">
        <v>2</v>
      </c>
      <c r="N357" s="482">
        <v>2464.3710000000001</v>
      </c>
    </row>
    <row r="358" spans="3:14" x14ac:dyDescent="0.25">
      <c r="C358" s="552">
        <v>109</v>
      </c>
      <c r="D358" s="435">
        <v>45231</v>
      </c>
      <c r="E358" s="415" t="s">
        <v>4636</v>
      </c>
      <c r="F358" s="415" t="s">
        <v>11</v>
      </c>
      <c r="G358" s="553">
        <v>223125</v>
      </c>
      <c r="I358" s="510">
        <v>45162</v>
      </c>
      <c r="J358" s="451" t="s">
        <v>3526</v>
      </c>
      <c r="K358" s="451" t="s">
        <v>3527</v>
      </c>
      <c r="L358" s="462" t="s">
        <v>11</v>
      </c>
      <c r="M358" s="509">
        <v>2</v>
      </c>
      <c r="N358" s="482">
        <v>729.37479999999994</v>
      </c>
    </row>
    <row r="359" spans="3:14" x14ac:dyDescent="0.25">
      <c r="C359" s="552">
        <v>109</v>
      </c>
      <c r="D359" s="435">
        <v>45231</v>
      </c>
      <c r="E359" s="415" t="s">
        <v>4637</v>
      </c>
      <c r="F359" s="415" t="s">
        <v>11</v>
      </c>
      <c r="G359" s="553">
        <v>1338750</v>
      </c>
      <c r="I359" s="510">
        <v>45162</v>
      </c>
      <c r="J359" s="451" t="s">
        <v>3528</v>
      </c>
      <c r="K359" s="451" t="s">
        <v>3529</v>
      </c>
      <c r="L359" s="462" t="s">
        <v>11</v>
      </c>
      <c r="M359" s="509">
        <v>2</v>
      </c>
      <c r="N359" s="482">
        <v>653.69080000000008</v>
      </c>
    </row>
    <row r="360" spans="3:14" x14ac:dyDescent="0.25">
      <c r="C360" s="552" t="s">
        <v>4638</v>
      </c>
      <c r="D360" s="435">
        <v>45244</v>
      </c>
      <c r="E360" s="415" t="s">
        <v>4527</v>
      </c>
      <c r="F360" s="415" t="s">
        <v>11</v>
      </c>
      <c r="G360" s="553">
        <v>93712.5</v>
      </c>
      <c r="I360" s="510">
        <v>45162</v>
      </c>
      <c r="J360" s="451" t="s">
        <v>3530</v>
      </c>
      <c r="K360" s="451" t="s">
        <v>3531</v>
      </c>
      <c r="L360" s="462" t="s">
        <v>11</v>
      </c>
      <c r="M360" s="509">
        <v>75</v>
      </c>
      <c r="N360" s="482">
        <v>2013.48</v>
      </c>
    </row>
    <row r="361" spans="3:14" ht="15.75" thickBot="1" x14ac:dyDescent="0.3">
      <c r="C361" s="554" t="s">
        <v>4638</v>
      </c>
      <c r="D361" s="555">
        <v>45244</v>
      </c>
      <c r="E361" s="538" t="s">
        <v>4639</v>
      </c>
      <c r="F361" s="538" t="s">
        <v>11</v>
      </c>
      <c r="G361" s="556">
        <v>1164712.5</v>
      </c>
      <c r="I361" s="510">
        <v>45164</v>
      </c>
      <c r="J361" s="451" t="s">
        <v>3532</v>
      </c>
      <c r="K361" s="451" t="s">
        <v>3533</v>
      </c>
      <c r="L361" s="462" t="s">
        <v>11</v>
      </c>
      <c r="M361" s="509">
        <v>1</v>
      </c>
      <c r="N361" s="482">
        <v>608950.76270000008</v>
      </c>
    </row>
    <row r="362" spans="3:14" x14ac:dyDescent="0.25">
      <c r="C362" s="549">
        <v>239</v>
      </c>
      <c r="D362" s="550">
        <v>45275</v>
      </c>
      <c r="E362" s="417" t="s">
        <v>4894</v>
      </c>
      <c r="F362" s="417" t="s">
        <v>11</v>
      </c>
      <c r="G362" s="551">
        <v>148750</v>
      </c>
      <c r="I362" s="510">
        <v>45164</v>
      </c>
      <c r="J362" s="451" t="s">
        <v>636</v>
      </c>
      <c r="K362" s="451" t="s">
        <v>3513</v>
      </c>
      <c r="L362" s="462" t="s">
        <v>11</v>
      </c>
      <c r="M362" s="509">
        <v>4</v>
      </c>
      <c r="N362" s="482">
        <v>112678.52959999998</v>
      </c>
    </row>
    <row r="363" spans="3:14" ht="15.75" thickBot="1" x14ac:dyDescent="0.3">
      <c r="C363" s="554" t="s">
        <v>4895</v>
      </c>
      <c r="D363" s="555">
        <v>45280</v>
      </c>
      <c r="E363" s="538" t="s">
        <v>4896</v>
      </c>
      <c r="F363" s="538" t="s">
        <v>11</v>
      </c>
      <c r="G363" s="556">
        <v>297500</v>
      </c>
      <c r="I363" s="510">
        <v>45164</v>
      </c>
      <c r="J363" s="451" t="s">
        <v>229</v>
      </c>
      <c r="K363" s="451" t="s">
        <v>3250</v>
      </c>
      <c r="L363" s="462" t="s">
        <v>11</v>
      </c>
      <c r="M363" s="509">
        <v>4</v>
      </c>
      <c r="N363" s="482">
        <v>109847.32919999999</v>
      </c>
    </row>
    <row r="364" spans="3:14" x14ac:dyDescent="0.25">
      <c r="I364" s="510">
        <v>45164</v>
      </c>
      <c r="J364" s="451" t="s">
        <v>2544</v>
      </c>
      <c r="K364" s="451" t="s">
        <v>2545</v>
      </c>
      <c r="L364" s="462" t="s">
        <v>11</v>
      </c>
      <c r="M364" s="509">
        <v>1</v>
      </c>
      <c r="N364" s="482">
        <v>114.66839999999999</v>
      </c>
    </row>
    <row r="365" spans="3:14" x14ac:dyDescent="0.25">
      <c r="I365" s="510">
        <v>45164</v>
      </c>
      <c r="J365" s="451" t="s">
        <v>3420</v>
      </c>
      <c r="K365" s="451" t="s">
        <v>3421</v>
      </c>
      <c r="L365" s="462" t="s">
        <v>11</v>
      </c>
      <c r="M365" s="509">
        <v>1</v>
      </c>
      <c r="N365" s="482">
        <v>55568.24</v>
      </c>
    </row>
    <row r="366" spans="3:14" x14ac:dyDescent="0.25">
      <c r="I366" s="510">
        <v>45164</v>
      </c>
      <c r="J366" s="451" t="s">
        <v>521</v>
      </c>
      <c r="K366" s="451" t="s">
        <v>522</v>
      </c>
      <c r="L366" s="462" t="s">
        <v>11</v>
      </c>
      <c r="M366" s="509">
        <v>2</v>
      </c>
      <c r="N366" s="482">
        <v>44776.367999999995</v>
      </c>
    </row>
    <row r="367" spans="3:14" x14ac:dyDescent="0.25">
      <c r="I367" s="510">
        <v>45164</v>
      </c>
      <c r="J367" s="451" t="s">
        <v>243</v>
      </c>
      <c r="K367" s="451" t="s">
        <v>244</v>
      </c>
      <c r="L367" s="462" t="s">
        <v>11</v>
      </c>
      <c r="M367" s="509">
        <v>2</v>
      </c>
      <c r="N367" s="482">
        <v>2059.1283999999996</v>
      </c>
    </row>
    <row r="368" spans="3:14" x14ac:dyDescent="0.25">
      <c r="I368" s="536">
        <v>45167</v>
      </c>
      <c r="J368" s="415" t="s">
        <v>402</v>
      </c>
      <c r="K368" s="415" t="s">
        <v>403</v>
      </c>
      <c r="L368" s="521" t="s">
        <v>11</v>
      </c>
      <c r="M368" s="521">
        <v>2</v>
      </c>
      <c r="N368" s="482">
        <v>61880</v>
      </c>
    </row>
    <row r="369" spans="9:14" x14ac:dyDescent="0.25">
      <c r="I369" s="536">
        <v>45169</v>
      </c>
      <c r="J369" s="415" t="s">
        <v>1136</v>
      </c>
      <c r="K369" s="415" t="s">
        <v>1137</v>
      </c>
      <c r="L369" s="521" t="s">
        <v>11</v>
      </c>
      <c r="M369" s="521">
        <v>320</v>
      </c>
      <c r="N369" s="482">
        <v>710332.89600000007</v>
      </c>
    </row>
    <row r="370" spans="9:14" x14ac:dyDescent="0.25">
      <c r="I370" s="536">
        <v>45169</v>
      </c>
      <c r="J370" s="415" t="s">
        <v>487</v>
      </c>
      <c r="K370" s="415" t="s">
        <v>488</v>
      </c>
      <c r="L370" s="521" t="s">
        <v>11</v>
      </c>
      <c r="M370" s="521">
        <v>2</v>
      </c>
      <c r="N370" s="482">
        <v>28020.037499999999</v>
      </c>
    </row>
    <row r="371" spans="9:14" ht="15.75" thickBot="1" x14ac:dyDescent="0.3">
      <c r="I371" s="537">
        <v>45169</v>
      </c>
      <c r="J371" s="538" t="s">
        <v>485</v>
      </c>
      <c r="K371" s="538" t="s">
        <v>486</v>
      </c>
      <c r="L371" s="530" t="s">
        <v>11</v>
      </c>
      <c r="M371" s="530">
        <v>2</v>
      </c>
      <c r="N371" s="473">
        <v>16958.368700000003</v>
      </c>
    </row>
    <row r="372" spans="9:14" x14ac:dyDescent="0.25">
      <c r="I372" s="548">
        <v>45173</v>
      </c>
      <c r="J372" s="417" t="s">
        <v>293</v>
      </c>
      <c r="K372" s="417" t="s">
        <v>294</v>
      </c>
      <c r="L372" s="417" t="s">
        <v>11</v>
      </c>
      <c r="M372" s="558">
        <v>6</v>
      </c>
      <c r="N372" s="468">
        <v>2101.8160800000001</v>
      </c>
    </row>
    <row r="373" spans="9:14" x14ac:dyDescent="0.25">
      <c r="I373" s="536">
        <v>45173</v>
      </c>
      <c r="J373" s="415" t="s">
        <v>3988</v>
      </c>
      <c r="K373" s="415" t="s">
        <v>3989</v>
      </c>
      <c r="L373" s="415" t="s">
        <v>11</v>
      </c>
      <c r="M373" s="557">
        <v>2</v>
      </c>
      <c r="N373" s="482">
        <v>86.539179999999988</v>
      </c>
    </row>
    <row r="374" spans="9:14" x14ac:dyDescent="0.25">
      <c r="I374" s="536">
        <v>45173</v>
      </c>
      <c r="J374" s="415" t="s">
        <v>3990</v>
      </c>
      <c r="K374" s="415" t="s">
        <v>3991</v>
      </c>
      <c r="L374" s="415" t="s">
        <v>11</v>
      </c>
      <c r="M374" s="557">
        <v>2</v>
      </c>
      <c r="N374" s="482">
        <v>1159.4455600000001</v>
      </c>
    </row>
    <row r="375" spans="9:14" x14ac:dyDescent="0.25">
      <c r="I375" s="536">
        <v>45173</v>
      </c>
      <c r="J375" s="415" t="s">
        <v>3992</v>
      </c>
      <c r="K375" s="415" t="s">
        <v>3993</v>
      </c>
      <c r="L375" s="415" t="s">
        <v>11</v>
      </c>
      <c r="M375" s="557">
        <v>2</v>
      </c>
      <c r="N375" s="482">
        <v>2798.6467600000001</v>
      </c>
    </row>
    <row r="376" spans="9:14" x14ac:dyDescent="0.25">
      <c r="I376" s="536">
        <v>45173</v>
      </c>
      <c r="J376" s="415" t="s">
        <v>3994</v>
      </c>
      <c r="K376" s="415" t="s">
        <v>3995</v>
      </c>
      <c r="L376" s="415" t="s">
        <v>11</v>
      </c>
      <c r="M376" s="557">
        <v>1</v>
      </c>
      <c r="N376" s="482">
        <v>69924.399999999994</v>
      </c>
    </row>
    <row r="377" spans="9:14" x14ac:dyDescent="0.25">
      <c r="I377" s="536">
        <v>45175</v>
      </c>
      <c r="J377" s="415" t="s">
        <v>1400</v>
      </c>
      <c r="K377" s="415" t="s">
        <v>1401</v>
      </c>
      <c r="L377" s="415" t="s">
        <v>11</v>
      </c>
      <c r="M377" s="557">
        <v>4</v>
      </c>
      <c r="N377" s="482">
        <v>1091.68696</v>
      </c>
    </row>
    <row r="378" spans="9:14" x14ac:dyDescent="0.25">
      <c r="I378" s="536">
        <v>45175</v>
      </c>
      <c r="J378" s="415" t="s">
        <v>3511</v>
      </c>
      <c r="K378" s="415" t="s">
        <v>3512</v>
      </c>
      <c r="L378" s="415" t="s">
        <v>11</v>
      </c>
      <c r="M378" s="557">
        <v>4</v>
      </c>
      <c r="N378" s="482">
        <v>1050.47488</v>
      </c>
    </row>
    <row r="379" spans="9:14" x14ac:dyDescent="0.25">
      <c r="I379" s="536">
        <v>45177</v>
      </c>
      <c r="J379" s="415" t="s">
        <v>3996</v>
      </c>
      <c r="K379" s="415" t="s">
        <v>3997</v>
      </c>
      <c r="L379" s="415" t="s">
        <v>11</v>
      </c>
      <c r="M379" s="557">
        <v>1</v>
      </c>
      <c r="N379" s="482">
        <v>375372.23269000003</v>
      </c>
    </row>
    <row r="380" spans="9:14" x14ac:dyDescent="0.25">
      <c r="I380" s="536">
        <v>45177</v>
      </c>
      <c r="J380" s="415" t="s">
        <v>257</v>
      </c>
      <c r="K380" s="415" t="s">
        <v>258</v>
      </c>
      <c r="L380" s="415" t="s">
        <v>11</v>
      </c>
      <c r="M380" s="557">
        <v>1</v>
      </c>
      <c r="N380" s="482">
        <v>27940.64546</v>
      </c>
    </row>
    <row r="381" spans="9:14" x14ac:dyDescent="0.25">
      <c r="I381" s="536">
        <v>45177</v>
      </c>
      <c r="J381" s="415" t="s">
        <v>1023</v>
      </c>
      <c r="K381" s="415" t="s">
        <v>1024</v>
      </c>
      <c r="L381" s="415" t="s">
        <v>11</v>
      </c>
      <c r="M381" s="557">
        <v>1</v>
      </c>
      <c r="N381" s="482">
        <v>26997.006400000002</v>
      </c>
    </row>
    <row r="382" spans="9:14" x14ac:dyDescent="0.25">
      <c r="I382" s="536">
        <v>45177</v>
      </c>
      <c r="J382" s="415" t="s">
        <v>74</v>
      </c>
      <c r="K382" s="415" t="s">
        <v>75</v>
      </c>
      <c r="L382" s="415" t="s">
        <v>11</v>
      </c>
      <c r="M382" s="557">
        <v>1</v>
      </c>
      <c r="N382" s="482">
        <v>412675.01275000005</v>
      </c>
    </row>
    <row r="383" spans="9:14" x14ac:dyDescent="0.25">
      <c r="I383" s="536">
        <v>45178</v>
      </c>
      <c r="J383" s="415" t="s">
        <v>3998</v>
      </c>
      <c r="K383" s="415" t="s">
        <v>3999</v>
      </c>
      <c r="L383" s="415" t="s">
        <v>11</v>
      </c>
      <c r="M383" s="557">
        <v>1</v>
      </c>
      <c r="N383" s="482">
        <v>1338155</v>
      </c>
    </row>
    <row r="384" spans="9:14" x14ac:dyDescent="0.25">
      <c r="I384" s="536">
        <v>45178</v>
      </c>
      <c r="J384" s="415" t="s">
        <v>4000</v>
      </c>
      <c r="K384" s="415" t="s">
        <v>4001</v>
      </c>
      <c r="L384" s="415" t="s">
        <v>11</v>
      </c>
      <c r="M384" s="557">
        <v>1</v>
      </c>
      <c r="N384" s="482">
        <v>1338155</v>
      </c>
    </row>
    <row r="385" spans="9:14" x14ac:dyDescent="0.25">
      <c r="I385" s="536">
        <v>45178</v>
      </c>
      <c r="J385" s="415" t="s">
        <v>2155</v>
      </c>
      <c r="K385" s="415" t="s">
        <v>4002</v>
      </c>
      <c r="L385" s="415" t="s">
        <v>11</v>
      </c>
      <c r="M385" s="557">
        <v>1</v>
      </c>
      <c r="N385" s="482">
        <v>1300000.1014</v>
      </c>
    </row>
    <row r="386" spans="9:14" x14ac:dyDescent="0.25">
      <c r="I386" s="536">
        <v>45185</v>
      </c>
      <c r="J386" s="415" t="s">
        <v>74</v>
      </c>
      <c r="K386" s="415" t="s">
        <v>75</v>
      </c>
      <c r="L386" s="415" t="s">
        <v>11</v>
      </c>
      <c r="M386" s="557">
        <v>1</v>
      </c>
      <c r="N386" s="482">
        <v>412675.02822000004</v>
      </c>
    </row>
    <row r="387" spans="9:14" x14ac:dyDescent="0.25">
      <c r="I387" s="536">
        <v>45185</v>
      </c>
      <c r="J387" s="415" t="s">
        <v>191</v>
      </c>
      <c r="K387" s="415" t="s">
        <v>2695</v>
      </c>
      <c r="L387" s="415" t="s">
        <v>11</v>
      </c>
      <c r="M387" s="557">
        <v>4</v>
      </c>
      <c r="N387" s="482">
        <v>512976.5368</v>
      </c>
    </row>
    <row r="388" spans="9:14" x14ac:dyDescent="0.25">
      <c r="I388" s="536">
        <v>45187</v>
      </c>
      <c r="J388" s="415" t="s">
        <v>74</v>
      </c>
      <c r="K388" s="415" t="s">
        <v>75</v>
      </c>
      <c r="L388" s="415" t="s">
        <v>11</v>
      </c>
      <c r="M388" s="557">
        <v>1</v>
      </c>
      <c r="N388" s="482">
        <v>412675.02822000004</v>
      </c>
    </row>
    <row r="389" spans="9:14" x14ac:dyDescent="0.25">
      <c r="I389" s="510">
        <v>45191</v>
      </c>
      <c r="J389" s="451" t="s">
        <v>2779</v>
      </c>
      <c r="K389" s="451" t="s">
        <v>2472</v>
      </c>
      <c r="L389" s="462" t="s">
        <v>11</v>
      </c>
      <c r="M389" s="561">
        <v>1</v>
      </c>
      <c r="N389" s="482">
        <v>54145</v>
      </c>
    </row>
    <row r="390" spans="9:14" x14ac:dyDescent="0.25">
      <c r="I390" s="510">
        <v>45191</v>
      </c>
      <c r="J390" s="451" t="s">
        <v>4003</v>
      </c>
      <c r="K390" s="451" t="s">
        <v>2045</v>
      </c>
      <c r="L390" s="462" t="s">
        <v>11</v>
      </c>
      <c r="M390" s="561">
        <v>2</v>
      </c>
      <c r="N390" s="482">
        <v>24752</v>
      </c>
    </row>
    <row r="391" spans="9:14" x14ac:dyDescent="0.25">
      <c r="I391" s="510">
        <v>45191</v>
      </c>
      <c r="J391" s="451" t="s">
        <v>173</v>
      </c>
      <c r="K391" s="451" t="s">
        <v>174</v>
      </c>
      <c r="L391" s="462" t="s">
        <v>11</v>
      </c>
      <c r="M391" s="561">
        <v>1</v>
      </c>
      <c r="N391" s="482">
        <v>4641</v>
      </c>
    </row>
    <row r="392" spans="9:14" x14ac:dyDescent="0.25">
      <c r="I392" s="510">
        <v>45191</v>
      </c>
      <c r="J392" s="451" t="s">
        <v>4004</v>
      </c>
      <c r="K392" s="451" t="s">
        <v>4005</v>
      </c>
      <c r="L392" s="462" t="s">
        <v>11</v>
      </c>
      <c r="M392" s="561">
        <v>1</v>
      </c>
      <c r="N392" s="482">
        <v>232050</v>
      </c>
    </row>
    <row r="393" spans="9:14" x14ac:dyDescent="0.25">
      <c r="I393" s="510">
        <v>45191</v>
      </c>
      <c r="J393" s="451" t="s">
        <v>694</v>
      </c>
      <c r="K393" s="451" t="s">
        <v>819</v>
      </c>
      <c r="L393" s="462" t="s">
        <v>11</v>
      </c>
      <c r="M393" s="561">
        <v>4</v>
      </c>
      <c r="N393" s="482">
        <v>6188</v>
      </c>
    </row>
    <row r="394" spans="9:14" x14ac:dyDescent="0.25">
      <c r="I394" s="510">
        <v>45191</v>
      </c>
      <c r="J394" s="451" t="s">
        <v>501</v>
      </c>
      <c r="K394" s="451" t="s">
        <v>502</v>
      </c>
      <c r="L394" s="462" t="s">
        <v>11</v>
      </c>
      <c r="M394" s="561">
        <v>1</v>
      </c>
      <c r="N394" s="482">
        <v>134589</v>
      </c>
    </row>
    <row r="395" spans="9:14" x14ac:dyDescent="0.25">
      <c r="I395" s="510">
        <v>45191</v>
      </c>
      <c r="J395" s="451" t="s">
        <v>1220</v>
      </c>
      <c r="K395" s="451" t="s">
        <v>296</v>
      </c>
      <c r="L395" s="462" t="s">
        <v>11</v>
      </c>
      <c r="M395" s="561">
        <v>1</v>
      </c>
      <c r="N395" s="482">
        <v>26299</v>
      </c>
    </row>
    <row r="396" spans="9:14" x14ac:dyDescent="0.25">
      <c r="I396" s="510">
        <v>45191</v>
      </c>
      <c r="J396" s="451" t="s">
        <v>3161</v>
      </c>
      <c r="K396" s="451" t="s">
        <v>3162</v>
      </c>
      <c r="L396" s="462" t="s">
        <v>11</v>
      </c>
      <c r="M396" s="561">
        <v>1</v>
      </c>
      <c r="N396" s="482">
        <v>15470</v>
      </c>
    </row>
    <row r="397" spans="9:14" x14ac:dyDescent="0.25">
      <c r="I397" s="510">
        <v>45191</v>
      </c>
      <c r="J397" s="451" t="s">
        <v>1220</v>
      </c>
      <c r="K397" s="451" t="s">
        <v>296</v>
      </c>
      <c r="L397" s="462" t="s">
        <v>11</v>
      </c>
      <c r="M397" s="561">
        <v>1</v>
      </c>
      <c r="N397" s="482">
        <v>26299</v>
      </c>
    </row>
    <row r="398" spans="9:14" x14ac:dyDescent="0.25">
      <c r="I398" s="510">
        <v>45191</v>
      </c>
      <c r="J398" s="451" t="s">
        <v>297</v>
      </c>
      <c r="K398" s="451" t="s">
        <v>298</v>
      </c>
      <c r="L398" s="462" t="s">
        <v>11</v>
      </c>
      <c r="M398" s="561">
        <v>1</v>
      </c>
      <c r="N398" s="482">
        <v>15470</v>
      </c>
    </row>
    <row r="399" spans="9:14" x14ac:dyDescent="0.25">
      <c r="I399" s="510">
        <v>45191</v>
      </c>
      <c r="J399" s="451" t="s">
        <v>499</v>
      </c>
      <c r="K399" s="451" t="s">
        <v>500</v>
      </c>
      <c r="L399" s="462" t="s">
        <v>11</v>
      </c>
      <c r="M399" s="561">
        <v>2</v>
      </c>
      <c r="N399" s="482">
        <v>117572</v>
      </c>
    </row>
    <row r="400" spans="9:14" x14ac:dyDescent="0.25">
      <c r="I400" s="510">
        <v>45191</v>
      </c>
      <c r="J400" s="451" t="s">
        <v>402</v>
      </c>
      <c r="K400" s="451" t="s">
        <v>403</v>
      </c>
      <c r="L400" s="462" t="s">
        <v>11</v>
      </c>
      <c r="M400" s="561">
        <v>1</v>
      </c>
      <c r="N400" s="482">
        <v>30940</v>
      </c>
    </row>
    <row r="401" spans="9:14" x14ac:dyDescent="0.25">
      <c r="I401" s="510">
        <v>45191</v>
      </c>
      <c r="J401" s="451" t="s">
        <v>694</v>
      </c>
      <c r="K401" s="451" t="s">
        <v>819</v>
      </c>
      <c r="L401" s="462" t="s">
        <v>11</v>
      </c>
      <c r="M401" s="561">
        <v>5</v>
      </c>
      <c r="N401" s="482">
        <v>7735</v>
      </c>
    </row>
    <row r="402" spans="9:14" x14ac:dyDescent="0.25">
      <c r="I402" s="510">
        <v>45191</v>
      </c>
      <c r="J402" s="451" t="s">
        <v>817</v>
      </c>
      <c r="K402" s="451" t="s">
        <v>818</v>
      </c>
      <c r="L402" s="462" t="s">
        <v>11</v>
      </c>
      <c r="M402" s="561">
        <v>8</v>
      </c>
      <c r="N402" s="482">
        <v>37128</v>
      </c>
    </row>
    <row r="403" spans="9:14" x14ac:dyDescent="0.25">
      <c r="I403" s="510">
        <v>45191</v>
      </c>
      <c r="J403" s="451" t="s">
        <v>3292</v>
      </c>
      <c r="K403" s="451" t="s">
        <v>3293</v>
      </c>
      <c r="L403" s="462" t="s">
        <v>11</v>
      </c>
      <c r="M403" s="561">
        <v>2</v>
      </c>
      <c r="N403" s="482">
        <v>1547</v>
      </c>
    </row>
    <row r="404" spans="9:14" x14ac:dyDescent="0.25">
      <c r="I404" s="510">
        <v>45191</v>
      </c>
      <c r="J404" s="451" t="s">
        <v>3163</v>
      </c>
      <c r="K404" s="451" t="s">
        <v>3164</v>
      </c>
      <c r="L404" s="462" t="s">
        <v>11</v>
      </c>
      <c r="M404" s="561">
        <v>3</v>
      </c>
      <c r="N404" s="482">
        <v>46410</v>
      </c>
    </row>
    <row r="405" spans="9:14" x14ac:dyDescent="0.25">
      <c r="I405" s="510">
        <v>45191</v>
      </c>
      <c r="J405" s="451" t="s">
        <v>694</v>
      </c>
      <c r="K405" s="451" t="s">
        <v>819</v>
      </c>
      <c r="L405" s="462" t="s">
        <v>11</v>
      </c>
      <c r="M405" s="561">
        <v>3</v>
      </c>
      <c r="N405" s="482">
        <v>4641</v>
      </c>
    </row>
    <row r="406" spans="9:14" x14ac:dyDescent="0.25">
      <c r="I406" s="510">
        <v>45191</v>
      </c>
      <c r="J406" s="451" t="s">
        <v>3392</v>
      </c>
      <c r="K406" s="451" t="s">
        <v>3393</v>
      </c>
      <c r="L406" s="462" t="s">
        <v>11</v>
      </c>
      <c r="M406" s="561">
        <v>1</v>
      </c>
      <c r="N406" s="482">
        <v>154700</v>
      </c>
    </row>
    <row r="407" spans="9:14" x14ac:dyDescent="0.25">
      <c r="I407" s="510">
        <v>45191</v>
      </c>
      <c r="J407" s="451" t="s">
        <v>2479</v>
      </c>
      <c r="K407" s="451" t="s">
        <v>1251</v>
      </c>
      <c r="L407" s="462" t="s">
        <v>11</v>
      </c>
      <c r="M407" s="561">
        <v>3</v>
      </c>
      <c r="N407" s="482">
        <v>2320.5</v>
      </c>
    </row>
    <row r="408" spans="9:14" x14ac:dyDescent="0.25">
      <c r="I408" s="536">
        <v>45198</v>
      </c>
      <c r="J408" s="415" t="s">
        <v>4006</v>
      </c>
      <c r="K408" s="415" t="s">
        <v>4007</v>
      </c>
      <c r="L408" s="415" t="s">
        <v>11</v>
      </c>
      <c r="M408" s="557">
        <v>1</v>
      </c>
      <c r="N408" s="482">
        <v>2939.3</v>
      </c>
    </row>
    <row r="409" spans="9:14" x14ac:dyDescent="0.25">
      <c r="I409" s="536">
        <v>45198</v>
      </c>
      <c r="J409" s="415" t="s">
        <v>1965</v>
      </c>
      <c r="K409" s="415" t="s">
        <v>1966</v>
      </c>
      <c r="L409" s="415" t="s">
        <v>11</v>
      </c>
      <c r="M409" s="557">
        <v>3</v>
      </c>
      <c r="N409" s="482">
        <v>450815.27673000004</v>
      </c>
    </row>
    <row r="410" spans="9:14" x14ac:dyDescent="0.25">
      <c r="I410" s="536">
        <v>45198</v>
      </c>
      <c r="J410" s="415" t="s">
        <v>4008</v>
      </c>
      <c r="K410" s="415" t="s">
        <v>4009</v>
      </c>
      <c r="L410" s="415" t="s">
        <v>11</v>
      </c>
      <c r="M410" s="557">
        <v>1</v>
      </c>
      <c r="N410" s="482">
        <v>21425.934530000002</v>
      </c>
    </row>
    <row r="411" spans="9:14" x14ac:dyDescent="0.25">
      <c r="I411" s="536">
        <v>45198</v>
      </c>
      <c r="J411" s="415" t="s">
        <v>1355</v>
      </c>
      <c r="K411" s="415" t="s">
        <v>1356</v>
      </c>
      <c r="L411" s="415" t="s">
        <v>11</v>
      </c>
      <c r="M411" s="557">
        <v>4</v>
      </c>
      <c r="N411" s="482">
        <v>146833.38124000002</v>
      </c>
    </row>
    <row r="412" spans="9:14" ht="15.75" thickBot="1" x14ac:dyDescent="0.3">
      <c r="I412" s="537">
        <v>45198</v>
      </c>
      <c r="J412" s="538" t="s">
        <v>2984</v>
      </c>
      <c r="K412" s="538" t="s">
        <v>2985</v>
      </c>
      <c r="L412" s="538" t="s">
        <v>11</v>
      </c>
      <c r="M412" s="559">
        <v>1</v>
      </c>
      <c r="N412" s="473">
        <v>17751.825000000001</v>
      </c>
    </row>
    <row r="413" spans="9:14" x14ac:dyDescent="0.25">
      <c r="I413" s="548">
        <v>45203</v>
      </c>
      <c r="J413" s="417" t="s">
        <v>376</v>
      </c>
      <c r="K413" s="417" t="s">
        <v>377</v>
      </c>
      <c r="L413" s="417" t="s">
        <v>11</v>
      </c>
      <c r="M413" s="558">
        <v>1</v>
      </c>
      <c r="N413" s="468">
        <v>27013.729469999998</v>
      </c>
    </row>
    <row r="414" spans="9:14" x14ac:dyDescent="0.25">
      <c r="I414" s="536">
        <v>45203</v>
      </c>
      <c r="J414" s="415" t="s">
        <v>2546</v>
      </c>
      <c r="K414" s="415" t="s">
        <v>2547</v>
      </c>
      <c r="L414" s="415" t="s">
        <v>11</v>
      </c>
      <c r="M414" s="557">
        <v>2</v>
      </c>
      <c r="N414" s="482">
        <v>9621.7830800000011</v>
      </c>
    </row>
    <row r="415" spans="9:14" x14ac:dyDescent="0.25">
      <c r="I415" s="536">
        <v>45203</v>
      </c>
      <c r="J415" s="415" t="s">
        <v>243</v>
      </c>
      <c r="K415" s="415" t="s">
        <v>244</v>
      </c>
      <c r="L415" s="415" t="s">
        <v>11</v>
      </c>
      <c r="M415" s="557">
        <v>2</v>
      </c>
      <c r="N415" s="482">
        <v>1776.8532599999999</v>
      </c>
    </row>
    <row r="416" spans="9:14" x14ac:dyDescent="0.25">
      <c r="I416" s="536">
        <v>45208</v>
      </c>
      <c r="J416" s="415" t="s">
        <v>376</v>
      </c>
      <c r="K416" s="415" t="s">
        <v>377</v>
      </c>
      <c r="L416" s="415" t="s">
        <v>11</v>
      </c>
      <c r="M416" s="557">
        <v>1</v>
      </c>
      <c r="N416" s="482">
        <v>27013.729469999998</v>
      </c>
    </row>
    <row r="417" spans="9:14" x14ac:dyDescent="0.25">
      <c r="I417" s="536">
        <v>45209</v>
      </c>
      <c r="J417" s="415" t="s">
        <v>376</v>
      </c>
      <c r="K417" s="415" t="s">
        <v>377</v>
      </c>
      <c r="L417" s="415" t="s">
        <v>11</v>
      </c>
      <c r="M417" s="557">
        <v>1</v>
      </c>
      <c r="N417" s="482">
        <v>27013.729469999998</v>
      </c>
    </row>
    <row r="418" spans="9:14" x14ac:dyDescent="0.25">
      <c r="I418" s="536">
        <v>45211</v>
      </c>
      <c r="J418" s="415" t="s">
        <v>2159</v>
      </c>
      <c r="K418" s="415" t="s">
        <v>2160</v>
      </c>
      <c r="L418" s="415" t="s">
        <v>11</v>
      </c>
      <c r="M418" s="557">
        <v>1</v>
      </c>
      <c r="N418" s="482">
        <v>2795000.4809999997</v>
      </c>
    </row>
    <row r="419" spans="9:14" x14ac:dyDescent="0.25">
      <c r="I419" s="536">
        <v>45212</v>
      </c>
      <c r="J419" s="415" t="s">
        <v>4356</v>
      </c>
      <c r="K419" s="415" t="s">
        <v>4357</v>
      </c>
      <c r="L419" s="415" t="s">
        <v>11</v>
      </c>
      <c r="M419" s="557">
        <v>2</v>
      </c>
      <c r="N419" s="482">
        <v>5199.99298</v>
      </c>
    </row>
    <row r="420" spans="9:14" x14ac:dyDescent="0.25">
      <c r="I420" s="536">
        <v>45212</v>
      </c>
      <c r="J420" s="415" t="s">
        <v>2846</v>
      </c>
      <c r="K420" s="415" t="s">
        <v>4358</v>
      </c>
      <c r="L420" s="415" t="s">
        <v>11</v>
      </c>
      <c r="M420" s="557">
        <v>1</v>
      </c>
      <c r="N420" s="482">
        <v>25425.703030000004</v>
      </c>
    </row>
    <row r="421" spans="9:14" x14ac:dyDescent="0.25">
      <c r="I421" s="536">
        <v>45212</v>
      </c>
      <c r="J421" s="415" t="s">
        <v>4359</v>
      </c>
      <c r="K421" s="415" t="s">
        <v>4360</v>
      </c>
      <c r="L421" s="415" t="s">
        <v>11</v>
      </c>
      <c r="M421" s="557">
        <v>1</v>
      </c>
      <c r="N421" s="482">
        <v>22431.5</v>
      </c>
    </row>
    <row r="422" spans="9:14" x14ac:dyDescent="0.25">
      <c r="I422" s="536">
        <v>45212</v>
      </c>
      <c r="J422" s="415" t="s">
        <v>1163</v>
      </c>
      <c r="K422" s="415" t="s">
        <v>1164</v>
      </c>
      <c r="L422" s="415" t="s">
        <v>11</v>
      </c>
      <c r="M422" s="557">
        <v>4</v>
      </c>
      <c r="N422" s="482">
        <v>3993.0545199999997</v>
      </c>
    </row>
    <row r="423" spans="9:14" x14ac:dyDescent="0.25">
      <c r="I423" s="536">
        <v>45212</v>
      </c>
      <c r="J423" s="415" t="s">
        <v>1581</v>
      </c>
      <c r="K423" s="415" t="s">
        <v>1582</v>
      </c>
      <c r="L423" s="415" t="s">
        <v>11</v>
      </c>
      <c r="M423" s="557">
        <v>1</v>
      </c>
      <c r="N423" s="482">
        <v>41040.533170000002</v>
      </c>
    </row>
    <row r="424" spans="9:14" x14ac:dyDescent="0.25">
      <c r="I424" s="536">
        <v>45212</v>
      </c>
      <c r="J424" s="415" t="s">
        <v>4361</v>
      </c>
      <c r="K424" s="415" t="s">
        <v>4362</v>
      </c>
      <c r="L424" s="415" t="s">
        <v>11</v>
      </c>
      <c r="M424" s="557">
        <v>1</v>
      </c>
      <c r="N424" s="482">
        <v>86559.337409999993</v>
      </c>
    </row>
    <row r="425" spans="9:14" x14ac:dyDescent="0.25">
      <c r="I425" s="536">
        <v>45212</v>
      </c>
      <c r="J425" s="415" t="s">
        <v>636</v>
      </c>
      <c r="K425" s="415" t="s">
        <v>3513</v>
      </c>
      <c r="L425" s="415" t="s">
        <v>11</v>
      </c>
      <c r="M425" s="557">
        <v>20</v>
      </c>
      <c r="N425" s="482">
        <v>566556.88180000009</v>
      </c>
    </row>
    <row r="426" spans="9:14" x14ac:dyDescent="0.25">
      <c r="I426" s="536">
        <v>45212</v>
      </c>
      <c r="J426" s="415" t="s">
        <v>386</v>
      </c>
      <c r="K426" s="415" t="s">
        <v>4203</v>
      </c>
      <c r="L426" s="415" t="s">
        <v>11</v>
      </c>
      <c r="M426" s="557">
        <v>2</v>
      </c>
      <c r="N426" s="482">
        <v>52590.388760000009</v>
      </c>
    </row>
    <row r="427" spans="9:14" x14ac:dyDescent="0.25">
      <c r="I427" s="536">
        <v>45212</v>
      </c>
      <c r="J427" s="415" t="s">
        <v>233</v>
      </c>
      <c r="K427" s="415" t="s">
        <v>234</v>
      </c>
      <c r="L427" s="415" t="s">
        <v>11</v>
      </c>
      <c r="M427" s="557">
        <v>3.49</v>
      </c>
      <c r="N427" s="482">
        <v>19435.968097000001</v>
      </c>
    </row>
    <row r="428" spans="9:14" x14ac:dyDescent="0.25">
      <c r="I428" s="536">
        <v>45212</v>
      </c>
      <c r="J428" s="415" t="s">
        <v>1583</v>
      </c>
      <c r="K428" s="415" t="s">
        <v>1584</v>
      </c>
      <c r="L428" s="415" t="s">
        <v>11</v>
      </c>
      <c r="M428" s="557">
        <v>1</v>
      </c>
      <c r="N428" s="482">
        <v>62636.575819999998</v>
      </c>
    </row>
    <row r="429" spans="9:14" x14ac:dyDescent="0.25">
      <c r="I429" s="536">
        <v>45212</v>
      </c>
      <c r="J429" s="415" t="s">
        <v>979</v>
      </c>
      <c r="K429" s="415" t="s">
        <v>980</v>
      </c>
      <c r="L429" s="415" t="s">
        <v>11</v>
      </c>
      <c r="M429" s="557">
        <v>1</v>
      </c>
      <c r="N429" s="482">
        <v>132478.55166</v>
      </c>
    </row>
    <row r="430" spans="9:14" x14ac:dyDescent="0.25">
      <c r="I430" s="536">
        <v>45212</v>
      </c>
      <c r="J430" s="415" t="s">
        <v>1365</v>
      </c>
      <c r="K430" s="415" t="s">
        <v>1366</v>
      </c>
      <c r="L430" s="415" t="s">
        <v>11</v>
      </c>
      <c r="M430" s="557">
        <v>1</v>
      </c>
      <c r="N430" s="482">
        <v>613869.60271000001</v>
      </c>
    </row>
    <row r="431" spans="9:14" x14ac:dyDescent="0.25">
      <c r="I431" s="536">
        <v>45217</v>
      </c>
      <c r="J431" s="415" t="s">
        <v>4363</v>
      </c>
      <c r="K431" s="415" t="s">
        <v>4364</v>
      </c>
      <c r="L431" s="415" t="s">
        <v>11</v>
      </c>
      <c r="M431" s="557">
        <v>5</v>
      </c>
      <c r="N431" s="482">
        <v>13292.906899999998</v>
      </c>
    </row>
    <row r="432" spans="9:14" x14ac:dyDescent="0.25">
      <c r="I432" s="536">
        <v>45217</v>
      </c>
      <c r="J432" s="415" t="s">
        <v>4365</v>
      </c>
      <c r="K432" s="415" t="s">
        <v>4366</v>
      </c>
      <c r="L432" s="415" t="s">
        <v>11</v>
      </c>
      <c r="M432" s="557">
        <v>2</v>
      </c>
      <c r="N432" s="482">
        <v>511.31443999999999</v>
      </c>
    </row>
    <row r="433" spans="9:14" x14ac:dyDescent="0.25">
      <c r="I433" s="536">
        <v>45217</v>
      </c>
      <c r="J433" s="415" t="s">
        <v>243</v>
      </c>
      <c r="K433" s="415" t="s">
        <v>244</v>
      </c>
      <c r="L433" s="415" t="s">
        <v>11</v>
      </c>
      <c r="M433" s="557">
        <v>2</v>
      </c>
      <c r="N433" s="482">
        <v>1776.8532599999999</v>
      </c>
    </row>
    <row r="434" spans="9:14" x14ac:dyDescent="0.25">
      <c r="I434" s="536">
        <v>45217</v>
      </c>
      <c r="J434" s="415" t="s">
        <v>390</v>
      </c>
      <c r="K434" s="415" t="s">
        <v>3287</v>
      </c>
      <c r="L434" s="415" t="s">
        <v>11</v>
      </c>
      <c r="M434" s="557">
        <v>1</v>
      </c>
      <c r="N434" s="482">
        <v>102170.62492</v>
      </c>
    </row>
    <row r="435" spans="9:14" x14ac:dyDescent="0.25">
      <c r="I435" s="536">
        <v>45217</v>
      </c>
      <c r="J435" s="415" t="s">
        <v>257</v>
      </c>
      <c r="K435" s="415" t="s">
        <v>258</v>
      </c>
      <c r="L435" s="415" t="s">
        <v>11</v>
      </c>
      <c r="M435" s="557">
        <v>1</v>
      </c>
      <c r="N435" s="482">
        <v>27430.027170000005</v>
      </c>
    </row>
    <row r="436" spans="9:14" x14ac:dyDescent="0.25">
      <c r="I436" s="536">
        <v>45217</v>
      </c>
      <c r="J436" s="415" t="s">
        <v>2132</v>
      </c>
      <c r="K436" s="415" t="s">
        <v>2133</v>
      </c>
      <c r="L436" s="415" t="s">
        <v>11</v>
      </c>
      <c r="M436" s="557">
        <v>2</v>
      </c>
      <c r="N436" s="482">
        <v>31837.260000000002</v>
      </c>
    </row>
    <row r="437" spans="9:14" x14ac:dyDescent="0.25">
      <c r="I437" s="536">
        <v>45217</v>
      </c>
      <c r="J437" s="415" t="s">
        <v>2134</v>
      </c>
      <c r="K437" s="415" t="s">
        <v>2135</v>
      </c>
      <c r="L437" s="415" t="s">
        <v>11</v>
      </c>
      <c r="M437" s="557">
        <v>2</v>
      </c>
      <c r="N437" s="482">
        <v>679288.62820000004</v>
      </c>
    </row>
    <row r="438" spans="9:14" x14ac:dyDescent="0.25">
      <c r="I438" s="536">
        <v>45217</v>
      </c>
      <c r="J438" s="415" t="s">
        <v>4367</v>
      </c>
      <c r="K438" s="415" t="s">
        <v>4368</v>
      </c>
      <c r="L438" s="415" t="s">
        <v>11</v>
      </c>
      <c r="M438" s="557">
        <v>1</v>
      </c>
      <c r="N438" s="482">
        <v>317098.16593000002</v>
      </c>
    </row>
    <row r="439" spans="9:14" x14ac:dyDescent="0.25">
      <c r="I439" s="536">
        <v>45217</v>
      </c>
      <c r="J439" s="415" t="s">
        <v>396</v>
      </c>
      <c r="K439" s="415" t="s">
        <v>397</v>
      </c>
      <c r="L439" s="415" t="s">
        <v>11</v>
      </c>
      <c r="M439" s="557">
        <v>1</v>
      </c>
      <c r="N439" s="482">
        <v>27481.109110000005</v>
      </c>
    </row>
    <row r="440" spans="9:14" x14ac:dyDescent="0.25">
      <c r="I440" s="536">
        <v>45217</v>
      </c>
      <c r="J440" s="415" t="s">
        <v>4369</v>
      </c>
      <c r="K440" s="415" t="s">
        <v>4370</v>
      </c>
      <c r="L440" s="415" t="s">
        <v>11</v>
      </c>
      <c r="M440" s="557">
        <v>1</v>
      </c>
      <c r="N440" s="482">
        <v>194405.28653000001</v>
      </c>
    </row>
    <row r="441" spans="9:14" x14ac:dyDescent="0.25">
      <c r="I441" s="536">
        <v>45217</v>
      </c>
      <c r="J441" s="415" t="s">
        <v>4371</v>
      </c>
      <c r="K441" s="415" t="s">
        <v>4372</v>
      </c>
      <c r="L441" s="415" t="s">
        <v>11</v>
      </c>
      <c r="M441" s="557">
        <v>1</v>
      </c>
      <c r="N441" s="482">
        <v>138349.33930999998</v>
      </c>
    </row>
    <row r="442" spans="9:14" x14ac:dyDescent="0.25">
      <c r="I442" s="536">
        <v>45217</v>
      </c>
      <c r="J442" s="415" t="s">
        <v>4373</v>
      </c>
      <c r="K442" s="415" t="s">
        <v>4374</v>
      </c>
      <c r="L442" s="415" t="s">
        <v>11</v>
      </c>
      <c r="M442" s="557">
        <v>1</v>
      </c>
      <c r="N442" s="482">
        <v>517586.59680000006</v>
      </c>
    </row>
    <row r="443" spans="9:14" x14ac:dyDescent="0.25">
      <c r="I443" s="536">
        <v>45217</v>
      </c>
      <c r="J443" s="415" t="s">
        <v>4375</v>
      </c>
      <c r="K443" s="415" t="s">
        <v>4376</v>
      </c>
      <c r="L443" s="415" t="s">
        <v>11</v>
      </c>
      <c r="M443" s="557">
        <v>1</v>
      </c>
      <c r="N443" s="482">
        <v>367858.03600000002</v>
      </c>
    </row>
    <row r="444" spans="9:14" x14ac:dyDescent="0.25">
      <c r="I444" s="536">
        <v>45217</v>
      </c>
      <c r="J444" s="415" t="s">
        <v>392</v>
      </c>
      <c r="K444" s="415" t="s">
        <v>393</v>
      </c>
      <c r="L444" s="415" t="s">
        <v>11</v>
      </c>
      <c r="M444" s="557">
        <v>1</v>
      </c>
      <c r="N444" s="482">
        <v>63401.536380000005</v>
      </c>
    </row>
    <row r="445" spans="9:14" x14ac:dyDescent="0.25">
      <c r="I445" s="536">
        <v>45217</v>
      </c>
      <c r="J445" s="415" t="s">
        <v>243</v>
      </c>
      <c r="K445" s="415" t="s">
        <v>244</v>
      </c>
      <c r="L445" s="415" t="s">
        <v>11</v>
      </c>
      <c r="M445" s="557">
        <v>1</v>
      </c>
      <c r="N445" s="482">
        <v>888.42662999999993</v>
      </c>
    </row>
    <row r="446" spans="9:14" x14ac:dyDescent="0.25">
      <c r="I446" s="536">
        <v>45217</v>
      </c>
      <c r="J446" s="415" t="s">
        <v>4377</v>
      </c>
      <c r="K446" s="415" t="s">
        <v>4378</v>
      </c>
      <c r="L446" s="415" t="s">
        <v>11</v>
      </c>
      <c r="M446" s="557">
        <v>2</v>
      </c>
      <c r="N446" s="482">
        <v>985.59370000000001</v>
      </c>
    </row>
    <row r="447" spans="9:14" x14ac:dyDescent="0.25">
      <c r="I447" s="536">
        <v>45217</v>
      </c>
      <c r="J447" s="415" t="s">
        <v>2143</v>
      </c>
      <c r="K447" s="415" t="s">
        <v>2144</v>
      </c>
      <c r="L447" s="415" t="s">
        <v>11</v>
      </c>
      <c r="M447" s="557">
        <v>2</v>
      </c>
      <c r="N447" s="482">
        <v>2694.8739999999998</v>
      </c>
    </row>
    <row r="448" spans="9:14" x14ac:dyDescent="0.25">
      <c r="I448" s="536">
        <v>45217</v>
      </c>
      <c r="J448" s="415" t="s">
        <v>4379</v>
      </c>
      <c r="K448" s="415" t="s">
        <v>4380</v>
      </c>
      <c r="L448" s="415" t="s">
        <v>11</v>
      </c>
      <c r="M448" s="557">
        <v>1</v>
      </c>
      <c r="N448" s="482">
        <v>33475.533000000003</v>
      </c>
    </row>
    <row r="449" spans="9:14" x14ac:dyDescent="0.25">
      <c r="I449" s="536">
        <v>45217</v>
      </c>
      <c r="J449" s="415" t="s">
        <v>1359</v>
      </c>
      <c r="K449" s="415" t="s">
        <v>1360</v>
      </c>
      <c r="L449" s="415" t="s">
        <v>11</v>
      </c>
      <c r="M449" s="557">
        <v>2</v>
      </c>
      <c r="N449" s="482">
        <v>23231.639339999998</v>
      </c>
    </row>
    <row r="450" spans="9:14" x14ac:dyDescent="0.25">
      <c r="I450" s="536">
        <v>45217</v>
      </c>
      <c r="J450" s="415" t="s">
        <v>4381</v>
      </c>
      <c r="K450" s="415" t="s">
        <v>4382</v>
      </c>
      <c r="L450" s="415" t="s">
        <v>11</v>
      </c>
      <c r="M450" s="557">
        <v>1</v>
      </c>
      <c r="N450" s="482">
        <v>425721.01844999997</v>
      </c>
    </row>
    <row r="451" spans="9:14" x14ac:dyDescent="0.25">
      <c r="I451" s="536">
        <v>45217</v>
      </c>
      <c r="J451" s="415" t="s">
        <v>521</v>
      </c>
      <c r="K451" s="415" t="s">
        <v>522</v>
      </c>
      <c r="L451" s="415" t="s">
        <v>11</v>
      </c>
      <c r="M451" s="557">
        <v>1</v>
      </c>
      <c r="N451" s="482">
        <v>22388.184000000001</v>
      </c>
    </row>
    <row r="452" spans="9:14" x14ac:dyDescent="0.25">
      <c r="I452" s="536">
        <v>45217</v>
      </c>
      <c r="J452" s="415" t="s">
        <v>243</v>
      </c>
      <c r="K452" s="415" t="s">
        <v>244</v>
      </c>
      <c r="L452" s="415" t="s">
        <v>11</v>
      </c>
      <c r="M452" s="557">
        <v>1</v>
      </c>
      <c r="N452" s="482">
        <v>888.42662999999993</v>
      </c>
    </row>
    <row r="453" spans="9:14" x14ac:dyDescent="0.25">
      <c r="I453" s="536">
        <v>45218</v>
      </c>
      <c r="J453" s="415" t="s">
        <v>229</v>
      </c>
      <c r="K453" s="415" t="s">
        <v>3250</v>
      </c>
      <c r="L453" s="415" t="s">
        <v>11</v>
      </c>
      <c r="M453" s="557">
        <v>8</v>
      </c>
      <c r="N453" s="482">
        <v>218624.14391999997</v>
      </c>
    </row>
    <row r="454" spans="9:14" x14ac:dyDescent="0.25">
      <c r="I454" s="536">
        <v>45218</v>
      </c>
      <c r="J454" s="415" t="s">
        <v>521</v>
      </c>
      <c r="K454" s="415" t="s">
        <v>522</v>
      </c>
      <c r="L454" s="415" t="s">
        <v>11</v>
      </c>
      <c r="M454" s="557">
        <v>1</v>
      </c>
      <c r="N454" s="482">
        <v>22113.251160000003</v>
      </c>
    </row>
    <row r="455" spans="9:14" x14ac:dyDescent="0.25">
      <c r="I455" s="536">
        <v>45218</v>
      </c>
      <c r="J455" s="415" t="s">
        <v>800</v>
      </c>
      <c r="K455" s="415" t="s">
        <v>801</v>
      </c>
      <c r="L455" s="415" t="s">
        <v>11</v>
      </c>
      <c r="M455" s="557">
        <v>1</v>
      </c>
      <c r="N455" s="482">
        <v>7182.7364700000007</v>
      </c>
    </row>
    <row r="456" spans="9:14" x14ac:dyDescent="0.25">
      <c r="I456" s="536">
        <v>45219</v>
      </c>
      <c r="J456" s="415" t="s">
        <v>74</v>
      </c>
      <c r="K456" s="415" t="s">
        <v>75</v>
      </c>
      <c r="L456" s="415" t="s">
        <v>11</v>
      </c>
      <c r="M456" s="557">
        <v>2</v>
      </c>
      <c r="N456" s="482">
        <v>778756.55130000005</v>
      </c>
    </row>
    <row r="457" spans="9:14" x14ac:dyDescent="0.25">
      <c r="I457" s="536">
        <v>45219</v>
      </c>
      <c r="J457" s="415" t="s">
        <v>1355</v>
      </c>
      <c r="K457" s="415" t="s">
        <v>1356</v>
      </c>
      <c r="L457" s="415" t="s">
        <v>11</v>
      </c>
      <c r="M457" s="557">
        <v>5</v>
      </c>
      <c r="N457" s="482">
        <v>94676.4</v>
      </c>
    </row>
    <row r="458" spans="9:14" x14ac:dyDescent="0.25">
      <c r="I458" s="536">
        <v>45220</v>
      </c>
      <c r="J458" s="415" t="s">
        <v>4383</v>
      </c>
      <c r="K458" s="415" t="s">
        <v>4384</v>
      </c>
      <c r="L458" s="415" t="s">
        <v>11</v>
      </c>
      <c r="M458" s="557">
        <v>1</v>
      </c>
      <c r="N458" s="482">
        <v>28596.619870000002</v>
      </c>
    </row>
    <row r="459" spans="9:14" x14ac:dyDescent="0.25">
      <c r="I459" s="536">
        <v>45220</v>
      </c>
      <c r="J459" s="415" t="s">
        <v>4385</v>
      </c>
      <c r="K459" s="415" t="s">
        <v>4386</v>
      </c>
      <c r="L459" s="415" t="s">
        <v>11</v>
      </c>
      <c r="M459" s="557">
        <v>1</v>
      </c>
      <c r="N459" s="482">
        <v>17693.456690000003</v>
      </c>
    </row>
    <row r="460" spans="9:14" x14ac:dyDescent="0.25">
      <c r="I460" s="536">
        <v>45220</v>
      </c>
      <c r="J460" s="415" t="s">
        <v>491</v>
      </c>
      <c r="K460" s="415" t="s">
        <v>3784</v>
      </c>
      <c r="L460" s="415" t="s">
        <v>11</v>
      </c>
      <c r="M460" s="557">
        <v>5</v>
      </c>
      <c r="N460" s="482">
        <v>5638.0415000000003</v>
      </c>
    </row>
    <row r="461" spans="9:14" x14ac:dyDescent="0.25">
      <c r="I461" s="536">
        <v>45222</v>
      </c>
      <c r="J461" s="415" t="s">
        <v>4387</v>
      </c>
      <c r="K461" s="415" t="s">
        <v>4388</v>
      </c>
      <c r="L461" s="415" t="s">
        <v>11</v>
      </c>
      <c r="M461" s="557">
        <v>1</v>
      </c>
      <c r="N461" s="482">
        <v>386750</v>
      </c>
    </row>
    <row r="462" spans="9:14" x14ac:dyDescent="0.25">
      <c r="I462" s="536">
        <v>45222</v>
      </c>
      <c r="J462" s="415" t="s">
        <v>3120</v>
      </c>
      <c r="K462" s="415" t="s">
        <v>3121</v>
      </c>
      <c r="L462" s="415" t="s">
        <v>11</v>
      </c>
      <c r="M462" s="557">
        <v>1</v>
      </c>
      <c r="N462" s="482">
        <v>98438.704000000012</v>
      </c>
    </row>
    <row r="463" spans="9:14" x14ac:dyDescent="0.25">
      <c r="I463" s="536">
        <v>45222</v>
      </c>
      <c r="J463" s="415" t="s">
        <v>74</v>
      </c>
      <c r="K463" s="415" t="s">
        <v>75</v>
      </c>
      <c r="L463" s="415" t="s">
        <v>11</v>
      </c>
      <c r="M463" s="557">
        <v>1</v>
      </c>
      <c r="N463" s="482">
        <v>388683.75</v>
      </c>
    </row>
    <row r="464" spans="9:14" x14ac:dyDescent="0.25">
      <c r="I464" s="536">
        <v>45222</v>
      </c>
      <c r="J464" s="415" t="s">
        <v>191</v>
      </c>
      <c r="K464" s="415" t="s">
        <v>2695</v>
      </c>
      <c r="L464" s="415" t="s">
        <v>11</v>
      </c>
      <c r="M464" s="557">
        <v>2</v>
      </c>
      <c r="N464" s="482">
        <v>263435.25754000002</v>
      </c>
    </row>
    <row r="465" spans="9:14" x14ac:dyDescent="0.25">
      <c r="I465" s="536">
        <v>45222</v>
      </c>
      <c r="J465" s="415" t="s">
        <v>4389</v>
      </c>
      <c r="K465" s="415" t="s">
        <v>4390</v>
      </c>
      <c r="L465" s="415" t="s">
        <v>11</v>
      </c>
      <c r="M465" s="557">
        <v>1</v>
      </c>
      <c r="N465" s="482">
        <v>183177.17599999998</v>
      </c>
    </row>
    <row r="466" spans="9:14" x14ac:dyDescent="0.25">
      <c r="I466" s="536">
        <v>45222</v>
      </c>
      <c r="J466" s="415" t="s">
        <v>4391</v>
      </c>
      <c r="K466" s="415" t="s">
        <v>4392</v>
      </c>
      <c r="L466" s="415" t="s">
        <v>11</v>
      </c>
      <c r="M466" s="557">
        <v>12</v>
      </c>
      <c r="N466" s="482">
        <v>532972.43999999994</v>
      </c>
    </row>
    <row r="467" spans="9:14" x14ac:dyDescent="0.25">
      <c r="I467" s="536">
        <v>45222</v>
      </c>
      <c r="J467" s="415" t="s">
        <v>1031</v>
      </c>
      <c r="K467" s="415" t="s">
        <v>1032</v>
      </c>
      <c r="L467" s="415" t="s">
        <v>11</v>
      </c>
      <c r="M467" s="557">
        <v>24</v>
      </c>
      <c r="N467" s="482">
        <v>505611.33167999994</v>
      </c>
    </row>
    <row r="468" spans="9:14" x14ac:dyDescent="0.25">
      <c r="I468" s="536">
        <v>45222</v>
      </c>
      <c r="J468" s="415" t="s">
        <v>1029</v>
      </c>
      <c r="K468" s="415" t="s">
        <v>1030</v>
      </c>
      <c r="L468" s="415" t="s">
        <v>11</v>
      </c>
      <c r="M468" s="557">
        <v>6</v>
      </c>
      <c r="N468" s="482">
        <v>811555.14804</v>
      </c>
    </row>
    <row r="469" spans="9:14" x14ac:dyDescent="0.25">
      <c r="I469" s="536">
        <v>45222</v>
      </c>
      <c r="J469" s="415" t="s">
        <v>4393</v>
      </c>
      <c r="K469" s="415" t="s">
        <v>4394</v>
      </c>
      <c r="L469" s="415" t="s">
        <v>11</v>
      </c>
      <c r="M469" s="557">
        <v>12</v>
      </c>
      <c r="N469" s="482">
        <v>641140.96956000011</v>
      </c>
    </row>
    <row r="470" spans="9:14" x14ac:dyDescent="0.25">
      <c r="I470" s="536">
        <v>45222</v>
      </c>
      <c r="J470" s="415" t="s">
        <v>4395</v>
      </c>
      <c r="K470" s="415" t="s">
        <v>4396</v>
      </c>
      <c r="L470" s="415" t="s">
        <v>11</v>
      </c>
      <c r="M470" s="557">
        <v>24</v>
      </c>
      <c r="N470" s="482">
        <v>160392.95999999999</v>
      </c>
    </row>
    <row r="471" spans="9:14" x14ac:dyDescent="0.25">
      <c r="I471" s="510">
        <v>45224</v>
      </c>
      <c r="J471" s="451" t="s">
        <v>400</v>
      </c>
      <c r="K471" s="451" t="s">
        <v>401</v>
      </c>
      <c r="L471" s="462" t="s">
        <v>11</v>
      </c>
      <c r="M471" s="561">
        <v>1</v>
      </c>
      <c r="N471" s="482">
        <v>2210000.0022100001</v>
      </c>
    </row>
    <row r="472" spans="9:14" x14ac:dyDescent="0.25">
      <c r="I472" s="510">
        <v>45224</v>
      </c>
      <c r="J472" s="451" t="s">
        <v>632</v>
      </c>
      <c r="K472" s="451" t="s">
        <v>633</v>
      </c>
      <c r="L472" s="462" t="s">
        <v>11</v>
      </c>
      <c r="M472" s="561">
        <v>3</v>
      </c>
      <c r="N472" s="482">
        <v>3568.4648999999999</v>
      </c>
    </row>
    <row r="473" spans="9:14" x14ac:dyDescent="0.25">
      <c r="I473" s="510">
        <v>45224</v>
      </c>
      <c r="J473" s="451" t="s">
        <v>191</v>
      </c>
      <c r="K473" s="451" t="s">
        <v>2695</v>
      </c>
      <c r="L473" s="462" t="s">
        <v>11</v>
      </c>
      <c r="M473" s="561">
        <v>4</v>
      </c>
      <c r="N473" s="482">
        <v>526870.51508000004</v>
      </c>
    </row>
    <row r="474" spans="9:14" x14ac:dyDescent="0.25">
      <c r="I474" s="510">
        <v>45224</v>
      </c>
      <c r="J474" s="451" t="s">
        <v>193</v>
      </c>
      <c r="K474" s="451" t="s">
        <v>3011</v>
      </c>
      <c r="L474" s="462" t="s">
        <v>11</v>
      </c>
      <c r="M474" s="561">
        <v>1</v>
      </c>
      <c r="N474" s="482">
        <v>601673.02376999997</v>
      </c>
    </row>
    <row r="475" spans="9:14" x14ac:dyDescent="0.25">
      <c r="I475" s="510">
        <v>45224</v>
      </c>
      <c r="J475" s="451" t="s">
        <v>4006</v>
      </c>
      <c r="K475" s="451" t="s">
        <v>4007</v>
      </c>
      <c r="L475" s="462" t="s">
        <v>11</v>
      </c>
      <c r="M475" s="561">
        <v>1</v>
      </c>
      <c r="N475" s="482">
        <v>2939.3</v>
      </c>
    </row>
    <row r="476" spans="9:14" x14ac:dyDescent="0.25">
      <c r="I476" s="510">
        <v>45224</v>
      </c>
      <c r="J476" s="451" t="s">
        <v>4397</v>
      </c>
      <c r="K476" s="451" t="s">
        <v>4398</v>
      </c>
      <c r="L476" s="462" t="s">
        <v>11</v>
      </c>
      <c r="M476" s="561">
        <v>1</v>
      </c>
      <c r="N476" s="482">
        <v>28168.41027</v>
      </c>
    </row>
    <row r="477" spans="9:14" x14ac:dyDescent="0.25">
      <c r="I477" s="510">
        <v>45224</v>
      </c>
      <c r="J477" s="451" t="s">
        <v>1064</v>
      </c>
      <c r="K477" s="451" t="s">
        <v>1065</v>
      </c>
      <c r="L477" s="462" t="s">
        <v>11</v>
      </c>
      <c r="M477" s="561">
        <v>1</v>
      </c>
      <c r="N477" s="482">
        <v>474.88259000000005</v>
      </c>
    </row>
    <row r="478" spans="9:14" x14ac:dyDescent="0.25">
      <c r="I478" s="510">
        <v>45224</v>
      </c>
      <c r="J478" s="451" t="s">
        <v>3485</v>
      </c>
      <c r="K478" s="451" t="s">
        <v>3486</v>
      </c>
      <c r="L478" s="462" t="s">
        <v>11</v>
      </c>
      <c r="M478" s="561">
        <v>1</v>
      </c>
      <c r="N478" s="482">
        <v>9584.1291000000001</v>
      </c>
    </row>
    <row r="479" spans="9:14" x14ac:dyDescent="0.25">
      <c r="I479" s="510">
        <v>45224</v>
      </c>
      <c r="J479" s="451" t="s">
        <v>4399</v>
      </c>
      <c r="K479" s="451" t="s">
        <v>4400</v>
      </c>
      <c r="L479" s="462" t="s">
        <v>11</v>
      </c>
      <c r="M479" s="561">
        <v>1</v>
      </c>
      <c r="N479" s="482">
        <v>372.95076000000006</v>
      </c>
    </row>
    <row r="480" spans="9:14" x14ac:dyDescent="0.25">
      <c r="I480" s="510">
        <v>45224</v>
      </c>
      <c r="J480" s="451" t="s">
        <v>3749</v>
      </c>
      <c r="K480" s="451" t="s">
        <v>3750</v>
      </c>
      <c r="L480" s="462" t="s">
        <v>11</v>
      </c>
      <c r="M480" s="561">
        <v>3</v>
      </c>
      <c r="N480" s="482">
        <v>917.57211000000007</v>
      </c>
    </row>
    <row r="481" spans="9:14" x14ac:dyDescent="0.25">
      <c r="I481" s="510">
        <v>45224</v>
      </c>
      <c r="J481" s="451" t="s">
        <v>626</v>
      </c>
      <c r="K481" s="451" t="s">
        <v>627</v>
      </c>
      <c r="L481" s="462" t="s">
        <v>11</v>
      </c>
      <c r="M481" s="561">
        <v>6</v>
      </c>
      <c r="N481" s="482">
        <v>119592.72234000001</v>
      </c>
    </row>
    <row r="482" spans="9:14" x14ac:dyDescent="0.25">
      <c r="I482" s="510">
        <v>45224</v>
      </c>
      <c r="J482" s="451" t="s">
        <v>2680</v>
      </c>
      <c r="K482" s="451" t="s">
        <v>2681</v>
      </c>
      <c r="L482" s="462" t="s">
        <v>11</v>
      </c>
      <c r="M482" s="561">
        <v>1</v>
      </c>
      <c r="N482" s="482">
        <v>19359.312700000002</v>
      </c>
    </row>
    <row r="483" spans="9:14" x14ac:dyDescent="0.25">
      <c r="I483" s="510">
        <v>45224</v>
      </c>
      <c r="J483" s="451" t="s">
        <v>602</v>
      </c>
      <c r="K483" s="451" t="s">
        <v>2945</v>
      </c>
      <c r="L483" s="462" t="s">
        <v>11</v>
      </c>
      <c r="M483" s="561">
        <v>1</v>
      </c>
      <c r="N483" s="482">
        <v>113041.79613999999</v>
      </c>
    </row>
    <row r="484" spans="9:14" x14ac:dyDescent="0.25">
      <c r="I484" s="510">
        <v>45224</v>
      </c>
      <c r="J484" s="451" t="s">
        <v>2385</v>
      </c>
      <c r="K484" s="451" t="s">
        <v>2386</v>
      </c>
      <c r="L484" s="462" t="s">
        <v>11</v>
      </c>
      <c r="M484" s="561">
        <v>2</v>
      </c>
      <c r="N484" s="482">
        <v>4127.3959999999997</v>
      </c>
    </row>
    <row r="485" spans="9:14" x14ac:dyDescent="0.25">
      <c r="I485" s="510">
        <v>45224</v>
      </c>
      <c r="J485" s="451" t="s">
        <v>860</v>
      </c>
      <c r="K485" s="451" t="s">
        <v>861</v>
      </c>
      <c r="L485" s="462" t="s">
        <v>11</v>
      </c>
      <c r="M485" s="561">
        <v>2</v>
      </c>
      <c r="N485" s="482">
        <v>1039.76964</v>
      </c>
    </row>
    <row r="486" spans="9:14" x14ac:dyDescent="0.25">
      <c r="I486" s="510">
        <v>45225</v>
      </c>
      <c r="J486" s="451" t="s">
        <v>4401</v>
      </c>
      <c r="K486" s="451" t="s">
        <v>4402</v>
      </c>
      <c r="L486" s="462" t="s">
        <v>11</v>
      </c>
      <c r="M486" s="561">
        <v>24</v>
      </c>
      <c r="N486" s="482">
        <v>1447992</v>
      </c>
    </row>
    <row r="487" spans="9:14" x14ac:dyDescent="0.25">
      <c r="I487" s="510">
        <v>45225</v>
      </c>
      <c r="J487" s="451" t="s">
        <v>4403</v>
      </c>
      <c r="K487" s="451" t="s">
        <v>4404</v>
      </c>
      <c r="L487" s="462" t="s">
        <v>11</v>
      </c>
      <c r="M487" s="561">
        <v>6</v>
      </c>
      <c r="N487" s="482">
        <v>117000.5382</v>
      </c>
    </row>
    <row r="488" spans="9:14" x14ac:dyDescent="0.25">
      <c r="I488" s="510">
        <v>45225</v>
      </c>
      <c r="J488" s="451" t="s">
        <v>4405</v>
      </c>
      <c r="K488" s="451" t="s">
        <v>4406</v>
      </c>
      <c r="L488" s="462" t="s">
        <v>11</v>
      </c>
      <c r="M488" s="561">
        <v>10</v>
      </c>
      <c r="N488" s="482">
        <v>8597.4524999999994</v>
      </c>
    </row>
    <row r="489" spans="9:14" x14ac:dyDescent="0.25">
      <c r="I489" s="510">
        <v>45225</v>
      </c>
      <c r="J489" s="451" t="s">
        <v>4407</v>
      </c>
      <c r="K489" s="451" t="s">
        <v>4408</v>
      </c>
      <c r="L489" s="462" t="s">
        <v>11</v>
      </c>
      <c r="M489" s="561">
        <v>1</v>
      </c>
      <c r="N489" s="482">
        <v>1224990.4030000002</v>
      </c>
    </row>
    <row r="490" spans="9:14" x14ac:dyDescent="0.25">
      <c r="I490" s="510">
        <v>45225</v>
      </c>
      <c r="J490" s="451" t="s">
        <v>4409</v>
      </c>
      <c r="K490" s="451" t="s">
        <v>4410</v>
      </c>
      <c r="L490" s="462" t="s">
        <v>11</v>
      </c>
      <c r="M490" s="561">
        <v>1</v>
      </c>
      <c r="N490" s="482">
        <v>68467.126000000004</v>
      </c>
    </row>
    <row r="491" spans="9:14" x14ac:dyDescent="0.25">
      <c r="I491" s="510">
        <v>45225</v>
      </c>
      <c r="J491" s="451" t="s">
        <v>4411</v>
      </c>
      <c r="K491" s="451" t="s">
        <v>4412</v>
      </c>
      <c r="L491" s="462" t="s">
        <v>11</v>
      </c>
      <c r="M491" s="561">
        <v>1</v>
      </c>
      <c r="N491" s="482">
        <v>58499.805</v>
      </c>
    </row>
    <row r="492" spans="9:14" x14ac:dyDescent="0.25">
      <c r="I492" s="536">
        <v>45225</v>
      </c>
      <c r="J492" s="415" t="s">
        <v>4413</v>
      </c>
      <c r="K492" s="415" t="s">
        <v>4414</v>
      </c>
      <c r="L492" s="415" t="s">
        <v>11</v>
      </c>
      <c r="M492" s="557">
        <v>12</v>
      </c>
      <c r="N492" s="482">
        <v>5958.6727200000005</v>
      </c>
    </row>
    <row r="493" spans="9:14" x14ac:dyDescent="0.25">
      <c r="I493" s="536">
        <v>45225</v>
      </c>
      <c r="J493" s="415" t="s">
        <v>4415</v>
      </c>
      <c r="K493" s="415" t="s">
        <v>4416</v>
      </c>
      <c r="L493" s="415" t="s">
        <v>11</v>
      </c>
      <c r="M493" s="557">
        <v>12</v>
      </c>
      <c r="N493" s="482">
        <v>249304.49544</v>
      </c>
    </row>
    <row r="494" spans="9:14" x14ac:dyDescent="0.25">
      <c r="I494" s="536">
        <v>45225</v>
      </c>
      <c r="J494" s="415" t="s">
        <v>4417</v>
      </c>
      <c r="K494" s="415" t="s">
        <v>4418</v>
      </c>
      <c r="L494" s="415" t="s">
        <v>11</v>
      </c>
      <c r="M494" s="557">
        <v>12</v>
      </c>
      <c r="N494" s="482">
        <v>75306.536760000003</v>
      </c>
    </row>
    <row r="495" spans="9:14" x14ac:dyDescent="0.25">
      <c r="I495" s="536">
        <v>45225</v>
      </c>
      <c r="J495" s="415" t="s">
        <v>4419</v>
      </c>
      <c r="K495" s="415" t="s">
        <v>4420</v>
      </c>
      <c r="L495" s="415" t="s">
        <v>11</v>
      </c>
      <c r="M495" s="557">
        <v>1</v>
      </c>
      <c r="N495" s="482">
        <v>612333.54</v>
      </c>
    </row>
    <row r="496" spans="9:14" x14ac:dyDescent="0.25">
      <c r="I496" s="536">
        <v>45225</v>
      </c>
      <c r="J496" s="415" t="s">
        <v>4421</v>
      </c>
      <c r="K496" s="415" t="s">
        <v>4422</v>
      </c>
      <c r="L496" s="415" t="s">
        <v>11</v>
      </c>
      <c r="M496" s="557">
        <v>6</v>
      </c>
      <c r="N496" s="482">
        <v>333316.62</v>
      </c>
    </row>
    <row r="497" spans="9:14" x14ac:dyDescent="0.25">
      <c r="I497" s="536">
        <v>45225</v>
      </c>
      <c r="J497" s="415" t="s">
        <v>4423</v>
      </c>
      <c r="K497" s="415" t="s">
        <v>4424</v>
      </c>
      <c r="L497" s="415" t="s">
        <v>11</v>
      </c>
      <c r="M497" s="557">
        <v>1</v>
      </c>
      <c r="N497" s="482">
        <v>93325.095499999996</v>
      </c>
    </row>
    <row r="498" spans="9:14" x14ac:dyDescent="0.25">
      <c r="I498" s="536">
        <v>45225</v>
      </c>
      <c r="J498" s="415" t="s">
        <v>4425</v>
      </c>
      <c r="K498" s="415" t="s">
        <v>4426</v>
      </c>
      <c r="L498" s="415" t="s">
        <v>11</v>
      </c>
      <c r="M498" s="557">
        <v>1</v>
      </c>
      <c r="N498" s="482">
        <v>59590.44</v>
      </c>
    </row>
    <row r="499" spans="9:14" x14ac:dyDescent="0.25">
      <c r="I499" s="536">
        <v>45227</v>
      </c>
      <c r="J499" s="415" t="s">
        <v>4427</v>
      </c>
      <c r="K499" s="415" t="s">
        <v>4428</v>
      </c>
      <c r="L499" s="415" t="s">
        <v>11</v>
      </c>
      <c r="M499" s="557">
        <v>1</v>
      </c>
      <c r="N499" s="482">
        <v>68640.39</v>
      </c>
    </row>
    <row r="500" spans="9:14" x14ac:dyDescent="0.25">
      <c r="I500" s="536">
        <v>45227</v>
      </c>
      <c r="J500" s="415" t="s">
        <v>257</v>
      </c>
      <c r="K500" s="415" t="s">
        <v>258</v>
      </c>
      <c r="L500" s="415" t="s">
        <v>11</v>
      </c>
      <c r="M500" s="557">
        <v>1</v>
      </c>
      <c r="N500" s="482">
        <v>27430.027170000005</v>
      </c>
    </row>
    <row r="501" spans="9:14" x14ac:dyDescent="0.25">
      <c r="I501" s="536">
        <v>45227</v>
      </c>
      <c r="J501" s="415" t="s">
        <v>4429</v>
      </c>
      <c r="K501" s="415" t="s">
        <v>4430</v>
      </c>
      <c r="L501" s="415" t="s">
        <v>11</v>
      </c>
      <c r="M501" s="557">
        <v>2</v>
      </c>
      <c r="N501" s="482">
        <v>27567.54</v>
      </c>
    </row>
    <row r="502" spans="9:14" x14ac:dyDescent="0.25">
      <c r="I502" s="536">
        <v>45230</v>
      </c>
      <c r="J502" s="415" t="s">
        <v>3495</v>
      </c>
      <c r="K502" s="415" t="s">
        <v>3496</v>
      </c>
      <c r="L502" s="415" t="s">
        <v>11</v>
      </c>
      <c r="M502" s="557">
        <v>4</v>
      </c>
      <c r="N502" s="482">
        <v>942.92743999999993</v>
      </c>
    </row>
    <row r="503" spans="9:14" ht="15.75" thickBot="1" x14ac:dyDescent="0.3">
      <c r="I503" s="537">
        <v>45230</v>
      </c>
      <c r="J503" s="538" t="s">
        <v>598</v>
      </c>
      <c r="K503" s="538" t="s">
        <v>599</v>
      </c>
      <c r="L503" s="538" t="s">
        <v>11</v>
      </c>
      <c r="M503" s="559">
        <v>4</v>
      </c>
      <c r="N503" s="473">
        <v>271.34379999999999</v>
      </c>
    </row>
    <row r="504" spans="9:14" x14ac:dyDescent="0.25">
      <c r="I504" s="548">
        <v>45231</v>
      </c>
      <c r="J504" s="417" t="s">
        <v>3994</v>
      </c>
      <c r="K504" s="417" t="s">
        <v>3995</v>
      </c>
      <c r="L504" s="417" t="s">
        <v>11</v>
      </c>
      <c r="M504" s="558">
        <v>1</v>
      </c>
      <c r="N504" s="468">
        <v>57535.064859999999</v>
      </c>
    </row>
    <row r="505" spans="9:14" x14ac:dyDescent="0.25">
      <c r="I505" s="536">
        <v>45231</v>
      </c>
      <c r="J505" s="415" t="s">
        <v>4361</v>
      </c>
      <c r="K505" s="415" t="s">
        <v>4362</v>
      </c>
      <c r="L505" s="415" t="s">
        <v>11</v>
      </c>
      <c r="M505" s="557">
        <v>1</v>
      </c>
      <c r="N505" s="482">
        <v>86559.337409999993</v>
      </c>
    </row>
    <row r="506" spans="9:14" x14ac:dyDescent="0.25">
      <c r="I506" s="536">
        <v>45231</v>
      </c>
      <c r="J506" s="415" t="s">
        <v>233</v>
      </c>
      <c r="K506" s="415" t="s">
        <v>4230</v>
      </c>
      <c r="L506" s="415" t="s">
        <v>11</v>
      </c>
      <c r="M506" s="557">
        <v>2.2799999999999998</v>
      </c>
      <c r="N506" s="482">
        <v>12697.423283999999</v>
      </c>
    </row>
    <row r="507" spans="9:14" x14ac:dyDescent="0.25">
      <c r="I507" s="536">
        <v>45231</v>
      </c>
      <c r="J507" s="415" t="s">
        <v>229</v>
      </c>
      <c r="K507" s="415" t="s">
        <v>3250</v>
      </c>
      <c r="L507" s="415" t="s">
        <v>11</v>
      </c>
      <c r="M507" s="557">
        <v>8</v>
      </c>
      <c r="N507" s="482">
        <v>218624.14391999997</v>
      </c>
    </row>
    <row r="508" spans="9:14" x14ac:dyDescent="0.25">
      <c r="I508" s="536">
        <v>45231</v>
      </c>
      <c r="J508" s="415" t="s">
        <v>1407</v>
      </c>
      <c r="K508" s="415" t="s">
        <v>1408</v>
      </c>
      <c r="L508" s="415" t="s">
        <v>11</v>
      </c>
      <c r="M508" s="557">
        <v>1</v>
      </c>
      <c r="N508" s="482">
        <v>34040.853210000001</v>
      </c>
    </row>
    <row r="509" spans="9:14" x14ac:dyDescent="0.25">
      <c r="I509" s="536">
        <v>45231</v>
      </c>
      <c r="J509" s="415" t="s">
        <v>983</v>
      </c>
      <c r="K509" s="415" t="s">
        <v>984</v>
      </c>
      <c r="L509" s="415" t="s">
        <v>11</v>
      </c>
      <c r="M509" s="557">
        <v>1</v>
      </c>
      <c r="N509" s="482">
        <v>54154.90080000001</v>
      </c>
    </row>
    <row r="510" spans="9:14" x14ac:dyDescent="0.25">
      <c r="I510" s="536">
        <v>45231</v>
      </c>
      <c r="J510" s="415" t="s">
        <v>636</v>
      </c>
      <c r="K510" s="415" t="s">
        <v>3513</v>
      </c>
      <c r="L510" s="415" t="s">
        <v>11</v>
      </c>
      <c r="M510" s="557">
        <v>20</v>
      </c>
      <c r="N510" s="482">
        <v>566878.03899999999</v>
      </c>
    </row>
    <row r="511" spans="9:14" x14ac:dyDescent="0.25">
      <c r="I511" s="536">
        <v>45232</v>
      </c>
      <c r="J511" s="415" t="s">
        <v>706</v>
      </c>
      <c r="K511" s="415" t="s">
        <v>707</v>
      </c>
      <c r="L511" s="415" t="s">
        <v>11</v>
      </c>
      <c r="M511" s="557">
        <v>1</v>
      </c>
      <c r="N511" s="482">
        <v>652536.04780000006</v>
      </c>
    </row>
    <row r="512" spans="9:14" x14ac:dyDescent="0.25">
      <c r="I512" s="536">
        <v>45253</v>
      </c>
      <c r="J512" s="415" t="s">
        <v>3352</v>
      </c>
      <c r="K512" s="415" t="s">
        <v>3353</v>
      </c>
      <c r="L512" s="415" t="s">
        <v>11</v>
      </c>
      <c r="M512" s="557">
        <v>1</v>
      </c>
      <c r="N512" s="482">
        <v>3094000</v>
      </c>
    </row>
    <row r="513" spans="9:14" x14ac:dyDescent="0.25">
      <c r="I513" s="536">
        <v>45254</v>
      </c>
      <c r="J513" s="415" t="s">
        <v>800</v>
      </c>
      <c r="K513" s="415" t="s">
        <v>801</v>
      </c>
      <c r="L513" s="415" t="s">
        <v>11</v>
      </c>
      <c r="M513" s="557">
        <v>1</v>
      </c>
      <c r="N513" s="482">
        <v>7182.7519400000001</v>
      </c>
    </row>
    <row r="514" spans="9:14" x14ac:dyDescent="0.25">
      <c r="I514" s="536">
        <v>45254</v>
      </c>
      <c r="J514" s="415" t="s">
        <v>4640</v>
      </c>
      <c r="K514" s="415" t="s">
        <v>4641</v>
      </c>
      <c r="L514" s="415" t="s">
        <v>11</v>
      </c>
      <c r="M514" s="557">
        <v>6</v>
      </c>
      <c r="N514" s="482">
        <v>2667600.39</v>
      </c>
    </row>
    <row r="515" spans="9:14" x14ac:dyDescent="0.25">
      <c r="I515" s="536">
        <v>45254</v>
      </c>
      <c r="J515" s="415" t="s">
        <v>2992</v>
      </c>
      <c r="K515" s="415" t="s">
        <v>2993</v>
      </c>
      <c r="L515" s="415" t="s">
        <v>11</v>
      </c>
      <c r="M515" s="557">
        <v>6</v>
      </c>
      <c r="N515" s="482">
        <v>268249.8</v>
      </c>
    </row>
    <row r="516" spans="9:14" x14ac:dyDescent="0.25">
      <c r="I516" s="536">
        <v>45254</v>
      </c>
      <c r="J516" s="415" t="s">
        <v>2988</v>
      </c>
      <c r="K516" s="415" t="s">
        <v>2989</v>
      </c>
      <c r="L516" s="415" t="s">
        <v>11</v>
      </c>
      <c r="M516" s="557">
        <v>6</v>
      </c>
      <c r="N516" s="482">
        <v>142014.6</v>
      </c>
    </row>
    <row r="517" spans="9:14" x14ac:dyDescent="0.25">
      <c r="I517" s="536">
        <v>45254</v>
      </c>
      <c r="J517" s="415" t="s">
        <v>4642</v>
      </c>
      <c r="K517" s="415" t="s">
        <v>2991</v>
      </c>
      <c r="L517" s="415" t="s">
        <v>11</v>
      </c>
      <c r="M517" s="557">
        <v>1</v>
      </c>
      <c r="N517" s="482">
        <v>34807.5</v>
      </c>
    </row>
    <row r="518" spans="9:14" ht="15.75" thickBot="1" x14ac:dyDescent="0.3">
      <c r="I518" s="537">
        <v>45254</v>
      </c>
      <c r="J518" s="538" t="s">
        <v>4643</v>
      </c>
      <c r="K518" s="538" t="s">
        <v>4644</v>
      </c>
      <c r="L518" s="538" t="s">
        <v>11</v>
      </c>
      <c r="M518" s="559">
        <v>6</v>
      </c>
      <c r="N518" s="473">
        <v>2090401.0764000001</v>
      </c>
    </row>
    <row r="519" spans="9:14" x14ac:dyDescent="0.25">
      <c r="I519" s="548">
        <v>45275</v>
      </c>
      <c r="J519" s="417" t="s">
        <v>1114</v>
      </c>
      <c r="K519" s="417" t="s">
        <v>1115</v>
      </c>
      <c r="L519" s="417" t="s">
        <v>11</v>
      </c>
      <c r="M519" s="558">
        <v>2</v>
      </c>
      <c r="N519" s="468">
        <v>247.98410000000001</v>
      </c>
    </row>
    <row r="520" spans="9:14" x14ac:dyDescent="0.25">
      <c r="I520" s="536">
        <v>45275</v>
      </c>
      <c r="J520" s="415" t="s">
        <v>598</v>
      </c>
      <c r="K520" s="415" t="s">
        <v>599</v>
      </c>
      <c r="L520" s="415" t="s">
        <v>11</v>
      </c>
      <c r="M520" s="557">
        <v>4</v>
      </c>
      <c r="N520" s="482">
        <v>273.81900000000002</v>
      </c>
    </row>
    <row r="521" spans="9:14" x14ac:dyDescent="0.25">
      <c r="I521" s="536">
        <v>45275</v>
      </c>
      <c r="J521" s="415" t="s">
        <v>3829</v>
      </c>
      <c r="K521" s="415" t="s">
        <v>3830</v>
      </c>
      <c r="L521" s="415" t="s">
        <v>11</v>
      </c>
      <c r="M521" s="557">
        <v>2</v>
      </c>
      <c r="N521" s="482">
        <v>8988.07</v>
      </c>
    </row>
    <row r="522" spans="9:14" x14ac:dyDescent="0.25">
      <c r="I522" s="536">
        <v>45282</v>
      </c>
      <c r="J522" s="415" t="s">
        <v>4897</v>
      </c>
      <c r="K522" s="415" t="s">
        <v>4898</v>
      </c>
      <c r="L522" s="415" t="s">
        <v>11</v>
      </c>
      <c r="M522" s="557">
        <v>1</v>
      </c>
      <c r="N522" s="482">
        <v>247520</v>
      </c>
    </row>
    <row r="523" spans="9:14" ht="15.75" thickBot="1" x14ac:dyDescent="0.3">
      <c r="I523" s="537">
        <v>45282</v>
      </c>
      <c r="J523" s="538" t="s">
        <v>4899</v>
      </c>
      <c r="K523" s="538" t="s">
        <v>4900</v>
      </c>
      <c r="L523" s="538" t="s">
        <v>11</v>
      </c>
      <c r="M523" s="559">
        <v>1</v>
      </c>
      <c r="N523" s="473">
        <v>464100</v>
      </c>
    </row>
  </sheetData>
  <autoFilter ref="C6:G100" xr:uid="{00000000-0001-0000-0F00-000000000000}"/>
  <mergeCells count="2">
    <mergeCell ref="I4:N5"/>
    <mergeCell ref="C4:G5"/>
  </mergeCells>
  <hyperlinks>
    <hyperlink ref="A1" location="GENERAL!A1" display="GENERAL" xr:uid="{00000000-0004-0000-0F00-000000000000}"/>
    <hyperlink ref="A2" location="'PARETO '!A1" display="PARETO" xr:uid="{00000000-0004-0000-0F00-000001000000}"/>
    <hyperlink ref="A3" location="'ANALISIS COMPACTADORES'!A1" display="ANALISIS COMPACTADORES" xr:uid="{00000000-0004-0000-0F00-000002000000}"/>
    <hyperlink ref="A4" location="'COSTO POR MES'!A1" display="COSTO POR MES" xr:uid="{00000000-0004-0000-0F00-000003000000}"/>
  </hyperlinks>
  <pageMargins left="0.70866141732283472" right="0.70866141732283472" top="0.74803149606299213" bottom="0.74803149606299213" header="0.31496062992125984" footer="0.31496062992125984"/>
  <pageSetup paperSize="8" scale="23" orientation="portrait" r:id="rId1"/>
  <colBreaks count="1" manualBreakCount="1">
    <brk id="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65"/>
  <sheetViews>
    <sheetView view="pageBreakPreview" zoomScale="80" zoomScaleNormal="70" zoomScaleSheetLayoutView="8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RowHeight="15" x14ac:dyDescent="0.25"/>
  <cols>
    <col min="1" max="1" width="16.5703125" bestFit="1" customWidth="1"/>
    <col min="2" max="2" width="4.85546875" customWidth="1"/>
    <col min="3" max="3" width="7.28515625" bestFit="1" customWidth="1"/>
    <col min="5" max="5" width="42.7109375" customWidth="1"/>
    <col min="6" max="6" width="7.42578125" bestFit="1" customWidth="1"/>
    <col min="7" max="7" width="21.140625" bestFit="1" customWidth="1"/>
    <col min="8" max="8" width="7.28515625" customWidth="1"/>
    <col min="9" max="9" width="12.5703125" bestFit="1" customWidth="1"/>
    <col min="10" max="10" width="6.28515625" bestFit="1" customWidth="1"/>
    <col min="11" max="11" width="38" customWidth="1"/>
    <col min="12" max="12" width="7.42578125" bestFit="1" customWidth="1"/>
    <col min="13" max="13" width="7.85546875" bestFit="1" customWidth="1"/>
    <col min="14" max="14" width="20.5703125" bestFit="1" customWidth="1"/>
    <col min="15" max="15" width="11.42578125" customWidth="1"/>
    <col min="16" max="16" width="16.28515625" bestFit="1" customWidth="1"/>
    <col min="17" max="17" width="21.140625" bestFit="1" customWidth="1"/>
  </cols>
  <sheetData>
    <row r="1" spans="1:17" ht="15.75" thickBot="1" x14ac:dyDescent="0.3">
      <c r="A1" s="75" t="s">
        <v>49</v>
      </c>
      <c r="G1" s="135">
        <f>+G2+N2</f>
        <v>24564395.915147599</v>
      </c>
    </row>
    <row r="2" spans="1:17" ht="15.75" thickBot="1" x14ac:dyDescent="0.3">
      <c r="A2" s="75" t="s">
        <v>51</v>
      </c>
      <c r="F2" s="49" t="s">
        <v>26</v>
      </c>
      <c r="G2" s="50">
        <f>SUM(G7:G20)</f>
        <v>2864925</v>
      </c>
      <c r="M2" s="49" t="s">
        <v>26</v>
      </c>
      <c r="N2" s="50">
        <f>SUM(N7:N65)</f>
        <v>21699470.915147599</v>
      </c>
    </row>
    <row r="3" spans="1:17" ht="15.75" thickBot="1" x14ac:dyDescent="0.3">
      <c r="A3" s="75" t="s">
        <v>67</v>
      </c>
    </row>
    <row r="4" spans="1:17" ht="15.75" thickBot="1" x14ac:dyDescent="0.3">
      <c r="C4" s="655" t="s">
        <v>17</v>
      </c>
      <c r="D4" s="656"/>
      <c r="E4" s="656"/>
      <c r="F4" s="656"/>
      <c r="G4" s="657"/>
      <c r="I4" s="661" t="s">
        <v>0</v>
      </c>
      <c r="J4" s="662"/>
      <c r="K4" s="662"/>
      <c r="L4" s="662"/>
      <c r="M4" s="662"/>
      <c r="N4" s="663"/>
      <c r="P4" s="103" t="s">
        <v>54</v>
      </c>
      <c r="Q4" s="104" t="s">
        <v>26</v>
      </c>
    </row>
    <row r="5" spans="1:17" x14ac:dyDescent="0.25">
      <c r="C5" s="658"/>
      <c r="D5" s="659"/>
      <c r="E5" s="659"/>
      <c r="F5" s="659"/>
      <c r="G5" s="660"/>
      <c r="I5" s="664"/>
      <c r="J5" s="665"/>
      <c r="K5" s="665"/>
      <c r="L5" s="665"/>
      <c r="M5" s="665"/>
      <c r="N5" s="666"/>
      <c r="P5" s="102" t="s">
        <v>55</v>
      </c>
      <c r="Q5" s="97">
        <f>N7</f>
        <v>349700</v>
      </c>
    </row>
    <row r="6" spans="1:17" ht="15.75" thickBot="1" x14ac:dyDescent="0.3">
      <c r="C6" s="274" t="s">
        <v>73</v>
      </c>
      <c r="D6" s="275" t="s">
        <v>1</v>
      </c>
      <c r="E6" s="275" t="s">
        <v>21</v>
      </c>
      <c r="F6" s="275" t="s">
        <v>2</v>
      </c>
      <c r="G6" s="276" t="s">
        <v>31</v>
      </c>
      <c r="I6" s="84" t="s">
        <v>1</v>
      </c>
      <c r="J6" s="85" t="s">
        <v>22</v>
      </c>
      <c r="K6" s="85" t="s">
        <v>21</v>
      </c>
      <c r="L6" s="85" t="s">
        <v>2</v>
      </c>
      <c r="M6" s="85" t="s">
        <v>23</v>
      </c>
      <c r="N6" s="202" t="s">
        <v>31</v>
      </c>
      <c r="P6" s="101" t="s">
        <v>56</v>
      </c>
      <c r="Q6" s="94">
        <f>SUM(N8:N9)</f>
        <v>73244.67968999999</v>
      </c>
    </row>
    <row r="7" spans="1:17" ht="15.75" thickBot="1" x14ac:dyDescent="0.3">
      <c r="C7" s="431">
        <v>3048</v>
      </c>
      <c r="D7" s="432">
        <v>45015</v>
      </c>
      <c r="E7" s="371" t="s">
        <v>1190</v>
      </c>
      <c r="F7" s="198" t="s">
        <v>20</v>
      </c>
      <c r="G7" s="391">
        <v>44625</v>
      </c>
      <c r="H7" s="136"/>
      <c r="I7" s="399">
        <v>44950</v>
      </c>
      <c r="J7" s="400" t="s">
        <v>74</v>
      </c>
      <c r="K7" s="400" t="s">
        <v>75</v>
      </c>
      <c r="L7" s="401" t="s">
        <v>20</v>
      </c>
      <c r="M7" s="401">
        <v>1</v>
      </c>
      <c r="N7" s="402">
        <v>349700</v>
      </c>
      <c r="P7" s="101" t="s">
        <v>57</v>
      </c>
      <c r="Q7" s="94">
        <f>SUM(G7:G8)</f>
        <v>89250</v>
      </c>
    </row>
    <row r="8" spans="1:17" ht="15.75" thickBot="1" x14ac:dyDescent="0.3">
      <c r="C8" s="429">
        <v>3048</v>
      </c>
      <c r="D8" s="430">
        <v>45015</v>
      </c>
      <c r="E8" s="200" t="s">
        <v>1413</v>
      </c>
      <c r="F8" s="201" t="s">
        <v>20</v>
      </c>
      <c r="G8" s="394">
        <v>44625</v>
      </c>
      <c r="H8" s="136"/>
      <c r="I8" s="370">
        <v>44959</v>
      </c>
      <c r="J8" s="371" t="s">
        <v>732</v>
      </c>
      <c r="K8" s="371" t="s">
        <v>733</v>
      </c>
      <c r="L8" s="198" t="s">
        <v>20</v>
      </c>
      <c r="M8" s="198">
        <v>3</v>
      </c>
      <c r="N8" s="233">
        <v>53654.090489999995</v>
      </c>
      <c r="P8" s="101" t="s">
        <v>58</v>
      </c>
      <c r="Q8" s="94">
        <v>0</v>
      </c>
    </row>
    <row r="9" spans="1:17" ht="15.75" thickBot="1" x14ac:dyDescent="0.3">
      <c r="C9" s="514">
        <v>3354</v>
      </c>
      <c r="D9" s="478">
        <v>45128</v>
      </c>
      <c r="E9" s="479" t="s">
        <v>3013</v>
      </c>
      <c r="F9" s="480" t="s">
        <v>20</v>
      </c>
      <c r="G9" s="468">
        <v>520625</v>
      </c>
      <c r="H9" s="136"/>
      <c r="I9" s="199">
        <v>44972</v>
      </c>
      <c r="J9" s="200" t="s">
        <v>1082</v>
      </c>
      <c r="K9" s="200" t="s">
        <v>1083</v>
      </c>
      <c r="L9" s="201" t="s">
        <v>20</v>
      </c>
      <c r="M9" s="201">
        <v>5</v>
      </c>
      <c r="N9" s="232">
        <v>19590.589200000002</v>
      </c>
      <c r="P9" s="101" t="s">
        <v>59</v>
      </c>
      <c r="Q9" s="94">
        <f>SUM(N10:N11)</f>
        <v>1099768.1942</v>
      </c>
    </row>
    <row r="10" spans="1:17" x14ac:dyDescent="0.25">
      <c r="C10" s="586">
        <v>3354</v>
      </c>
      <c r="D10" s="587">
        <v>45132</v>
      </c>
      <c r="E10" s="588" t="s">
        <v>3014</v>
      </c>
      <c r="F10" s="589" t="s">
        <v>20</v>
      </c>
      <c r="G10" s="482"/>
      <c r="H10" s="136"/>
      <c r="I10" s="370">
        <v>45064</v>
      </c>
      <c r="J10" s="371" t="s">
        <v>706</v>
      </c>
      <c r="K10" s="371" t="s">
        <v>707</v>
      </c>
      <c r="L10" s="198" t="s">
        <v>20</v>
      </c>
      <c r="M10" s="198">
        <v>2</v>
      </c>
      <c r="N10" s="233">
        <v>971524.05999999994</v>
      </c>
      <c r="P10" s="101" t="s">
        <v>60</v>
      </c>
      <c r="Q10" s="94">
        <f>SUM(N12)</f>
        <v>626111.19935000001</v>
      </c>
    </row>
    <row r="11" spans="1:17" ht="15.75" thickBot="1" x14ac:dyDescent="0.3">
      <c r="C11" s="590">
        <v>3354</v>
      </c>
      <c r="D11" s="591">
        <v>45132</v>
      </c>
      <c r="E11" s="592" t="s">
        <v>3014</v>
      </c>
      <c r="F11" s="593" t="s">
        <v>20</v>
      </c>
      <c r="G11" s="473"/>
      <c r="H11" s="136"/>
      <c r="I11" s="199">
        <v>45064</v>
      </c>
      <c r="J11" s="200" t="s">
        <v>191</v>
      </c>
      <c r="K11" s="200" t="s">
        <v>192</v>
      </c>
      <c r="L11" s="201" t="s">
        <v>20</v>
      </c>
      <c r="M11" s="201">
        <v>1</v>
      </c>
      <c r="N11" s="232">
        <v>128244.1342</v>
      </c>
      <c r="P11" s="101" t="s">
        <v>61</v>
      </c>
      <c r="Q11" s="94">
        <f>SUM(G9:G11,N13:N18)</f>
        <v>8099960.1636600001</v>
      </c>
    </row>
    <row r="12" spans="1:17" ht="15.75" thickBot="1" x14ac:dyDescent="0.3">
      <c r="C12" s="569">
        <v>45184</v>
      </c>
      <c r="D12" s="570">
        <v>45184</v>
      </c>
      <c r="E12" s="416" t="s">
        <v>4010</v>
      </c>
      <c r="F12" s="416" t="s">
        <v>20</v>
      </c>
      <c r="G12" s="571">
        <v>223125</v>
      </c>
      <c r="H12" s="136"/>
      <c r="I12" s="403">
        <v>45092</v>
      </c>
      <c r="J12" s="404" t="s">
        <v>2554</v>
      </c>
      <c r="K12" s="404" t="s">
        <v>2555</v>
      </c>
      <c r="L12" s="405" t="s">
        <v>20</v>
      </c>
      <c r="M12" s="405">
        <v>1</v>
      </c>
      <c r="N12" s="382">
        <v>626111.19935000001</v>
      </c>
      <c r="P12" s="101" t="s">
        <v>62</v>
      </c>
      <c r="Q12" s="94">
        <f>SUM(N19:N26)</f>
        <v>2087040.5521</v>
      </c>
    </row>
    <row r="13" spans="1:17" x14ac:dyDescent="0.25">
      <c r="C13" s="549">
        <v>3562</v>
      </c>
      <c r="D13" s="550">
        <v>45201</v>
      </c>
      <c r="E13" s="417" t="s">
        <v>4431</v>
      </c>
      <c r="F13" s="417" t="s">
        <v>20</v>
      </c>
      <c r="G13" s="551">
        <v>89250</v>
      </c>
      <c r="H13" s="136"/>
      <c r="I13" s="464">
        <v>45120</v>
      </c>
      <c r="J13" s="465" t="s">
        <v>706</v>
      </c>
      <c r="K13" s="465" t="s">
        <v>707</v>
      </c>
      <c r="L13" s="466" t="s">
        <v>20</v>
      </c>
      <c r="M13" s="467">
        <v>1</v>
      </c>
      <c r="N13" s="468">
        <v>487746.74</v>
      </c>
      <c r="P13" s="101" t="s">
        <v>63</v>
      </c>
      <c r="Q13" s="94">
        <f>SUM(G12,N27:N32)</f>
        <v>2911102.42759</v>
      </c>
    </row>
    <row r="14" spans="1:17" ht="15.75" thickBot="1" x14ac:dyDescent="0.3">
      <c r="C14" s="554">
        <v>3588</v>
      </c>
      <c r="D14" s="555">
        <v>45218</v>
      </c>
      <c r="E14" s="538" t="s">
        <v>4432</v>
      </c>
      <c r="F14" s="538" t="s">
        <v>20</v>
      </c>
      <c r="G14" s="556">
        <v>89250</v>
      </c>
      <c r="H14" s="136"/>
      <c r="I14" s="491">
        <v>45120</v>
      </c>
      <c r="J14" s="461" t="s">
        <v>3009</v>
      </c>
      <c r="K14" s="461" t="s">
        <v>3010</v>
      </c>
      <c r="L14" s="462" t="s">
        <v>20</v>
      </c>
      <c r="M14" s="463">
        <v>700</v>
      </c>
      <c r="N14" s="482">
        <v>19492.2</v>
      </c>
      <c r="P14" s="101" t="s">
        <v>64</v>
      </c>
      <c r="Q14" s="94">
        <f>SUM(G13:G14,N33:N34)</f>
        <v>1219302.7575400001</v>
      </c>
    </row>
    <row r="15" spans="1:17" x14ac:dyDescent="0.25">
      <c r="C15" s="549">
        <v>3703</v>
      </c>
      <c r="D15" s="550">
        <v>45244</v>
      </c>
      <c r="E15" s="417" t="s">
        <v>3185</v>
      </c>
      <c r="F15" s="417" t="s">
        <v>20</v>
      </c>
      <c r="G15" s="551">
        <v>44625</v>
      </c>
      <c r="H15" s="136"/>
      <c r="I15" s="491">
        <v>45124</v>
      </c>
      <c r="J15" s="461" t="s">
        <v>74</v>
      </c>
      <c r="K15" s="461" t="s">
        <v>75</v>
      </c>
      <c r="L15" s="462" t="s">
        <v>20</v>
      </c>
      <c r="M15" s="463">
        <v>2</v>
      </c>
      <c r="N15" s="482">
        <v>692512.02800000005</v>
      </c>
      <c r="P15" s="101" t="s">
        <v>65</v>
      </c>
      <c r="Q15" s="94">
        <f>SUM(G15:G19,N35:N61)</f>
        <v>5942595.9997375999</v>
      </c>
    </row>
    <row r="16" spans="1:17" ht="15.75" thickBot="1" x14ac:dyDescent="0.3">
      <c r="C16" s="552">
        <v>3703</v>
      </c>
      <c r="D16" s="435">
        <v>45244</v>
      </c>
      <c r="E16" s="415" t="s">
        <v>4645</v>
      </c>
      <c r="F16" s="415" t="s">
        <v>20</v>
      </c>
      <c r="G16" s="553">
        <v>223125</v>
      </c>
      <c r="H16" s="136"/>
      <c r="I16" s="493">
        <v>45133</v>
      </c>
      <c r="J16" s="487" t="s">
        <v>193</v>
      </c>
      <c r="K16" s="488" t="s">
        <v>3011</v>
      </c>
      <c r="L16" s="489" t="s">
        <v>20</v>
      </c>
      <c r="M16" s="490">
        <v>2</v>
      </c>
      <c r="N16" s="482">
        <v>1309913.93</v>
      </c>
      <c r="P16" s="115" t="s">
        <v>66</v>
      </c>
      <c r="Q16" s="116">
        <f>SUM(G20,N62:N65)</f>
        <v>2066319.9412800001</v>
      </c>
    </row>
    <row r="17" spans="3:17" ht="15.75" thickBot="1" x14ac:dyDescent="0.3">
      <c r="C17" s="552">
        <v>3703</v>
      </c>
      <c r="D17" s="435">
        <v>45244</v>
      </c>
      <c r="E17" s="415" t="s">
        <v>4646</v>
      </c>
      <c r="F17" s="415" t="s">
        <v>20</v>
      </c>
      <c r="G17" s="553">
        <v>892500</v>
      </c>
      <c r="H17" s="136"/>
      <c r="I17" s="493">
        <v>45133</v>
      </c>
      <c r="J17" s="487" t="s">
        <v>971</v>
      </c>
      <c r="K17" s="488" t="s">
        <v>3012</v>
      </c>
      <c r="L17" s="489" t="s">
        <v>20</v>
      </c>
      <c r="M17" s="490">
        <v>2</v>
      </c>
      <c r="N17" s="482">
        <v>1436170.2591599999</v>
      </c>
      <c r="P17" s="42" t="s">
        <v>26</v>
      </c>
      <c r="Q17" s="71">
        <f>SUM(Q5:Q16)</f>
        <v>24564395.915147603</v>
      </c>
    </row>
    <row r="18" spans="3:17" ht="15.75" thickBot="1" x14ac:dyDescent="0.3">
      <c r="C18" s="552" t="s">
        <v>4647</v>
      </c>
      <c r="D18" s="435">
        <v>45257</v>
      </c>
      <c r="E18" s="415" t="s">
        <v>4648</v>
      </c>
      <c r="F18" s="415" t="s">
        <v>20</v>
      </c>
      <c r="G18" s="553">
        <v>160650</v>
      </c>
      <c r="H18" s="136"/>
      <c r="I18" s="494">
        <v>45133</v>
      </c>
      <c r="J18" s="495" t="s">
        <v>2159</v>
      </c>
      <c r="K18" s="496" t="s">
        <v>2160</v>
      </c>
      <c r="L18" s="497" t="s">
        <v>20</v>
      </c>
      <c r="M18" s="498">
        <v>1</v>
      </c>
      <c r="N18" s="473">
        <v>3633500.0065000001</v>
      </c>
    </row>
    <row r="19" spans="3:17" ht="15.75" thickBot="1" x14ac:dyDescent="0.3">
      <c r="C19" s="554" t="s">
        <v>4647</v>
      </c>
      <c r="D19" s="555">
        <v>45257</v>
      </c>
      <c r="E19" s="538" t="s">
        <v>4534</v>
      </c>
      <c r="F19" s="538" t="s">
        <v>20</v>
      </c>
      <c r="G19" s="556">
        <v>160650</v>
      </c>
      <c r="I19" s="464">
        <v>45157</v>
      </c>
      <c r="J19" s="465" t="s">
        <v>3534</v>
      </c>
      <c r="K19" s="465" t="s">
        <v>3535</v>
      </c>
      <c r="L19" s="466" t="s">
        <v>20</v>
      </c>
      <c r="M19" s="467">
        <v>1</v>
      </c>
      <c r="N19" s="468">
        <v>723607.70299999998</v>
      </c>
    </row>
    <row r="20" spans="3:17" ht="15.75" thickBot="1" x14ac:dyDescent="0.3">
      <c r="C20" s="569">
        <v>6</v>
      </c>
      <c r="D20" s="570">
        <v>45287</v>
      </c>
      <c r="E20" s="416" t="s">
        <v>4901</v>
      </c>
      <c r="F20" s="416" t="s">
        <v>20</v>
      </c>
      <c r="G20" s="571">
        <v>371875</v>
      </c>
      <c r="I20" s="491">
        <v>45157</v>
      </c>
      <c r="J20" s="461" t="s">
        <v>181</v>
      </c>
      <c r="K20" s="461" t="s">
        <v>182</v>
      </c>
      <c r="L20" s="462" t="s">
        <v>20</v>
      </c>
      <c r="M20" s="463">
        <v>2</v>
      </c>
      <c r="N20" s="482">
        <v>229484.1458</v>
      </c>
    </row>
    <row r="21" spans="3:17" x14ac:dyDescent="0.25">
      <c r="I21" s="510">
        <v>45162</v>
      </c>
      <c r="J21" s="451" t="s">
        <v>624</v>
      </c>
      <c r="K21" s="451" t="s">
        <v>2816</v>
      </c>
      <c r="L21" s="462" t="s">
        <v>20</v>
      </c>
      <c r="M21" s="509">
        <v>2</v>
      </c>
      <c r="N21" s="482">
        <v>230522.42080000002</v>
      </c>
    </row>
    <row r="22" spans="3:17" x14ac:dyDescent="0.25">
      <c r="I22" s="510">
        <v>45162</v>
      </c>
      <c r="J22" s="451" t="s">
        <v>74</v>
      </c>
      <c r="K22" s="451" t="s">
        <v>75</v>
      </c>
      <c r="L22" s="462" t="s">
        <v>20</v>
      </c>
      <c r="M22" s="509">
        <v>2</v>
      </c>
      <c r="N22" s="482">
        <v>825447.0223999999</v>
      </c>
    </row>
    <row r="23" spans="3:17" x14ac:dyDescent="0.25">
      <c r="I23" s="510">
        <v>45165</v>
      </c>
      <c r="J23" s="451" t="s">
        <v>1130</v>
      </c>
      <c r="K23" s="451" t="s">
        <v>1131</v>
      </c>
      <c r="L23" s="462" t="s">
        <v>20</v>
      </c>
      <c r="M23" s="509">
        <v>105</v>
      </c>
      <c r="N23" s="482">
        <v>43203.961499999998</v>
      </c>
    </row>
    <row r="24" spans="3:17" x14ac:dyDescent="0.25">
      <c r="I24" s="510">
        <v>45165</v>
      </c>
      <c r="J24" s="451" t="s">
        <v>1350</v>
      </c>
      <c r="K24" s="451" t="s">
        <v>1351</v>
      </c>
      <c r="L24" s="462" t="s">
        <v>20</v>
      </c>
      <c r="M24" s="509">
        <v>2</v>
      </c>
      <c r="N24" s="482">
        <v>16865.87</v>
      </c>
    </row>
    <row r="25" spans="3:17" x14ac:dyDescent="0.25">
      <c r="I25" s="510">
        <v>45165</v>
      </c>
      <c r="J25" s="451" t="s">
        <v>1132</v>
      </c>
      <c r="K25" s="451" t="s">
        <v>1133</v>
      </c>
      <c r="L25" s="462" t="s">
        <v>20</v>
      </c>
      <c r="M25" s="509">
        <v>2</v>
      </c>
      <c r="N25" s="482">
        <v>9199.6281999999992</v>
      </c>
    </row>
    <row r="26" spans="3:17" ht="15.75" thickBot="1" x14ac:dyDescent="0.3">
      <c r="I26" s="531">
        <v>45165</v>
      </c>
      <c r="J26" s="501" t="s">
        <v>398</v>
      </c>
      <c r="K26" s="501" t="s">
        <v>399</v>
      </c>
      <c r="L26" s="471" t="s">
        <v>20</v>
      </c>
      <c r="M26" s="532">
        <v>4</v>
      </c>
      <c r="N26" s="473">
        <v>8709.8004000000001</v>
      </c>
    </row>
    <row r="27" spans="3:17" x14ac:dyDescent="0.25">
      <c r="I27" s="548">
        <v>45177</v>
      </c>
      <c r="J27" s="417" t="s">
        <v>74</v>
      </c>
      <c r="K27" s="417" t="s">
        <v>75</v>
      </c>
      <c r="L27" s="417" t="s">
        <v>20</v>
      </c>
      <c r="M27" s="558">
        <v>1</v>
      </c>
      <c r="N27" s="468">
        <v>412675.01275000005</v>
      </c>
    </row>
    <row r="28" spans="3:17" x14ac:dyDescent="0.25">
      <c r="I28" s="536">
        <v>45182</v>
      </c>
      <c r="J28" s="415" t="s">
        <v>4011</v>
      </c>
      <c r="K28" s="415" t="s">
        <v>4012</v>
      </c>
      <c r="L28" s="415" t="s">
        <v>20</v>
      </c>
      <c r="M28" s="557">
        <v>1</v>
      </c>
      <c r="N28" s="482">
        <v>35395.360000000001</v>
      </c>
    </row>
    <row r="29" spans="3:17" x14ac:dyDescent="0.25">
      <c r="I29" s="536">
        <v>45182</v>
      </c>
      <c r="J29" s="415" t="s">
        <v>706</v>
      </c>
      <c r="K29" s="415" t="s">
        <v>707</v>
      </c>
      <c r="L29" s="415" t="s">
        <v>20</v>
      </c>
      <c r="M29" s="557">
        <v>1</v>
      </c>
      <c r="N29" s="482">
        <v>657127.74491000001</v>
      </c>
    </row>
    <row r="30" spans="3:17" x14ac:dyDescent="0.25">
      <c r="I30" s="536">
        <v>45185</v>
      </c>
      <c r="J30" s="415" t="s">
        <v>74</v>
      </c>
      <c r="K30" s="415" t="s">
        <v>75</v>
      </c>
      <c r="L30" s="415" t="s">
        <v>20</v>
      </c>
      <c r="M30" s="557">
        <v>1</v>
      </c>
      <c r="N30" s="482">
        <v>412675.02822000004</v>
      </c>
    </row>
    <row r="31" spans="3:17" x14ac:dyDescent="0.25">
      <c r="I31" s="536">
        <v>45185</v>
      </c>
      <c r="J31" s="415" t="s">
        <v>191</v>
      </c>
      <c r="K31" s="415" t="s">
        <v>2695</v>
      </c>
      <c r="L31" s="415" t="s">
        <v>20</v>
      </c>
      <c r="M31" s="557">
        <v>4</v>
      </c>
      <c r="N31" s="482">
        <v>512976.5368</v>
      </c>
    </row>
    <row r="32" spans="3:17" ht="15.75" thickBot="1" x14ac:dyDescent="0.3">
      <c r="I32" s="537">
        <v>45187</v>
      </c>
      <c r="J32" s="538" t="s">
        <v>706</v>
      </c>
      <c r="K32" s="538" t="s">
        <v>707</v>
      </c>
      <c r="L32" s="538" t="s">
        <v>20</v>
      </c>
      <c r="M32" s="559">
        <v>1</v>
      </c>
      <c r="N32" s="473">
        <v>657127.74491000001</v>
      </c>
    </row>
    <row r="33" spans="9:14" x14ac:dyDescent="0.25">
      <c r="I33" s="548">
        <v>45222</v>
      </c>
      <c r="J33" s="417" t="s">
        <v>74</v>
      </c>
      <c r="K33" s="417" t="s">
        <v>75</v>
      </c>
      <c r="L33" s="417" t="s">
        <v>20</v>
      </c>
      <c r="M33" s="558">
        <v>2</v>
      </c>
      <c r="N33" s="468">
        <v>777367.5</v>
      </c>
    </row>
    <row r="34" spans="9:14" ht="15.75" thickBot="1" x14ac:dyDescent="0.3">
      <c r="I34" s="537">
        <v>45222</v>
      </c>
      <c r="J34" s="538" t="s">
        <v>191</v>
      </c>
      <c r="K34" s="538" t="s">
        <v>2695</v>
      </c>
      <c r="L34" s="538" t="s">
        <v>20</v>
      </c>
      <c r="M34" s="559">
        <v>2</v>
      </c>
      <c r="N34" s="473">
        <v>263435.25754000002</v>
      </c>
    </row>
    <row r="35" spans="9:14" x14ac:dyDescent="0.25">
      <c r="I35" s="548">
        <v>45233</v>
      </c>
      <c r="J35" s="417" t="s">
        <v>4649</v>
      </c>
      <c r="K35" s="417" t="s">
        <v>4650</v>
      </c>
      <c r="L35" s="417" t="s">
        <v>20</v>
      </c>
      <c r="M35" s="558">
        <v>1</v>
      </c>
      <c r="N35" s="468">
        <v>157974.48849000002</v>
      </c>
    </row>
    <row r="36" spans="9:14" x14ac:dyDescent="0.25">
      <c r="I36" s="536">
        <v>45233</v>
      </c>
      <c r="J36" s="415" t="s">
        <v>4651</v>
      </c>
      <c r="K36" s="415" t="s">
        <v>4652</v>
      </c>
      <c r="L36" s="415" t="s">
        <v>20</v>
      </c>
      <c r="M36" s="557">
        <v>1</v>
      </c>
      <c r="N36" s="482">
        <v>103570.76820999999</v>
      </c>
    </row>
    <row r="37" spans="9:14" x14ac:dyDescent="0.25">
      <c r="I37" s="536">
        <v>45233</v>
      </c>
      <c r="J37" s="415" t="s">
        <v>4653</v>
      </c>
      <c r="K37" s="415" t="s">
        <v>4654</v>
      </c>
      <c r="L37" s="415" t="s">
        <v>20</v>
      </c>
      <c r="M37" s="557">
        <v>2</v>
      </c>
      <c r="N37" s="482">
        <v>225243.2</v>
      </c>
    </row>
    <row r="38" spans="9:14" x14ac:dyDescent="0.25">
      <c r="I38" s="536">
        <v>45233</v>
      </c>
      <c r="J38" s="415" t="s">
        <v>4655</v>
      </c>
      <c r="K38" s="415" t="s">
        <v>4656</v>
      </c>
      <c r="L38" s="415" t="s">
        <v>20</v>
      </c>
      <c r="M38" s="557">
        <v>1</v>
      </c>
      <c r="N38" s="482">
        <v>270106.2</v>
      </c>
    </row>
    <row r="39" spans="9:14" x14ac:dyDescent="0.25">
      <c r="I39" s="536">
        <v>45233</v>
      </c>
      <c r="J39" s="415" t="s">
        <v>4657</v>
      </c>
      <c r="K39" s="415" t="s">
        <v>4658</v>
      </c>
      <c r="L39" s="415" t="s">
        <v>20</v>
      </c>
      <c r="M39" s="557">
        <v>1</v>
      </c>
      <c r="N39" s="482">
        <v>236536.3</v>
      </c>
    </row>
    <row r="40" spans="9:14" x14ac:dyDescent="0.25">
      <c r="I40" s="536">
        <v>45233</v>
      </c>
      <c r="J40" s="415" t="s">
        <v>233</v>
      </c>
      <c r="K40" s="415" t="s">
        <v>4230</v>
      </c>
      <c r="L40" s="415" t="s">
        <v>20</v>
      </c>
      <c r="M40" s="557">
        <v>23.49</v>
      </c>
      <c r="N40" s="482">
        <v>140011.37546760001</v>
      </c>
    </row>
    <row r="41" spans="9:14" x14ac:dyDescent="0.25">
      <c r="I41" s="536">
        <v>45244</v>
      </c>
      <c r="J41" s="415" t="s">
        <v>4659</v>
      </c>
      <c r="K41" s="415" t="s">
        <v>4660</v>
      </c>
      <c r="L41" s="415" t="s">
        <v>20</v>
      </c>
      <c r="M41" s="557">
        <v>1</v>
      </c>
      <c r="N41" s="482">
        <v>9190.3711900000017</v>
      </c>
    </row>
    <row r="42" spans="9:14" x14ac:dyDescent="0.25">
      <c r="I42" s="536">
        <v>45244</v>
      </c>
      <c r="J42" s="415" t="s">
        <v>4661</v>
      </c>
      <c r="K42" s="415" t="s">
        <v>4662</v>
      </c>
      <c r="L42" s="415" t="s">
        <v>20</v>
      </c>
      <c r="M42" s="557">
        <v>1</v>
      </c>
      <c r="N42" s="482">
        <v>9675.94355</v>
      </c>
    </row>
    <row r="43" spans="9:14" x14ac:dyDescent="0.25">
      <c r="I43" s="536">
        <v>45244</v>
      </c>
      <c r="J43" s="415" t="s">
        <v>1064</v>
      </c>
      <c r="K43" s="415" t="s">
        <v>1065</v>
      </c>
      <c r="L43" s="415" t="s">
        <v>20</v>
      </c>
      <c r="M43" s="557">
        <v>1</v>
      </c>
      <c r="N43" s="482">
        <v>474.88259000000005</v>
      </c>
    </row>
    <row r="44" spans="9:14" x14ac:dyDescent="0.25">
      <c r="I44" s="536">
        <v>45244</v>
      </c>
      <c r="J44" s="415" t="s">
        <v>844</v>
      </c>
      <c r="K44" s="415" t="s">
        <v>845</v>
      </c>
      <c r="L44" s="415" t="s">
        <v>20</v>
      </c>
      <c r="M44" s="557">
        <v>3</v>
      </c>
      <c r="N44" s="482">
        <v>1109.2454100000002</v>
      </c>
    </row>
    <row r="45" spans="9:14" x14ac:dyDescent="0.25">
      <c r="I45" s="536">
        <v>45244</v>
      </c>
      <c r="J45" s="415" t="s">
        <v>2666</v>
      </c>
      <c r="K45" s="415" t="s">
        <v>4663</v>
      </c>
      <c r="L45" s="415" t="s">
        <v>20</v>
      </c>
      <c r="M45" s="557">
        <v>40</v>
      </c>
      <c r="N45" s="482">
        <v>1160981.4216000002</v>
      </c>
    </row>
    <row r="46" spans="9:14" x14ac:dyDescent="0.25">
      <c r="I46" s="536">
        <v>45244</v>
      </c>
      <c r="J46" s="415" t="s">
        <v>632</v>
      </c>
      <c r="K46" s="415" t="s">
        <v>633</v>
      </c>
      <c r="L46" s="415" t="s">
        <v>20</v>
      </c>
      <c r="M46" s="557">
        <v>1</v>
      </c>
      <c r="N46" s="482">
        <v>1189.4883</v>
      </c>
    </row>
    <row r="47" spans="9:14" x14ac:dyDescent="0.25">
      <c r="I47" s="536">
        <v>45244</v>
      </c>
      <c r="J47" s="415" t="s">
        <v>362</v>
      </c>
      <c r="K47" s="415" t="s">
        <v>363</v>
      </c>
      <c r="L47" s="415" t="s">
        <v>20</v>
      </c>
      <c r="M47" s="557">
        <v>1</v>
      </c>
      <c r="N47" s="482">
        <v>262.40214000000003</v>
      </c>
    </row>
    <row r="48" spans="9:14" x14ac:dyDescent="0.25">
      <c r="I48" s="536">
        <v>45244</v>
      </c>
      <c r="J48" s="415" t="s">
        <v>4664</v>
      </c>
      <c r="K48" s="415" t="s">
        <v>4665</v>
      </c>
      <c r="L48" s="415" t="s">
        <v>20</v>
      </c>
      <c r="M48" s="557">
        <v>1</v>
      </c>
      <c r="N48" s="482">
        <v>4424.2498299999997</v>
      </c>
    </row>
    <row r="49" spans="9:14" x14ac:dyDescent="0.25">
      <c r="I49" s="536">
        <v>45244</v>
      </c>
      <c r="J49" s="415" t="s">
        <v>372</v>
      </c>
      <c r="K49" s="415" t="s">
        <v>373</v>
      </c>
      <c r="L49" s="415" t="s">
        <v>20</v>
      </c>
      <c r="M49" s="557">
        <v>2</v>
      </c>
      <c r="N49" s="482">
        <v>5250.9511600000005</v>
      </c>
    </row>
    <row r="50" spans="9:14" x14ac:dyDescent="0.25">
      <c r="I50" s="536">
        <v>45244</v>
      </c>
      <c r="J50" s="415" t="s">
        <v>360</v>
      </c>
      <c r="K50" s="415" t="s">
        <v>361</v>
      </c>
      <c r="L50" s="415" t="s">
        <v>20</v>
      </c>
      <c r="M50" s="557">
        <v>1</v>
      </c>
      <c r="N50" s="482">
        <v>4432.8511500000004</v>
      </c>
    </row>
    <row r="51" spans="9:14" x14ac:dyDescent="0.25">
      <c r="I51" s="536">
        <v>45244</v>
      </c>
      <c r="J51" s="415" t="s">
        <v>378</v>
      </c>
      <c r="K51" s="415" t="s">
        <v>379</v>
      </c>
      <c r="L51" s="415" t="s">
        <v>20</v>
      </c>
      <c r="M51" s="557">
        <v>290</v>
      </c>
      <c r="N51" s="482">
        <v>10340.9215</v>
      </c>
    </row>
    <row r="52" spans="9:14" x14ac:dyDescent="0.25">
      <c r="I52" s="536">
        <v>45244</v>
      </c>
      <c r="J52" s="415" t="s">
        <v>4666</v>
      </c>
      <c r="K52" s="415" t="s">
        <v>4667</v>
      </c>
      <c r="L52" s="415" t="s">
        <v>20</v>
      </c>
      <c r="M52" s="557">
        <v>1</v>
      </c>
      <c r="N52" s="482">
        <v>50111.661599999999</v>
      </c>
    </row>
    <row r="53" spans="9:14" x14ac:dyDescent="0.25">
      <c r="I53" s="536">
        <v>45244</v>
      </c>
      <c r="J53" s="415" t="s">
        <v>2597</v>
      </c>
      <c r="K53" s="415" t="s">
        <v>2598</v>
      </c>
      <c r="L53" s="415" t="s">
        <v>20</v>
      </c>
      <c r="M53" s="557">
        <v>1</v>
      </c>
      <c r="N53" s="482">
        <v>238046.31123000002</v>
      </c>
    </row>
    <row r="54" spans="9:14" x14ac:dyDescent="0.25">
      <c r="I54" s="536">
        <v>45244</v>
      </c>
      <c r="J54" s="415" t="s">
        <v>4668</v>
      </c>
      <c r="K54" s="415" t="s">
        <v>4669</v>
      </c>
      <c r="L54" s="415" t="s">
        <v>20</v>
      </c>
      <c r="M54" s="557">
        <v>2</v>
      </c>
      <c r="N54" s="482">
        <v>9254.9584400000003</v>
      </c>
    </row>
    <row r="55" spans="9:14" x14ac:dyDescent="0.25">
      <c r="I55" s="536">
        <v>45244</v>
      </c>
      <c r="J55" s="415" t="s">
        <v>1698</v>
      </c>
      <c r="K55" s="415" t="s">
        <v>1699</v>
      </c>
      <c r="L55" s="415" t="s">
        <v>20</v>
      </c>
      <c r="M55" s="557">
        <v>1</v>
      </c>
      <c r="N55" s="482">
        <v>13463.26254</v>
      </c>
    </row>
    <row r="56" spans="9:14" x14ac:dyDescent="0.25">
      <c r="I56" s="536">
        <v>45244</v>
      </c>
      <c r="J56" s="415" t="s">
        <v>4670</v>
      </c>
      <c r="K56" s="415" t="s">
        <v>4671</v>
      </c>
      <c r="L56" s="415" t="s">
        <v>20</v>
      </c>
      <c r="M56" s="557">
        <v>1</v>
      </c>
      <c r="N56" s="482">
        <v>7671.9752200000003</v>
      </c>
    </row>
    <row r="57" spans="9:14" x14ac:dyDescent="0.25">
      <c r="I57" s="536">
        <v>45255</v>
      </c>
      <c r="J57" s="415" t="s">
        <v>4672</v>
      </c>
      <c r="K57" s="415" t="s">
        <v>4673</v>
      </c>
      <c r="L57" s="415" t="s">
        <v>20</v>
      </c>
      <c r="M57" s="557">
        <v>1</v>
      </c>
      <c r="N57" s="482">
        <v>781.49798999999996</v>
      </c>
    </row>
    <row r="58" spans="9:14" x14ac:dyDescent="0.25">
      <c r="I58" s="536">
        <v>45255</v>
      </c>
      <c r="J58" s="415" t="s">
        <v>4651</v>
      </c>
      <c r="K58" s="415" t="s">
        <v>4652</v>
      </c>
      <c r="L58" s="415" t="s">
        <v>20</v>
      </c>
      <c r="M58" s="557">
        <v>1</v>
      </c>
      <c r="N58" s="482">
        <v>103570.76820999999</v>
      </c>
    </row>
    <row r="59" spans="9:14" x14ac:dyDescent="0.25">
      <c r="I59" s="536">
        <v>45255</v>
      </c>
      <c r="J59" s="415" t="s">
        <v>1770</v>
      </c>
      <c r="K59" s="415" t="s">
        <v>1771</v>
      </c>
      <c r="L59" s="415" t="s">
        <v>20</v>
      </c>
      <c r="M59" s="557">
        <v>1</v>
      </c>
      <c r="N59" s="482">
        <v>148175.00151999999</v>
      </c>
    </row>
    <row r="60" spans="9:14" x14ac:dyDescent="0.25">
      <c r="I60" s="536">
        <v>45257</v>
      </c>
      <c r="J60" s="415" t="s">
        <v>4075</v>
      </c>
      <c r="K60" s="415" t="s">
        <v>4076</v>
      </c>
      <c r="L60" s="415" t="s">
        <v>20</v>
      </c>
      <c r="M60" s="557">
        <v>20</v>
      </c>
      <c r="N60" s="482">
        <v>771828.0024</v>
      </c>
    </row>
    <row r="61" spans="9:14" ht="15.75" thickBot="1" x14ac:dyDescent="0.3">
      <c r="I61" s="537">
        <v>45260</v>
      </c>
      <c r="J61" s="538" t="s">
        <v>74</v>
      </c>
      <c r="K61" s="538" t="s">
        <v>75</v>
      </c>
      <c r="L61" s="538" t="s">
        <v>20</v>
      </c>
      <c r="M61" s="559">
        <v>2</v>
      </c>
      <c r="N61" s="473">
        <v>777367.5</v>
      </c>
    </row>
    <row r="62" spans="9:14" x14ac:dyDescent="0.25">
      <c r="I62" s="548">
        <v>45262</v>
      </c>
      <c r="J62" s="417" t="s">
        <v>706</v>
      </c>
      <c r="K62" s="417" t="s">
        <v>707</v>
      </c>
      <c r="L62" s="417" t="s">
        <v>20</v>
      </c>
      <c r="M62" s="558">
        <v>1</v>
      </c>
      <c r="N62" s="468">
        <v>650433.00959000003</v>
      </c>
    </row>
    <row r="63" spans="9:14" x14ac:dyDescent="0.25">
      <c r="I63" s="536">
        <v>45264</v>
      </c>
      <c r="J63" s="415" t="s">
        <v>491</v>
      </c>
      <c r="K63" s="415" t="s">
        <v>3784</v>
      </c>
      <c r="L63" s="415" t="s">
        <v>20</v>
      </c>
      <c r="M63" s="557">
        <v>6</v>
      </c>
      <c r="N63" s="482">
        <v>6765.6498000000001</v>
      </c>
    </row>
    <row r="64" spans="9:14" x14ac:dyDescent="0.25">
      <c r="I64" s="536">
        <v>45264</v>
      </c>
      <c r="J64" s="415" t="s">
        <v>74</v>
      </c>
      <c r="K64" s="415" t="s">
        <v>75</v>
      </c>
      <c r="L64" s="415" t="s">
        <v>20</v>
      </c>
      <c r="M64" s="557">
        <v>1</v>
      </c>
      <c r="N64" s="482">
        <v>388683.75</v>
      </c>
    </row>
    <row r="65" spans="9:14" ht="15.75" thickBot="1" x14ac:dyDescent="0.3">
      <c r="I65" s="537">
        <v>45287</v>
      </c>
      <c r="J65" s="538" t="s">
        <v>706</v>
      </c>
      <c r="K65" s="538" t="s">
        <v>707</v>
      </c>
      <c r="L65" s="538" t="s">
        <v>20</v>
      </c>
      <c r="M65" s="559">
        <v>1</v>
      </c>
      <c r="N65" s="473">
        <v>648562.53188999998</v>
      </c>
    </row>
  </sheetData>
  <mergeCells count="2">
    <mergeCell ref="I4:N5"/>
    <mergeCell ref="C4:G5"/>
  </mergeCells>
  <hyperlinks>
    <hyperlink ref="A1" location="GENERAL!A1" display="GENERAL" xr:uid="{00000000-0004-0000-1000-000000000000}"/>
    <hyperlink ref="A2" location="'PARETO '!A1" display="PARETO" xr:uid="{00000000-0004-0000-1000-000001000000}"/>
    <hyperlink ref="A3" location="'COSTO POR MES'!A1" display="COSTO POR MES" xr:uid="{00000000-0004-0000-1000-000002000000}"/>
  </hyperlinks>
  <pageMargins left="0.70866141732283472" right="0.70866141732283472" top="0.74803149606299213" bottom="0.74803149606299213" header="0.31496062992125984" footer="0.31496062992125984"/>
  <pageSetup paperSize="5" scale="73" orientation="landscape" r:id="rId1"/>
  <rowBreaks count="1" manualBreakCount="1">
    <brk id="34" min="2" max="13" man="1"/>
  </rowBreaks>
  <colBreaks count="2" manualBreakCount="2">
    <brk id="8" max="1048575" man="1"/>
    <brk id="14" max="17"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F690"/>
  <sheetViews>
    <sheetView view="pageBreakPreview" zoomScale="80" zoomScaleNormal="55" zoomScaleSheetLayoutView="8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RowHeight="15" x14ac:dyDescent="0.25"/>
  <cols>
    <col min="1" max="1" width="25.7109375" bestFit="1" customWidth="1"/>
    <col min="2" max="2" width="5.7109375" customWidth="1"/>
    <col min="3" max="3" width="7.28515625" style="129" bestFit="1" customWidth="1"/>
    <col min="5" max="5" width="80.140625" customWidth="1"/>
    <col min="6" max="6" width="10.28515625" bestFit="1" customWidth="1"/>
    <col min="7" max="7" width="17.5703125" customWidth="1"/>
    <col min="9" max="9" width="11.28515625" style="129" bestFit="1" customWidth="1"/>
    <col min="10" max="10" width="8.85546875" style="129" bestFit="1" customWidth="1"/>
    <col min="11" max="11" width="78.140625" customWidth="1"/>
    <col min="12" max="12" width="8.42578125" bestFit="1" customWidth="1"/>
    <col min="13" max="13" width="7.85546875" bestFit="1" customWidth="1"/>
    <col min="14" max="14" width="22.7109375" bestFit="1" customWidth="1"/>
    <col min="15" max="15" width="11.7109375" customWidth="1"/>
    <col min="16" max="16" width="16.42578125" customWidth="1"/>
    <col min="17" max="17" width="21.85546875" customWidth="1"/>
    <col min="22" max="22" width="27.28515625" hidden="1" customWidth="1"/>
    <col min="23" max="23" width="36.42578125" hidden="1" customWidth="1"/>
    <col min="24" max="24" width="16.5703125" hidden="1" customWidth="1"/>
    <col min="25" max="25" width="22.85546875" hidden="1" customWidth="1"/>
    <col min="26" max="28" width="0" hidden="1" customWidth="1"/>
    <col min="29" max="29" width="27.28515625" hidden="1" customWidth="1"/>
    <col min="30" max="30" width="35.28515625" hidden="1" customWidth="1"/>
    <col min="31" max="31" width="16.5703125" hidden="1" customWidth="1"/>
    <col min="32" max="32" width="23.140625" hidden="1" customWidth="1"/>
  </cols>
  <sheetData>
    <row r="1" spans="1:32" ht="15.75" thickBot="1" x14ac:dyDescent="0.3">
      <c r="A1" s="75" t="s">
        <v>49</v>
      </c>
      <c r="B1" s="76"/>
      <c r="C1" s="76"/>
      <c r="G1" s="135">
        <f>+G2+N2</f>
        <v>315794276.51807845</v>
      </c>
      <c r="W1" s="46" t="s">
        <v>43</v>
      </c>
      <c r="AD1" s="69" t="s">
        <v>41</v>
      </c>
    </row>
    <row r="2" spans="1:32" ht="15.75" thickBot="1" x14ac:dyDescent="0.3">
      <c r="A2" s="75" t="s">
        <v>51</v>
      </c>
      <c r="B2" s="76"/>
      <c r="C2" s="76"/>
      <c r="F2" s="49" t="s">
        <v>26</v>
      </c>
      <c r="G2" s="50">
        <f>SUM(G7:G363)</f>
        <v>117523855.48574999</v>
      </c>
      <c r="M2" s="49" t="s">
        <v>26</v>
      </c>
      <c r="N2" s="50">
        <f>SUM(N7:N690)</f>
        <v>198270421.03232849</v>
      </c>
      <c r="O2" s="105"/>
      <c r="P2" s="105"/>
      <c r="Q2" s="105"/>
      <c r="V2" s="67" t="s">
        <v>47</v>
      </c>
      <c r="W2" s="72">
        <f>SUM(Y4:Y38)</f>
        <v>0</v>
      </c>
      <c r="X2" s="68" t="s">
        <v>48</v>
      </c>
      <c r="Y2" s="71">
        <f>SUM(Y47:Y56)</f>
        <v>0</v>
      </c>
      <c r="AC2" s="67" t="s">
        <v>47</v>
      </c>
      <c r="AD2" s="70">
        <f>SUM(AF4:AF39)</f>
        <v>0</v>
      </c>
      <c r="AE2" s="68" t="s">
        <v>48</v>
      </c>
      <c r="AF2" s="71">
        <f>SUM(AF41:AF43)</f>
        <v>0</v>
      </c>
    </row>
    <row r="3" spans="1:32" ht="15.75" thickBot="1" x14ac:dyDescent="0.3">
      <c r="A3" s="75" t="s">
        <v>52</v>
      </c>
      <c r="B3" s="76"/>
      <c r="C3" s="76"/>
    </row>
    <row r="4" spans="1:32" ht="15.75" thickBot="1" x14ac:dyDescent="0.3">
      <c r="A4" s="75" t="s">
        <v>67</v>
      </c>
      <c r="B4" s="76"/>
      <c r="C4" s="655" t="s">
        <v>17</v>
      </c>
      <c r="D4" s="656"/>
      <c r="E4" s="656"/>
      <c r="F4" s="656"/>
      <c r="G4" s="657"/>
      <c r="I4" s="661" t="s">
        <v>0</v>
      </c>
      <c r="J4" s="662"/>
      <c r="K4" s="662"/>
      <c r="L4" s="662"/>
      <c r="M4" s="662"/>
      <c r="N4" s="663"/>
      <c r="O4" s="107"/>
      <c r="P4" s="137" t="s">
        <v>54</v>
      </c>
      <c r="Q4" s="138" t="s">
        <v>26</v>
      </c>
      <c r="T4" s="247"/>
      <c r="U4" s="329"/>
      <c r="V4" s="277"/>
      <c r="W4" s="330"/>
      <c r="X4" s="279"/>
      <c r="Y4" s="248"/>
      <c r="Z4" s="247"/>
      <c r="AA4" s="247"/>
      <c r="AB4" s="247"/>
      <c r="AC4" s="281"/>
      <c r="AD4" s="352"/>
      <c r="AE4" s="283"/>
      <c r="AF4" s="284"/>
    </row>
    <row r="5" spans="1:32" ht="15.75" thickBot="1" x14ac:dyDescent="0.3">
      <c r="C5" s="658"/>
      <c r="D5" s="659"/>
      <c r="E5" s="659"/>
      <c r="F5" s="659"/>
      <c r="G5" s="660"/>
      <c r="I5" s="664"/>
      <c r="J5" s="665"/>
      <c r="K5" s="665"/>
      <c r="L5" s="665"/>
      <c r="M5" s="665"/>
      <c r="N5" s="666"/>
      <c r="O5" s="107"/>
      <c r="P5" s="139" t="s">
        <v>55</v>
      </c>
      <c r="Q5" s="189">
        <f>SUM(G7:G21,N7:N28)</f>
        <v>8429948.4583483338</v>
      </c>
      <c r="T5" s="277"/>
      <c r="U5" s="278"/>
      <c r="V5" s="330"/>
      <c r="W5" s="279"/>
      <c r="X5" s="279"/>
      <c r="Y5" s="333"/>
      <c r="Z5" s="247"/>
      <c r="AA5" s="292"/>
      <c r="AB5" s="293"/>
      <c r="AC5" s="331"/>
      <c r="AD5" s="283"/>
      <c r="AE5" s="294"/>
      <c r="AF5" s="284"/>
    </row>
    <row r="6" spans="1:32" ht="15.75" thickBot="1" x14ac:dyDescent="0.3">
      <c r="C6" s="274" t="s">
        <v>73</v>
      </c>
      <c r="D6" s="275" t="s">
        <v>1</v>
      </c>
      <c r="E6" s="275" t="s">
        <v>21</v>
      </c>
      <c r="F6" s="275" t="s">
        <v>2</v>
      </c>
      <c r="G6" s="276" t="s">
        <v>31</v>
      </c>
      <c r="I6" s="84" t="s">
        <v>1</v>
      </c>
      <c r="J6" s="85" t="s">
        <v>22</v>
      </c>
      <c r="K6" s="85" t="s">
        <v>21</v>
      </c>
      <c r="L6" s="85" t="s">
        <v>2</v>
      </c>
      <c r="M6" s="85" t="s">
        <v>23</v>
      </c>
      <c r="N6" s="202" t="s">
        <v>31</v>
      </c>
      <c r="O6" s="108"/>
      <c r="P6" s="139" t="s">
        <v>56</v>
      </c>
      <c r="Q6" s="328">
        <f>SUM(G22:G40,N29:N75)</f>
        <v>9668518.695995003</v>
      </c>
      <c r="T6" s="277"/>
      <c r="U6" s="278"/>
      <c r="V6" s="330"/>
      <c r="W6" s="279"/>
      <c r="X6" s="279"/>
      <c r="Y6" s="333"/>
      <c r="Z6" s="247"/>
      <c r="AA6" s="292"/>
      <c r="AB6" s="293"/>
      <c r="AC6" s="331"/>
      <c r="AD6" s="283"/>
      <c r="AE6" s="294"/>
      <c r="AF6" s="284"/>
    </row>
    <row r="7" spans="1:32" ht="15.75" thickBot="1" x14ac:dyDescent="0.3">
      <c r="C7" s="205">
        <v>4995</v>
      </c>
      <c r="D7" s="183">
        <v>44928</v>
      </c>
      <c r="E7" s="184" t="s">
        <v>642</v>
      </c>
      <c r="F7" s="241" t="s">
        <v>12</v>
      </c>
      <c r="G7" s="233">
        <v>37187.5</v>
      </c>
      <c r="I7" s="370">
        <v>44931</v>
      </c>
      <c r="J7" s="371" t="s">
        <v>74</v>
      </c>
      <c r="K7" s="371" t="s">
        <v>75</v>
      </c>
      <c r="L7" s="198" t="s">
        <v>12</v>
      </c>
      <c r="M7" s="198">
        <v>1</v>
      </c>
      <c r="N7" s="372">
        <v>349700</v>
      </c>
      <c r="O7" s="106"/>
      <c r="P7" s="139" t="s">
        <v>57</v>
      </c>
      <c r="Q7" s="189">
        <f>SUM(G41:G63,N76:N136)</f>
        <v>12443767.714344999</v>
      </c>
      <c r="T7" s="277"/>
      <c r="U7" s="278"/>
      <c r="V7" s="330"/>
      <c r="W7" s="279"/>
      <c r="X7" s="279"/>
      <c r="Y7" s="333"/>
      <c r="Z7" s="247"/>
      <c r="AA7" s="292"/>
      <c r="AB7" s="293"/>
      <c r="AC7" s="331"/>
      <c r="AD7" s="283"/>
      <c r="AE7" s="294"/>
      <c r="AF7" s="284"/>
    </row>
    <row r="8" spans="1:32" ht="15.75" thickBot="1" x14ac:dyDescent="0.3">
      <c r="C8" s="185">
        <v>4995</v>
      </c>
      <c r="D8" s="177">
        <v>44928</v>
      </c>
      <c r="E8" s="178" t="s">
        <v>643</v>
      </c>
      <c r="F8" s="179" t="s">
        <v>12</v>
      </c>
      <c r="G8" s="231">
        <v>22312.5</v>
      </c>
      <c r="I8" s="203">
        <v>44937</v>
      </c>
      <c r="J8" s="196" t="s">
        <v>656</v>
      </c>
      <c r="K8" s="196" t="s">
        <v>657</v>
      </c>
      <c r="L8" s="197" t="s">
        <v>12</v>
      </c>
      <c r="M8" s="197">
        <v>1</v>
      </c>
      <c r="N8" s="373">
        <v>101637.9</v>
      </c>
      <c r="O8" s="106"/>
      <c r="P8" s="139" t="s">
        <v>58</v>
      </c>
      <c r="Q8" s="189">
        <f>SUM(G64:G98,N137:N237)</f>
        <v>22420823.500379991</v>
      </c>
      <c r="T8" s="277"/>
      <c r="U8" s="278"/>
      <c r="V8" s="330"/>
      <c r="W8" s="279"/>
      <c r="X8" s="279"/>
      <c r="Y8" s="333"/>
      <c r="Z8" s="247"/>
      <c r="AA8" s="301"/>
      <c r="AB8" s="302"/>
      <c r="AC8" s="332"/>
      <c r="AD8" s="303"/>
      <c r="AE8" s="304"/>
      <c r="AF8" s="284"/>
    </row>
    <row r="9" spans="1:32" ht="15.75" thickBot="1" x14ac:dyDescent="0.3">
      <c r="C9" s="185">
        <v>4995</v>
      </c>
      <c r="D9" s="177">
        <v>44928</v>
      </c>
      <c r="E9" s="178" t="s">
        <v>644</v>
      </c>
      <c r="F9" s="179" t="s">
        <v>12</v>
      </c>
      <c r="G9" s="231">
        <v>52062.5</v>
      </c>
      <c r="I9" s="203">
        <v>44937</v>
      </c>
      <c r="J9" s="196" t="s">
        <v>658</v>
      </c>
      <c r="K9" s="196" t="s">
        <v>659</v>
      </c>
      <c r="L9" s="197" t="s">
        <v>12</v>
      </c>
      <c r="M9" s="197">
        <v>1</v>
      </c>
      <c r="N9" s="373">
        <v>239347.86936666665</v>
      </c>
      <c r="O9" s="106"/>
      <c r="P9" s="139" t="s">
        <v>59</v>
      </c>
      <c r="Q9" s="189">
        <f>SUM(G99:G129,N238:N277)</f>
        <v>34040647.325224988</v>
      </c>
      <c r="T9" s="277"/>
      <c r="U9" s="278"/>
      <c r="V9" s="330"/>
      <c r="W9" s="279"/>
      <c r="X9" s="279"/>
      <c r="Y9" s="333"/>
      <c r="Z9" s="247"/>
      <c r="AA9" s="301"/>
      <c r="AB9" s="302"/>
      <c r="AC9" s="332"/>
      <c r="AD9" s="303"/>
      <c r="AE9" s="304"/>
      <c r="AF9" s="284"/>
    </row>
    <row r="10" spans="1:32" ht="15.75" thickBot="1" x14ac:dyDescent="0.3">
      <c r="C10" s="185">
        <v>774</v>
      </c>
      <c r="D10" s="177">
        <v>44929</v>
      </c>
      <c r="E10" s="178" t="s">
        <v>645</v>
      </c>
      <c r="F10" s="179" t="s">
        <v>12</v>
      </c>
      <c r="G10" s="231">
        <v>223125</v>
      </c>
      <c r="I10" s="203">
        <v>44937</v>
      </c>
      <c r="J10" s="196" t="s">
        <v>660</v>
      </c>
      <c r="K10" s="196" t="s">
        <v>661</v>
      </c>
      <c r="L10" s="197" t="s">
        <v>12</v>
      </c>
      <c r="M10" s="197">
        <v>1</v>
      </c>
      <c r="N10" s="373">
        <v>75383.500010000003</v>
      </c>
      <c r="O10" s="106"/>
      <c r="P10" s="139" t="s">
        <v>60</v>
      </c>
      <c r="Q10" s="189">
        <f>SUM(G130:G155,N278:N342)</f>
        <v>15411932.783004999</v>
      </c>
      <c r="T10" s="277"/>
      <c r="U10" s="278"/>
      <c r="V10" s="330"/>
      <c r="W10" s="279"/>
      <c r="X10" s="279"/>
      <c r="Y10" s="333"/>
      <c r="Z10" s="247"/>
      <c r="AA10" s="301"/>
      <c r="AB10" s="302"/>
      <c r="AC10" s="332"/>
      <c r="AD10" s="303"/>
      <c r="AE10" s="304"/>
      <c r="AF10" s="284"/>
    </row>
    <row r="11" spans="1:32" ht="15.75" thickBot="1" x14ac:dyDescent="0.3">
      <c r="C11" s="185">
        <v>1189</v>
      </c>
      <c r="D11" s="177">
        <v>44935</v>
      </c>
      <c r="E11" s="178" t="s">
        <v>646</v>
      </c>
      <c r="F11" s="179" t="s">
        <v>12</v>
      </c>
      <c r="G11" s="231">
        <v>148750</v>
      </c>
      <c r="I11" s="203">
        <v>44937</v>
      </c>
      <c r="J11" s="196" t="s">
        <v>636</v>
      </c>
      <c r="K11" s="196" t="s">
        <v>637</v>
      </c>
      <c r="L11" s="197" t="s">
        <v>12</v>
      </c>
      <c r="M11" s="197">
        <v>8</v>
      </c>
      <c r="N11" s="373">
        <v>217324.78768000001</v>
      </c>
      <c r="O11" s="106"/>
      <c r="P11" s="139" t="s">
        <v>61</v>
      </c>
      <c r="Q11" s="189">
        <f>SUM(G156:G201,N343:N427)</f>
        <v>31915055.088800002</v>
      </c>
      <c r="T11" s="247"/>
      <c r="U11" s="329"/>
      <c r="V11" s="277"/>
      <c r="W11" s="330"/>
      <c r="X11" s="279"/>
      <c r="Y11" s="248"/>
      <c r="Z11" s="247"/>
      <c r="AA11" s="301"/>
      <c r="AB11" s="302"/>
      <c r="AC11" s="332"/>
      <c r="AD11" s="303"/>
      <c r="AE11" s="304"/>
      <c r="AF11" s="284"/>
    </row>
    <row r="12" spans="1:32" ht="15.75" thickBot="1" x14ac:dyDescent="0.3">
      <c r="C12" s="185">
        <v>778</v>
      </c>
      <c r="D12" s="177">
        <v>44935</v>
      </c>
      <c r="E12" s="178" t="s">
        <v>647</v>
      </c>
      <c r="F12" s="179" t="s">
        <v>12</v>
      </c>
      <c r="G12" s="231">
        <v>1037499.9976250001</v>
      </c>
      <c r="I12" s="203">
        <v>44938</v>
      </c>
      <c r="J12" s="196" t="s">
        <v>662</v>
      </c>
      <c r="K12" s="196" t="s">
        <v>663</v>
      </c>
      <c r="L12" s="197" t="s">
        <v>12</v>
      </c>
      <c r="M12" s="197">
        <v>1</v>
      </c>
      <c r="N12" s="373">
        <v>67839.590606666665</v>
      </c>
      <c r="O12" s="106"/>
      <c r="P12" s="139" t="s">
        <v>62</v>
      </c>
      <c r="Q12" s="189">
        <f>SUM(G202:G236,N428:N499)</f>
        <v>35408565.854235001</v>
      </c>
      <c r="T12" s="277"/>
      <c r="U12" s="278"/>
      <c r="V12" s="330"/>
      <c r="W12" s="279"/>
      <c r="X12" s="279"/>
      <c r="Y12" s="248"/>
      <c r="Z12" s="247"/>
      <c r="AA12" s="305"/>
      <c r="AB12" s="306"/>
      <c r="AC12" s="337"/>
      <c r="AD12" s="297"/>
      <c r="AE12" s="297"/>
      <c r="AF12" s="298"/>
    </row>
    <row r="13" spans="1:32" ht="15.75" thickBot="1" x14ac:dyDescent="0.3">
      <c r="C13" s="185">
        <v>2918</v>
      </c>
      <c r="D13" s="177">
        <v>44938</v>
      </c>
      <c r="E13" s="178" t="s">
        <v>648</v>
      </c>
      <c r="F13" s="179" t="s">
        <v>12</v>
      </c>
      <c r="G13" s="231">
        <v>119000</v>
      </c>
      <c r="I13" s="203">
        <v>44938</v>
      </c>
      <c r="J13" s="196" t="s">
        <v>664</v>
      </c>
      <c r="K13" s="196" t="s">
        <v>665</v>
      </c>
      <c r="L13" s="197" t="s">
        <v>12</v>
      </c>
      <c r="M13" s="197">
        <v>1</v>
      </c>
      <c r="N13" s="373">
        <v>5104.4090066666668</v>
      </c>
      <c r="O13" s="106"/>
      <c r="P13" s="139" t="s">
        <v>63</v>
      </c>
      <c r="Q13" s="189">
        <f>SUM(G237:G277,N500:N568)</f>
        <v>35469534.661120005</v>
      </c>
      <c r="T13" s="277"/>
      <c r="U13" s="278"/>
      <c r="V13" s="330"/>
      <c r="W13" s="279"/>
      <c r="X13" s="279"/>
      <c r="Y13" s="248"/>
      <c r="Z13" s="247"/>
      <c r="AA13" s="295"/>
      <c r="AB13" s="296"/>
      <c r="AC13" s="335"/>
      <c r="AD13" s="297"/>
      <c r="AE13" s="294"/>
      <c r="AF13" s="298"/>
    </row>
    <row r="14" spans="1:32" ht="15.75" thickBot="1" x14ac:dyDescent="0.3">
      <c r="C14" s="185">
        <v>2918</v>
      </c>
      <c r="D14" s="177">
        <v>44938</v>
      </c>
      <c r="E14" s="178" t="s">
        <v>649</v>
      </c>
      <c r="F14" s="179" t="s">
        <v>12</v>
      </c>
      <c r="G14" s="231">
        <v>119000</v>
      </c>
      <c r="I14" s="203">
        <v>44938</v>
      </c>
      <c r="J14" s="196" t="s">
        <v>289</v>
      </c>
      <c r="K14" s="196" t="s">
        <v>290</v>
      </c>
      <c r="L14" s="197" t="s">
        <v>12</v>
      </c>
      <c r="M14" s="197">
        <v>1</v>
      </c>
      <c r="N14" s="373">
        <v>561.56100000000004</v>
      </c>
      <c r="O14" s="106"/>
      <c r="P14" s="139" t="s">
        <v>64</v>
      </c>
      <c r="Q14" s="189">
        <f>SUM(G278:G297,N569:N617)</f>
        <v>61620643.241360009</v>
      </c>
      <c r="T14" s="277"/>
      <c r="U14" s="278"/>
      <c r="V14" s="330"/>
      <c r="W14" s="279"/>
      <c r="X14" s="279"/>
      <c r="Y14" s="248"/>
      <c r="Z14" s="247"/>
      <c r="AA14" s="295"/>
      <c r="AB14" s="296"/>
      <c r="AC14" s="335"/>
      <c r="AD14" s="297"/>
      <c r="AE14" s="294"/>
      <c r="AF14" s="298"/>
    </row>
    <row r="15" spans="1:32" ht="15.75" thickBot="1" x14ac:dyDescent="0.3">
      <c r="C15" s="185">
        <v>2922</v>
      </c>
      <c r="D15" s="177">
        <v>44942</v>
      </c>
      <c r="E15" s="178" t="s">
        <v>650</v>
      </c>
      <c r="F15" s="179" t="s">
        <v>12</v>
      </c>
      <c r="G15" s="231">
        <v>357000</v>
      </c>
      <c r="I15" s="203">
        <v>44938</v>
      </c>
      <c r="J15" s="196" t="s">
        <v>666</v>
      </c>
      <c r="K15" s="196" t="s">
        <v>667</v>
      </c>
      <c r="L15" s="197" t="s">
        <v>12</v>
      </c>
      <c r="M15" s="197">
        <v>1</v>
      </c>
      <c r="N15" s="373">
        <v>182170.079</v>
      </c>
      <c r="O15" s="106"/>
      <c r="P15" s="139" t="s">
        <v>65</v>
      </c>
      <c r="Q15" s="189">
        <f>SUM(G298:G327,N618:N657)</f>
        <v>29820633.381770007</v>
      </c>
      <c r="T15" s="277"/>
      <c r="U15" s="278"/>
      <c r="V15" s="330"/>
      <c r="W15" s="279"/>
      <c r="X15" s="279"/>
      <c r="Y15" s="248"/>
      <c r="Z15" s="247"/>
      <c r="AA15" s="286"/>
      <c r="AB15" s="300"/>
      <c r="AC15" s="334"/>
      <c r="AD15" s="285"/>
      <c r="AE15" s="285"/>
      <c r="AF15" s="298"/>
    </row>
    <row r="16" spans="1:32" ht="15.75" thickBot="1" x14ac:dyDescent="0.3">
      <c r="C16" s="185">
        <v>2922</v>
      </c>
      <c r="D16" s="177">
        <v>44942</v>
      </c>
      <c r="E16" s="178" t="s">
        <v>651</v>
      </c>
      <c r="F16" s="179" t="s">
        <v>12</v>
      </c>
      <c r="G16" s="231">
        <v>119000</v>
      </c>
      <c r="I16" s="203">
        <v>44939</v>
      </c>
      <c r="J16" s="196" t="s">
        <v>74</v>
      </c>
      <c r="K16" s="196" t="s">
        <v>75</v>
      </c>
      <c r="L16" s="197" t="s">
        <v>12</v>
      </c>
      <c r="M16" s="197">
        <v>1</v>
      </c>
      <c r="N16" s="373">
        <v>349700</v>
      </c>
      <c r="O16" s="106"/>
      <c r="P16" s="140" t="s">
        <v>66</v>
      </c>
      <c r="Q16" s="582">
        <f>SUM(G328:G363,N658:N690)</f>
        <v>19144205.813494995</v>
      </c>
      <c r="T16" s="277"/>
      <c r="U16" s="278"/>
      <c r="V16" s="330"/>
      <c r="W16" s="279"/>
      <c r="X16" s="279"/>
      <c r="Y16" s="248"/>
      <c r="Z16" s="247"/>
      <c r="AA16" s="247"/>
      <c r="AB16" s="285"/>
      <c r="AC16" s="286"/>
      <c r="AD16" s="340"/>
      <c r="AE16" s="285"/>
      <c r="AF16" s="287"/>
    </row>
    <row r="17" spans="3:32" ht="15.75" thickBot="1" x14ac:dyDescent="0.3">
      <c r="C17" s="185">
        <v>2922</v>
      </c>
      <c r="D17" s="177">
        <v>44942</v>
      </c>
      <c r="E17" s="178" t="s">
        <v>652</v>
      </c>
      <c r="F17" s="179" t="s">
        <v>12</v>
      </c>
      <c r="G17" s="231">
        <v>89250</v>
      </c>
      <c r="I17" s="203">
        <v>44942</v>
      </c>
      <c r="J17" s="196" t="s">
        <v>74</v>
      </c>
      <c r="K17" s="196" t="s">
        <v>75</v>
      </c>
      <c r="L17" s="197" t="s">
        <v>12</v>
      </c>
      <c r="M17" s="197">
        <v>1</v>
      </c>
      <c r="N17" s="373">
        <v>349700</v>
      </c>
      <c r="O17" s="106"/>
      <c r="P17" s="141" t="s">
        <v>69</v>
      </c>
      <c r="Q17" s="142">
        <f>SUM(Q5:Q16)</f>
        <v>315794276.51807833</v>
      </c>
      <c r="T17" s="277"/>
      <c r="U17" s="278"/>
      <c r="V17" s="330"/>
      <c r="W17" s="279"/>
      <c r="X17" s="279"/>
      <c r="Y17" s="248"/>
      <c r="Z17" s="247"/>
      <c r="AA17" s="247"/>
      <c r="AB17" s="285"/>
      <c r="AC17" s="286"/>
      <c r="AD17" s="340"/>
      <c r="AE17" s="285"/>
      <c r="AF17" s="287"/>
    </row>
    <row r="18" spans="3:32" x14ac:dyDescent="0.25">
      <c r="C18" s="185">
        <v>2925</v>
      </c>
      <c r="D18" s="177">
        <v>44946</v>
      </c>
      <c r="E18" s="178" t="s">
        <v>653</v>
      </c>
      <c r="F18" s="179" t="s">
        <v>12</v>
      </c>
      <c r="G18" s="231">
        <v>59500</v>
      </c>
      <c r="I18" s="203">
        <v>44944</v>
      </c>
      <c r="J18" s="196" t="s">
        <v>668</v>
      </c>
      <c r="K18" s="196" t="s">
        <v>669</v>
      </c>
      <c r="L18" s="197" t="s">
        <v>12</v>
      </c>
      <c r="M18" s="197">
        <v>1</v>
      </c>
      <c r="N18" s="373">
        <v>95914</v>
      </c>
      <c r="O18" s="106"/>
      <c r="P18" s="106"/>
      <c r="Q18" s="106"/>
      <c r="T18" s="277"/>
      <c r="U18" s="278"/>
      <c r="V18" s="330"/>
      <c r="W18" s="279"/>
      <c r="X18" s="279"/>
      <c r="Y18" s="248"/>
      <c r="Z18" s="247"/>
      <c r="AA18" s="247"/>
      <c r="AB18" s="285"/>
      <c r="AC18" s="286"/>
      <c r="AD18" s="340"/>
      <c r="AE18" s="285"/>
      <c r="AF18" s="287"/>
    </row>
    <row r="19" spans="3:32" x14ac:dyDescent="0.25">
      <c r="C19" s="185">
        <v>2925</v>
      </c>
      <c r="D19" s="177">
        <v>44946</v>
      </c>
      <c r="E19" s="178" t="s">
        <v>322</v>
      </c>
      <c r="F19" s="179" t="s">
        <v>12</v>
      </c>
      <c r="G19" s="231">
        <v>44625</v>
      </c>
      <c r="I19" s="203">
        <v>44944</v>
      </c>
      <c r="J19" s="196" t="s">
        <v>513</v>
      </c>
      <c r="K19" s="196" t="s">
        <v>514</v>
      </c>
      <c r="L19" s="197" t="s">
        <v>12</v>
      </c>
      <c r="M19" s="197">
        <v>2</v>
      </c>
      <c r="N19" s="373">
        <v>52598</v>
      </c>
      <c r="O19" s="106"/>
      <c r="P19" s="106"/>
      <c r="Q19" s="106"/>
      <c r="T19" s="277"/>
      <c r="U19" s="278"/>
      <c r="V19" s="330"/>
      <c r="W19" s="279"/>
      <c r="X19" s="279"/>
      <c r="Y19" s="248"/>
      <c r="Z19" s="247"/>
      <c r="AA19" s="247"/>
      <c r="AB19" s="285"/>
      <c r="AC19" s="286"/>
      <c r="AD19" s="340"/>
      <c r="AE19" s="285"/>
      <c r="AF19" s="287"/>
    </row>
    <row r="20" spans="3:32" x14ac:dyDescent="0.25">
      <c r="C20" s="185">
        <v>2925</v>
      </c>
      <c r="D20" s="177">
        <v>44946</v>
      </c>
      <c r="E20" s="178" t="s">
        <v>654</v>
      </c>
      <c r="F20" s="179" t="s">
        <v>12</v>
      </c>
      <c r="G20" s="231">
        <v>59500</v>
      </c>
      <c r="I20" s="203">
        <v>44944</v>
      </c>
      <c r="J20" s="196" t="s">
        <v>173</v>
      </c>
      <c r="K20" s="196" t="s">
        <v>174</v>
      </c>
      <c r="L20" s="197" t="s">
        <v>12</v>
      </c>
      <c r="M20" s="197">
        <v>2</v>
      </c>
      <c r="N20" s="373">
        <v>9282</v>
      </c>
      <c r="O20" s="106"/>
      <c r="P20" s="106"/>
      <c r="Q20" s="106"/>
      <c r="T20" s="277"/>
      <c r="U20" s="278"/>
      <c r="V20" s="330"/>
      <c r="W20" s="279"/>
      <c r="X20" s="279"/>
      <c r="Y20" s="248"/>
      <c r="Z20" s="247"/>
      <c r="AA20" s="247"/>
      <c r="AB20" s="285"/>
      <c r="AC20" s="286"/>
      <c r="AD20" s="340"/>
      <c r="AE20" s="285"/>
      <c r="AF20" s="287"/>
    </row>
    <row r="21" spans="3:32" ht="15.75" thickBot="1" x14ac:dyDescent="0.3">
      <c r="C21" s="186">
        <v>17</v>
      </c>
      <c r="D21" s="187">
        <v>44954</v>
      </c>
      <c r="E21" s="188" t="s">
        <v>655</v>
      </c>
      <c r="F21" s="242" t="s">
        <v>12</v>
      </c>
      <c r="G21" s="232">
        <v>371875</v>
      </c>
      <c r="I21" s="203">
        <v>44944</v>
      </c>
      <c r="J21" s="196" t="s">
        <v>551</v>
      </c>
      <c r="K21" s="196" t="s">
        <v>552</v>
      </c>
      <c r="L21" s="197" t="s">
        <v>12</v>
      </c>
      <c r="M21" s="197">
        <v>4</v>
      </c>
      <c r="N21" s="373">
        <v>6188</v>
      </c>
      <c r="O21" s="106"/>
      <c r="P21" s="106"/>
      <c r="Q21" s="106"/>
      <c r="T21" s="277"/>
      <c r="U21" s="278"/>
      <c r="V21" s="330"/>
      <c r="W21" s="279"/>
      <c r="X21" s="279"/>
      <c r="Y21" s="248"/>
      <c r="Z21" s="247"/>
      <c r="AA21" s="286"/>
      <c r="AB21" s="280"/>
      <c r="AC21" s="340"/>
      <c r="AD21" s="285"/>
      <c r="AE21" s="285"/>
      <c r="AF21" s="298"/>
    </row>
    <row r="22" spans="3:32" x14ac:dyDescent="0.25">
      <c r="C22" s="205">
        <v>2456</v>
      </c>
      <c r="D22" s="183">
        <v>44960</v>
      </c>
      <c r="E22" s="184" t="s">
        <v>1084</v>
      </c>
      <c r="F22" s="390" t="s">
        <v>12</v>
      </c>
      <c r="G22" s="391">
        <v>37187.5</v>
      </c>
      <c r="I22" s="203">
        <v>44944</v>
      </c>
      <c r="J22" s="196" t="s">
        <v>670</v>
      </c>
      <c r="K22" s="196" t="s">
        <v>671</v>
      </c>
      <c r="L22" s="197" t="s">
        <v>12</v>
      </c>
      <c r="M22" s="197">
        <v>2</v>
      </c>
      <c r="N22" s="373">
        <v>9877.0174533333338</v>
      </c>
      <c r="O22" s="106"/>
      <c r="P22" s="106"/>
      <c r="Q22" s="106"/>
      <c r="T22" s="277"/>
      <c r="U22" s="278"/>
      <c r="V22" s="330"/>
      <c r="W22" s="279"/>
      <c r="X22" s="279"/>
      <c r="Y22" s="248"/>
      <c r="Z22" s="247"/>
      <c r="AA22" s="286"/>
      <c r="AB22" s="280"/>
      <c r="AC22" s="340"/>
      <c r="AD22" s="285"/>
      <c r="AE22" s="285"/>
      <c r="AF22" s="298"/>
    </row>
    <row r="23" spans="3:32" x14ac:dyDescent="0.25">
      <c r="C23" s="185">
        <v>2947</v>
      </c>
      <c r="D23" s="177">
        <v>44966</v>
      </c>
      <c r="E23" s="178" t="s">
        <v>216</v>
      </c>
      <c r="F23" s="389" t="s">
        <v>12</v>
      </c>
      <c r="G23" s="392">
        <v>44625</v>
      </c>
      <c r="I23" s="203">
        <v>44947</v>
      </c>
      <c r="J23" s="196" t="s">
        <v>672</v>
      </c>
      <c r="K23" s="196" t="s">
        <v>673</v>
      </c>
      <c r="L23" s="197" t="s">
        <v>12</v>
      </c>
      <c r="M23" s="197">
        <v>1</v>
      </c>
      <c r="N23" s="373">
        <v>974999.84400000004</v>
      </c>
      <c r="O23" s="106"/>
      <c r="P23" s="106"/>
      <c r="Q23" s="106"/>
      <c r="T23" s="277"/>
      <c r="U23" s="278"/>
      <c r="V23" s="330"/>
      <c r="W23" s="279"/>
      <c r="X23" s="279"/>
      <c r="Y23" s="248"/>
      <c r="Z23" s="247"/>
      <c r="AA23" s="286"/>
      <c r="AB23" s="280"/>
      <c r="AC23" s="340"/>
      <c r="AD23" s="285"/>
      <c r="AE23" s="285"/>
      <c r="AF23" s="298"/>
    </row>
    <row r="24" spans="3:32" x14ac:dyDescent="0.25">
      <c r="C24" s="185">
        <v>2947</v>
      </c>
      <c r="D24" s="177">
        <v>44966</v>
      </c>
      <c r="E24" s="178" t="s">
        <v>1085</v>
      </c>
      <c r="F24" s="389" t="s">
        <v>12</v>
      </c>
      <c r="G24" s="392">
        <v>148750</v>
      </c>
      <c r="I24" s="203">
        <v>44949</v>
      </c>
      <c r="J24" s="196" t="s">
        <v>191</v>
      </c>
      <c r="K24" s="196" t="s">
        <v>192</v>
      </c>
      <c r="L24" s="197" t="s">
        <v>12</v>
      </c>
      <c r="M24" s="197">
        <v>2</v>
      </c>
      <c r="N24" s="373">
        <v>256488.2684</v>
      </c>
      <c r="O24" s="106"/>
      <c r="P24" s="106"/>
      <c r="Q24" s="106"/>
      <c r="T24" s="277"/>
      <c r="U24" s="278"/>
      <c r="V24" s="330"/>
      <c r="W24" s="279"/>
      <c r="X24" s="279"/>
      <c r="Y24" s="248"/>
      <c r="Z24" s="247"/>
      <c r="AA24" s="286"/>
      <c r="AB24" s="280"/>
      <c r="AC24" s="340"/>
      <c r="AD24" s="285"/>
      <c r="AE24" s="285"/>
      <c r="AF24" s="298"/>
    </row>
    <row r="25" spans="3:32" x14ac:dyDescent="0.25">
      <c r="C25" s="185">
        <v>5393</v>
      </c>
      <c r="D25" s="177">
        <v>44975</v>
      </c>
      <c r="E25" s="178" t="s">
        <v>1086</v>
      </c>
      <c r="F25" s="389" t="s">
        <v>12</v>
      </c>
      <c r="G25" s="392">
        <v>52062.5</v>
      </c>
      <c r="I25" s="203">
        <v>44950</v>
      </c>
      <c r="J25" s="196" t="s">
        <v>74</v>
      </c>
      <c r="K25" s="196" t="s">
        <v>75</v>
      </c>
      <c r="L25" s="197" t="s">
        <v>12</v>
      </c>
      <c r="M25" s="197">
        <v>1</v>
      </c>
      <c r="N25" s="373">
        <v>349700</v>
      </c>
      <c r="O25" s="106"/>
      <c r="P25" s="106"/>
      <c r="Q25" s="106"/>
      <c r="T25" s="247"/>
      <c r="U25" s="329"/>
      <c r="V25" s="277"/>
      <c r="W25" s="330"/>
      <c r="X25" s="279"/>
      <c r="Y25" s="248"/>
      <c r="Z25" s="247"/>
      <c r="AA25" s="286"/>
      <c r="AB25" s="280"/>
      <c r="AC25" s="340"/>
      <c r="AD25" s="285"/>
      <c r="AE25" s="285"/>
      <c r="AF25" s="298"/>
    </row>
    <row r="26" spans="3:32" x14ac:dyDescent="0.25">
      <c r="C26" s="185">
        <v>5393</v>
      </c>
      <c r="D26" s="177">
        <v>44975</v>
      </c>
      <c r="E26" s="178" t="s">
        <v>1087</v>
      </c>
      <c r="F26" s="389" t="s">
        <v>12</v>
      </c>
      <c r="G26" s="392">
        <v>59500</v>
      </c>
      <c r="I26" s="203">
        <v>44957</v>
      </c>
      <c r="J26" s="196" t="s">
        <v>74</v>
      </c>
      <c r="K26" s="196" t="s">
        <v>75</v>
      </c>
      <c r="L26" s="197" t="s">
        <v>12</v>
      </c>
      <c r="M26" s="197">
        <v>4</v>
      </c>
      <c r="N26" s="373">
        <v>1398800</v>
      </c>
      <c r="O26" s="106"/>
      <c r="P26" s="106"/>
      <c r="Q26" s="106"/>
      <c r="T26" s="277"/>
      <c r="U26" s="278"/>
      <c r="V26" s="330"/>
      <c r="W26" s="279"/>
      <c r="X26" s="279"/>
      <c r="Y26" s="248"/>
      <c r="Z26" s="247"/>
      <c r="AA26" s="336"/>
      <c r="AB26" s="366"/>
      <c r="AC26" s="367"/>
      <c r="AD26" s="338"/>
      <c r="AE26" s="338"/>
      <c r="AF26" s="298"/>
    </row>
    <row r="27" spans="3:32" x14ac:dyDescent="0.25">
      <c r="C27" s="185">
        <v>5393</v>
      </c>
      <c r="D27" s="177">
        <v>44975</v>
      </c>
      <c r="E27" s="178" t="s">
        <v>1088</v>
      </c>
      <c r="F27" s="389" t="s">
        <v>12</v>
      </c>
      <c r="G27" s="392">
        <v>74375</v>
      </c>
      <c r="I27" s="203">
        <v>44957</v>
      </c>
      <c r="J27" s="196" t="s">
        <v>74</v>
      </c>
      <c r="K27" s="196" t="s">
        <v>75</v>
      </c>
      <c r="L27" s="197" t="s">
        <v>12</v>
      </c>
      <c r="M27" s="197">
        <v>1</v>
      </c>
      <c r="N27" s="373">
        <v>349700</v>
      </c>
      <c r="O27" s="106"/>
      <c r="P27" s="106"/>
      <c r="Q27" s="106"/>
      <c r="T27" s="277"/>
      <c r="U27" s="278"/>
      <c r="V27" s="330"/>
      <c r="W27" s="279"/>
      <c r="X27" s="279"/>
      <c r="Y27" s="248"/>
      <c r="Z27" s="247"/>
      <c r="AA27" s="336"/>
      <c r="AB27" s="282"/>
      <c r="AC27" s="352"/>
      <c r="AD27" s="297"/>
      <c r="AE27" s="338"/>
      <c r="AF27" s="298"/>
    </row>
    <row r="28" spans="3:32" ht="15.75" thickBot="1" x14ac:dyDescent="0.3">
      <c r="C28" s="185">
        <v>3007</v>
      </c>
      <c r="D28" s="177">
        <v>44977</v>
      </c>
      <c r="E28" s="178" t="s">
        <v>317</v>
      </c>
      <c r="F28" s="389" t="s">
        <v>12</v>
      </c>
      <c r="G28" s="392">
        <v>119000</v>
      </c>
      <c r="I28" s="199">
        <v>44957</v>
      </c>
      <c r="J28" s="200" t="s">
        <v>191</v>
      </c>
      <c r="K28" s="200" t="s">
        <v>192</v>
      </c>
      <c r="L28" s="201" t="s">
        <v>12</v>
      </c>
      <c r="M28" s="201">
        <v>1</v>
      </c>
      <c r="N28" s="374">
        <v>128244.1342</v>
      </c>
      <c r="O28" s="106"/>
      <c r="P28" s="106"/>
      <c r="Q28" s="106"/>
      <c r="T28" s="277"/>
      <c r="U28" s="278"/>
      <c r="V28" s="330"/>
      <c r="W28" s="279"/>
      <c r="X28" s="279"/>
      <c r="Y28" s="248"/>
      <c r="Z28" s="247"/>
      <c r="AA28" s="286"/>
      <c r="AB28" s="280"/>
      <c r="AC28" s="340"/>
      <c r="AD28" s="285"/>
      <c r="AE28" s="285"/>
      <c r="AF28" s="298"/>
    </row>
    <row r="29" spans="3:32" x14ac:dyDescent="0.25">
      <c r="C29" s="185">
        <v>3007</v>
      </c>
      <c r="D29" s="177">
        <v>44977</v>
      </c>
      <c r="E29" s="178" t="s">
        <v>1089</v>
      </c>
      <c r="F29" s="389" t="s">
        <v>12</v>
      </c>
      <c r="G29" s="392">
        <v>238000</v>
      </c>
      <c r="I29" s="370">
        <v>44959</v>
      </c>
      <c r="J29" s="371" t="s">
        <v>732</v>
      </c>
      <c r="K29" s="371" t="s">
        <v>733</v>
      </c>
      <c r="L29" s="198" t="s">
        <v>12</v>
      </c>
      <c r="M29" s="198">
        <v>3</v>
      </c>
      <c r="N29" s="233">
        <v>53654.090489999995</v>
      </c>
      <c r="O29" s="106"/>
      <c r="P29" s="106"/>
      <c r="Q29" s="106"/>
      <c r="T29" s="277"/>
      <c r="U29" s="278"/>
      <c r="V29" s="330"/>
      <c r="W29" s="279"/>
      <c r="X29" s="279"/>
      <c r="Y29" s="248"/>
      <c r="Z29" s="247"/>
      <c r="AA29" s="247"/>
      <c r="AB29" s="288"/>
      <c r="AC29" s="289"/>
      <c r="AD29" s="340"/>
      <c r="AE29" s="288"/>
      <c r="AF29" s="290"/>
    </row>
    <row r="30" spans="3:32" x14ac:dyDescent="0.25">
      <c r="C30" s="185">
        <v>3007</v>
      </c>
      <c r="D30" s="177">
        <v>44977</v>
      </c>
      <c r="E30" s="178" t="s">
        <v>216</v>
      </c>
      <c r="F30" s="389" t="s">
        <v>12</v>
      </c>
      <c r="G30" s="392">
        <v>44625</v>
      </c>
      <c r="I30" s="203">
        <v>44965</v>
      </c>
      <c r="J30" s="196" t="s">
        <v>1100</v>
      </c>
      <c r="K30" s="196" t="s">
        <v>1101</v>
      </c>
      <c r="L30" s="197" t="s">
        <v>12</v>
      </c>
      <c r="M30" s="197">
        <v>1</v>
      </c>
      <c r="N30" s="231">
        <v>1392300</v>
      </c>
      <c r="O30" s="106"/>
      <c r="P30" s="106"/>
      <c r="Q30" s="106"/>
      <c r="T30" s="277"/>
      <c r="U30" s="278"/>
      <c r="V30" s="330"/>
      <c r="W30" s="279"/>
      <c r="X30" s="279"/>
      <c r="Y30" s="248"/>
      <c r="Z30" s="247"/>
      <c r="AA30" s="247"/>
      <c r="AB30" s="288"/>
      <c r="AC30" s="289"/>
      <c r="AD30" s="340"/>
      <c r="AE30" s="288"/>
      <c r="AF30" s="290"/>
    </row>
    <row r="31" spans="3:32" x14ac:dyDescent="0.25">
      <c r="C31" s="185">
        <v>34</v>
      </c>
      <c r="D31" s="177">
        <v>44980</v>
      </c>
      <c r="E31" s="178" t="s">
        <v>1090</v>
      </c>
      <c r="F31" s="389" t="s">
        <v>12</v>
      </c>
      <c r="G31" s="392">
        <v>223125</v>
      </c>
      <c r="I31" s="203">
        <v>44966</v>
      </c>
      <c r="J31" s="196" t="s">
        <v>1102</v>
      </c>
      <c r="K31" s="196" t="s">
        <v>87</v>
      </c>
      <c r="L31" s="197" t="s">
        <v>12</v>
      </c>
      <c r="M31" s="197">
        <v>3</v>
      </c>
      <c r="N31" s="231">
        <v>912600.02105999994</v>
      </c>
      <c r="O31" s="106"/>
      <c r="P31" s="106"/>
      <c r="Q31" s="106"/>
      <c r="T31" s="277"/>
      <c r="U31" s="278"/>
      <c r="V31" s="330"/>
      <c r="W31" s="279"/>
      <c r="X31" s="279"/>
      <c r="Y31" s="248"/>
      <c r="Z31" s="247"/>
      <c r="AA31" s="289"/>
      <c r="AB31" s="288"/>
      <c r="AC31" s="340"/>
      <c r="AD31" s="288"/>
      <c r="AE31" s="288"/>
      <c r="AF31" s="284"/>
    </row>
    <row r="32" spans="3:32" x14ac:dyDescent="0.25">
      <c r="C32" s="185">
        <v>1265</v>
      </c>
      <c r="D32" s="177">
        <v>44980</v>
      </c>
      <c r="E32" s="178" t="s">
        <v>1091</v>
      </c>
      <c r="F32" s="389" t="s">
        <v>12</v>
      </c>
      <c r="G32" s="392">
        <v>148750</v>
      </c>
      <c r="I32" s="203">
        <v>44966</v>
      </c>
      <c r="J32" s="196" t="s">
        <v>1103</v>
      </c>
      <c r="K32" s="196" t="s">
        <v>1104</v>
      </c>
      <c r="L32" s="197" t="s">
        <v>12</v>
      </c>
      <c r="M32" s="197">
        <v>3</v>
      </c>
      <c r="N32" s="231">
        <v>561599.98439999996</v>
      </c>
      <c r="O32" s="106"/>
      <c r="P32" s="106"/>
      <c r="Q32" s="106"/>
      <c r="T32" s="247"/>
      <c r="U32" s="329"/>
      <c r="V32" s="277"/>
      <c r="W32" s="330"/>
      <c r="X32" s="279"/>
      <c r="Y32" s="248"/>
      <c r="Z32" s="247"/>
      <c r="AA32" s="289"/>
      <c r="AB32" s="288"/>
      <c r="AC32" s="340"/>
      <c r="AD32" s="288"/>
      <c r="AE32" s="288"/>
      <c r="AF32" s="284"/>
    </row>
    <row r="33" spans="3:32" x14ac:dyDescent="0.25">
      <c r="C33" s="185">
        <v>35</v>
      </c>
      <c r="D33" s="177">
        <v>44981</v>
      </c>
      <c r="E33" s="178" t="s">
        <v>1092</v>
      </c>
      <c r="F33" s="389" t="s">
        <v>12</v>
      </c>
      <c r="G33" s="392">
        <v>223125</v>
      </c>
      <c r="I33" s="203">
        <v>44966</v>
      </c>
      <c r="J33" s="196" t="s">
        <v>281</v>
      </c>
      <c r="K33" s="196" t="s">
        <v>282</v>
      </c>
      <c r="L33" s="197" t="s">
        <v>12</v>
      </c>
      <c r="M33" s="197">
        <v>2</v>
      </c>
      <c r="N33" s="231">
        <v>6432.7044600000008</v>
      </c>
      <c r="O33" s="106"/>
      <c r="P33" s="106"/>
      <c r="Q33" s="106"/>
      <c r="T33" s="247"/>
      <c r="U33" s="329"/>
      <c r="V33" s="277"/>
      <c r="W33" s="330"/>
      <c r="X33" s="279"/>
      <c r="Y33" s="248"/>
      <c r="Z33" s="247"/>
      <c r="AA33" s="289"/>
      <c r="AB33" s="288"/>
      <c r="AC33" s="340"/>
      <c r="AD33" s="288"/>
      <c r="AE33" s="288"/>
      <c r="AF33" s="284"/>
    </row>
    <row r="34" spans="3:32" x14ac:dyDescent="0.25">
      <c r="C34" s="185">
        <v>705</v>
      </c>
      <c r="D34" s="177">
        <v>44981</v>
      </c>
      <c r="E34" s="178" t="s">
        <v>1093</v>
      </c>
      <c r="F34" s="389" t="s">
        <v>12</v>
      </c>
      <c r="G34" s="392">
        <v>104125</v>
      </c>
      <c r="I34" s="203">
        <v>44966</v>
      </c>
      <c r="J34" s="196" t="s">
        <v>1105</v>
      </c>
      <c r="K34" s="196" t="s">
        <v>1106</v>
      </c>
      <c r="L34" s="197" t="s">
        <v>12</v>
      </c>
      <c r="M34" s="197">
        <v>1</v>
      </c>
      <c r="N34" s="231">
        <v>1376.2885500000002</v>
      </c>
      <c r="O34" s="106"/>
      <c r="P34" s="106"/>
      <c r="Q34" s="106"/>
      <c r="T34" s="277"/>
      <c r="U34" s="278"/>
      <c r="V34" s="330"/>
      <c r="W34" s="279"/>
      <c r="X34" s="279"/>
      <c r="Y34" s="248"/>
      <c r="Z34" s="247"/>
      <c r="AA34" s="289"/>
      <c r="AB34" s="288"/>
      <c r="AC34" s="340"/>
      <c r="AD34" s="288"/>
      <c r="AE34" s="288"/>
      <c r="AF34" s="284"/>
    </row>
    <row r="35" spans="3:32" x14ac:dyDescent="0.25">
      <c r="C35" s="185">
        <v>5390</v>
      </c>
      <c r="D35" s="177">
        <v>44982</v>
      </c>
      <c r="E35" s="178" t="s">
        <v>1094</v>
      </c>
      <c r="F35" s="389" t="s">
        <v>12</v>
      </c>
      <c r="G35" s="392">
        <v>119000</v>
      </c>
      <c r="I35" s="203">
        <v>44968</v>
      </c>
      <c r="J35" s="196" t="s">
        <v>910</v>
      </c>
      <c r="K35" s="196" t="s">
        <v>911</v>
      </c>
      <c r="L35" s="197" t="s">
        <v>12</v>
      </c>
      <c r="M35" s="197">
        <v>1</v>
      </c>
      <c r="N35" s="231">
        <v>20409.571000000004</v>
      </c>
      <c r="O35" s="106"/>
      <c r="P35" s="106"/>
      <c r="Q35" s="106"/>
      <c r="T35" s="277"/>
      <c r="U35" s="278"/>
      <c r="V35" s="330"/>
      <c r="W35" s="279"/>
      <c r="X35" s="279"/>
      <c r="Y35" s="248"/>
      <c r="Z35" s="247"/>
      <c r="AA35" s="247"/>
      <c r="AB35" s="285"/>
      <c r="AC35" s="286"/>
      <c r="AD35" s="342"/>
      <c r="AE35" s="285"/>
      <c r="AF35" s="287"/>
    </row>
    <row r="36" spans="3:32" x14ac:dyDescent="0.25">
      <c r="C36" s="185">
        <v>5390</v>
      </c>
      <c r="D36" s="177">
        <v>44982</v>
      </c>
      <c r="E36" s="178" t="s">
        <v>1095</v>
      </c>
      <c r="F36" s="389" t="s">
        <v>12</v>
      </c>
      <c r="G36" s="392">
        <v>74375</v>
      </c>
      <c r="I36" s="203">
        <v>44970</v>
      </c>
      <c r="J36" s="196" t="s">
        <v>1107</v>
      </c>
      <c r="K36" s="196" t="s">
        <v>1108</v>
      </c>
      <c r="L36" s="197" t="s">
        <v>12</v>
      </c>
      <c r="M36" s="197">
        <v>1</v>
      </c>
      <c r="N36" s="231">
        <v>244426</v>
      </c>
      <c r="O36" s="106"/>
      <c r="P36" s="106"/>
      <c r="Q36" s="106"/>
      <c r="T36" s="277"/>
      <c r="U36" s="278"/>
      <c r="V36" s="330"/>
      <c r="W36" s="279"/>
      <c r="X36" s="279"/>
      <c r="Y36" s="248"/>
      <c r="Z36" s="247"/>
      <c r="AA36" s="286"/>
      <c r="AB36" s="285"/>
      <c r="AC36" s="342"/>
      <c r="AD36" s="285"/>
      <c r="AE36" s="285"/>
      <c r="AF36" s="298"/>
    </row>
    <row r="37" spans="3:32" x14ac:dyDescent="0.25">
      <c r="C37" s="185">
        <v>5390</v>
      </c>
      <c r="D37" s="177">
        <v>44982</v>
      </c>
      <c r="E37" s="178" t="s">
        <v>1096</v>
      </c>
      <c r="F37" s="389" t="s">
        <v>12</v>
      </c>
      <c r="G37" s="392">
        <v>44625</v>
      </c>
      <c r="I37" s="203">
        <v>44972</v>
      </c>
      <c r="J37" s="196" t="s">
        <v>675</v>
      </c>
      <c r="K37" s="196" t="s">
        <v>676</v>
      </c>
      <c r="L37" s="197" t="s">
        <v>12</v>
      </c>
      <c r="M37" s="197">
        <v>1</v>
      </c>
      <c r="N37" s="231">
        <v>126355.4019</v>
      </c>
      <c r="O37" s="106"/>
      <c r="P37" s="106"/>
      <c r="Q37" s="106"/>
      <c r="T37" s="277"/>
      <c r="U37" s="278"/>
      <c r="V37" s="330"/>
      <c r="W37" s="279"/>
      <c r="X37" s="279"/>
      <c r="Y37" s="248"/>
      <c r="Z37" s="247"/>
      <c r="AA37" s="286"/>
      <c r="AB37" s="285"/>
      <c r="AC37" s="342"/>
      <c r="AD37" s="285"/>
      <c r="AE37" s="285"/>
      <c r="AF37" s="298"/>
    </row>
    <row r="38" spans="3:32" x14ac:dyDescent="0.25">
      <c r="C38" s="185">
        <v>5390</v>
      </c>
      <c r="D38" s="177">
        <v>44982</v>
      </c>
      <c r="E38" s="178" t="s">
        <v>1097</v>
      </c>
      <c r="F38" s="389" t="s">
        <v>12</v>
      </c>
      <c r="G38" s="392">
        <v>44625</v>
      </c>
      <c r="I38" s="203">
        <v>44973</v>
      </c>
      <c r="J38" s="196" t="s">
        <v>74</v>
      </c>
      <c r="K38" s="196" t="s">
        <v>75</v>
      </c>
      <c r="L38" s="197" t="s">
        <v>12</v>
      </c>
      <c r="M38" s="197">
        <v>2</v>
      </c>
      <c r="N38" s="231">
        <v>699400</v>
      </c>
      <c r="O38" s="106"/>
      <c r="P38" s="106"/>
      <c r="Q38" s="106"/>
      <c r="T38" s="277"/>
      <c r="U38" s="278"/>
      <c r="V38" s="330"/>
      <c r="W38" s="279"/>
      <c r="X38" s="279"/>
      <c r="Y38" s="248"/>
      <c r="Z38" s="247"/>
      <c r="AA38" s="286"/>
      <c r="AB38" s="285"/>
      <c r="AC38" s="342"/>
      <c r="AD38" s="285"/>
      <c r="AE38" s="285"/>
      <c r="AF38" s="298"/>
    </row>
    <row r="39" spans="3:32" x14ac:dyDescent="0.25">
      <c r="C39" s="185">
        <v>5390</v>
      </c>
      <c r="D39" s="177">
        <v>44982</v>
      </c>
      <c r="E39" s="178" t="s">
        <v>1098</v>
      </c>
      <c r="F39" s="389" t="s">
        <v>12</v>
      </c>
      <c r="G39" s="392">
        <v>29750</v>
      </c>
      <c r="I39" s="203">
        <v>44973</v>
      </c>
      <c r="J39" s="196" t="s">
        <v>191</v>
      </c>
      <c r="K39" s="196" t="s">
        <v>192</v>
      </c>
      <c r="L39" s="197" t="s">
        <v>12</v>
      </c>
      <c r="M39" s="197">
        <v>1</v>
      </c>
      <c r="N39" s="231">
        <v>128244.1342</v>
      </c>
      <c r="O39" s="106"/>
      <c r="P39" s="106"/>
      <c r="Q39" s="106"/>
      <c r="T39" s="247"/>
      <c r="U39" s="329"/>
      <c r="V39" s="277"/>
      <c r="W39" s="330"/>
      <c r="X39" s="279"/>
      <c r="Y39" s="248"/>
      <c r="Z39" s="247"/>
      <c r="AA39" s="286"/>
      <c r="AB39" s="285"/>
      <c r="AC39" s="342"/>
      <c r="AD39" s="285"/>
      <c r="AE39" s="285"/>
      <c r="AF39" s="298"/>
    </row>
    <row r="40" spans="3:32" ht="15.75" thickBot="1" x14ac:dyDescent="0.3">
      <c r="C40" s="186">
        <v>843</v>
      </c>
      <c r="D40" s="187">
        <v>44983</v>
      </c>
      <c r="E40" s="188" t="s">
        <v>1099</v>
      </c>
      <c r="F40" s="393" t="s">
        <v>12</v>
      </c>
      <c r="G40" s="394">
        <v>499999.99437500001</v>
      </c>
      <c r="I40" s="203">
        <v>44978</v>
      </c>
      <c r="J40" s="196" t="s">
        <v>74</v>
      </c>
      <c r="K40" s="196" t="s">
        <v>75</v>
      </c>
      <c r="L40" s="197" t="s">
        <v>12</v>
      </c>
      <c r="M40" s="197">
        <v>1</v>
      </c>
      <c r="N40" s="231">
        <v>349700</v>
      </c>
      <c r="O40" s="106"/>
      <c r="P40" s="106"/>
      <c r="Q40" s="106"/>
      <c r="T40" s="277"/>
      <c r="U40" s="278"/>
      <c r="V40" s="330"/>
      <c r="W40" s="279"/>
      <c r="X40" s="279"/>
      <c r="Y40" s="248"/>
      <c r="Z40" s="247"/>
      <c r="AA40" s="247"/>
      <c r="AB40" s="247"/>
      <c r="AC40" s="247"/>
      <c r="AD40" s="247"/>
      <c r="AE40" s="247"/>
      <c r="AF40" s="247"/>
    </row>
    <row r="41" spans="3:32" x14ac:dyDescent="0.25">
      <c r="C41" s="431">
        <v>1203</v>
      </c>
      <c r="D41" s="432">
        <v>44987</v>
      </c>
      <c r="E41" s="417" t="s">
        <v>1414</v>
      </c>
      <c r="F41" s="198" t="s">
        <v>12</v>
      </c>
      <c r="G41" s="391">
        <v>223125</v>
      </c>
      <c r="I41" s="203">
        <v>44978</v>
      </c>
      <c r="J41" s="196" t="s">
        <v>191</v>
      </c>
      <c r="K41" s="196" t="s">
        <v>192</v>
      </c>
      <c r="L41" s="197" t="s">
        <v>12</v>
      </c>
      <c r="M41" s="197">
        <v>1</v>
      </c>
      <c r="N41" s="231">
        <v>128244.1342</v>
      </c>
      <c r="O41" s="106"/>
      <c r="P41" s="106"/>
      <c r="Q41" s="106"/>
      <c r="T41" s="277"/>
      <c r="U41" s="278"/>
      <c r="V41" s="330"/>
      <c r="W41" s="279"/>
      <c r="X41" s="279"/>
      <c r="Y41" s="248"/>
      <c r="Z41" s="247"/>
      <c r="AA41" s="247"/>
      <c r="AB41" s="299"/>
      <c r="AC41" s="286"/>
      <c r="AD41" s="368"/>
      <c r="AE41" s="285"/>
      <c r="AF41" s="298"/>
    </row>
    <row r="42" spans="3:32" x14ac:dyDescent="0.25">
      <c r="C42" s="436">
        <v>5463</v>
      </c>
      <c r="D42" s="230">
        <v>44988</v>
      </c>
      <c r="E42" s="415" t="s">
        <v>1415</v>
      </c>
      <c r="F42" s="197" t="s">
        <v>12</v>
      </c>
      <c r="G42" s="392">
        <v>29750</v>
      </c>
      <c r="I42" s="203">
        <v>44978</v>
      </c>
      <c r="J42" s="196" t="s">
        <v>414</v>
      </c>
      <c r="K42" s="196" t="s">
        <v>1109</v>
      </c>
      <c r="L42" s="197" t="s">
        <v>12</v>
      </c>
      <c r="M42" s="197">
        <v>1</v>
      </c>
      <c r="N42" s="231">
        <v>420675.12213999999</v>
      </c>
      <c r="O42" s="106"/>
      <c r="P42" s="106"/>
      <c r="Q42" s="106"/>
      <c r="T42" s="277"/>
      <c r="U42" s="278"/>
      <c r="V42" s="330"/>
      <c r="W42" s="279"/>
      <c r="X42" s="279"/>
      <c r="Y42" s="248"/>
      <c r="Z42" s="247"/>
      <c r="AA42" s="247"/>
      <c r="AB42" s="288"/>
      <c r="AC42" s="289"/>
      <c r="AD42" s="360"/>
      <c r="AE42" s="288"/>
      <c r="AF42" s="290"/>
    </row>
    <row r="43" spans="3:32" x14ac:dyDescent="0.25">
      <c r="C43" s="436">
        <v>5463</v>
      </c>
      <c r="D43" s="230">
        <v>44988</v>
      </c>
      <c r="E43" s="415" t="s">
        <v>1416</v>
      </c>
      <c r="F43" s="197" t="s">
        <v>12</v>
      </c>
      <c r="G43" s="392">
        <v>37187.5</v>
      </c>
      <c r="I43" s="203">
        <v>44979</v>
      </c>
      <c r="J43" s="196" t="s">
        <v>1110</v>
      </c>
      <c r="K43" s="196" t="s">
        <v>1111</v>
      </c>
      <c r="L43" s="197" t="s">
        <v>12</v>
      </c>
      <c r="M43" s="197">
        <v>2</v>
      </c>
      <c r="N43" s="231">
        <v>6499.9989600000008</v>
      </c>
      <c r="O43" s="106"/>
      <c r="P43" s="106"/>
      <c r="Q43" s="106"/>
      <c r="T43" s="277"/>
      <c r="U43" s="278"/>
      <c r="V43" s="330"/>
      <c r="W43" s="279"/>
      <c r="X43" s="279"/>
      <c r="Y43" s="248"/>
      <c r="Z43" s="247"/>
      <c r="AA43" s="247"/>
      <c r="AB43" s="288"/>
      <c r="AC43" s="289"/>
      <c r="AD43" s="360"/>
      <c r="AE43" s="288"/>
      <c r="AF43" s="290"/>
    </row>
    <row r="44" spans="3:32" x14ac:dyDescent="0.25">
      <c r="C44" s="427">
        <v>3026</v>
      </c>
      <c r="D44" s="230">
        <v>44988</v>
      </c>
      <c r="E44" s="415" t="s">
        <v>1417</v>
      </c>
      <c r="F44" s="197" t="s">
        <v>12</v>
      </c>
      <c r="G44" s="392">
        <v>119000</v>
      </c>
      <c r="I44" s="203">
        <v>44980</v>
      </c>
      <c r="J44" s="196" t="s">
        <v>1112</v>
      </c>
      <c r="K44" s="196" t="s">
        <v>1113</v>
      </c>
      <c r="L44" s="197" t="s">
        <v>12</v>
      </c>
      <c r="M44" s="197">
        <v>0.4</v>
      </c>
      <c r="N44" s="231">
        <v>19499.996880000002</v>
      </c>
      <c r="O44" s="106"/>
      <c r="P44" s="106"/>
      <c r="Q44" s="106"/>
      <c r="T44" s="277"/>
      <c r="U44" s="278"/>
      <c r="V44" s="330"/>
      <c r="W44" s="279"/>
      <c r="X44" s="279"/>
      <c r="Y44" s="248"/>
      <c r="Z44" s="247"/>
      <c r="AA44" s="247"/>
      <c r="AB44" s="247"/>
      <c r="AC44" s="247"/>
      <c r="AD44" s="247"/>
      <c r="AE44" s="247"/>
      <c r="AF44" s="247"/>
    </row>
    <row r="45" spans="3:32" x14ac:dyDescent="0.25">
      <c r="C45" s="427">
        <v>3026</v>
      </c>
      <c r="D45" s="230">
        <v>44988</v>
      </c>
      <c r="E45" s="415" t="s">
        <v>1418</v>
      </c>
      <c r="F45" s="197" t="s">
        <v>12</v>
      </c>
      <c r="G45" s="392">
        <v>223125</v>
      </c>
      <c r="I45" s="203">
        <v>44980</v>
      </c>
      <c r="J45" s="196" t="s">
        <v>376</v>
      </c>
      <c r="K45" s="196" t="s">
        <v>377</v>
      </c>
      <c r="L45" s="197" t="s">
        <v>12</v>
      </c>
      <c r="M45" s="197">
        <v>1</v>
      </c>
      <c r="N45" s="231">
        <v>19800.689999999999</v>
      </c>
      <c r="O45" s="106"/>
      <c r="P45" s="106"/>
      <c r="Q45" s="106"/>
      <c r="T45" s="247"/>
      <c r="U45" s="247"/>
      <c r="V45" s="247"/>
      <c r="W45" s="247"/>
      <c r="X45" s="247"/>
      <c r="Y45" s="247"/>
      <c r="Z45" s="247"/>
      <c r="AA45" s="247"/>
      <c r="AB45" s="247"/>
      <c r="AC45" s="247"/>
      <c r="AD45" s="247"/>
      <c r="AE45" s="247"/>
      <c r="AF45" s="247"/>
    </row>
    <row r="46" spans="3:32" x14ac:dyDescent="0.25">
      <c r="C46" s="427">
        <v>3026</v>
      </c>
      <c r="D46" s="230">
        <v>44988</v>
      </c>
      <c r="E46" s="415" t="s">
        <v>1190</v>
      </c>
      <c r="F46" s="197" t="s">
        <v>12</v>
      </c>
      <c r="G46" s="392">
        <v>44625</v>
      </c>
      <c r="I46" s="203">
        <v>44980</v>
      </c>
      <c r="J46" s="196" t="s">
        <v>1114</v>
      </c>
      <c r="K46" s="196" t="s">
        <v>1115</v>
      </c>
      <c r="L46" s="197" t="s">
        <v>12</v>
      </c>
      <c r="M46" s="197">
        <v>4</v>
      </c>
      <c r="N46" s="231">
        <v>475.30028000000004</v>
      </c>
      <c r="O46" s="106"/>
      <c r="P46" s="106"/>
      <c r="Q46" s="106"/>
      <c r="T46" s="247"/>
      <c r="U46" s="247"/>
      <c r="V46" s="247"/>
      <c r="W46" s="247"/>
      <c r="X46" s="247"/>
      <c r="Y46" s="247"/>
      <c r="Z46" s="247"/>
      <c r="AA46" s="247"/>
      <c r="AB46" s="247"/>
      <c r="AC46" s="247"/>
      <c r="AD46" s="247"/>
      <c r="AE46" s="247"/>
      <c r="AF46" s="247"/>
    </row>
    <row r="47" spans="3:32" x14ac:dyDescent="0.25">
      <c r="C47" s="427">
        <v>701</v>
      </c>
      <c r="D47" s="230">
        <v>44992</v>
      </c>
      <c r="E47" s="196" t="s">
        <v>1419</v>
      </c>
      <c r="F47" s="197" t="s">
        <v>12</v>
      </c>
      <c r="G47" s="392">
        <v>74375</v>
      </c>
      <c r="I47" s="203">
        <v>44980</v>
      </c>
      <c r="J47" s="196" t="s">
        <v>1116</v>
      </c>
      <c r="K47" s="196" t="s">
        <v>1117</v>
      </c>
      <c r="L47" s="197" t="s">
        <v>12</v>
      </c>
      <c r="M47" s="197">
        <v>2</v>
      </c>
      <c r="N47" s="231">
        <v>1188.9004400000001</v>
      </c>
      <c r="O47" s="106"/>
      <c r="P47" s="106"/>
      <c r="Q47" s="106"/>
      <c r="T47" s="247"/>
      <c r="U47" s="278"/>
      <c r="V47" s="277"/>
      <c r="W47" s="344"/>
      <c r="X47" s="279"/>
      <c r="Y47" s="248"/>
      <c r="Z47" s="247"/>
      <c r="AA47" s="247"/>
      <c r="AB47" s="247"/>
      <c r="AC47" s="247"/>
      <c r="AD47" s="247"/>
      <c r="AE47" s="247"/>
      <c r="AF47" s="247"/>
    </row>
    <row r="48" spans="3:32" x14ac:dyDescent="0.25">
      <c r="C48" s="427">
        <v>3029</v>
      </c>
      <c r="D48" s="230">
        <v>44995</v>
      </c>
      <c r="E48" s="196" t="s">
        <v>1420</v>
      </c>
      <c r="F48" s="197" t="s">
        <v>12</v>
      </c>
      <c r="G48" s="392">
        <v>148750</v>
      </c>
      <c r="I48" s="203">
        <v>44980</v>
      </c>
      <c r="J48" s="196" t="s">
        <v>74</v>
      </c>
      <c r="K48" s="196" t="s">
        <v>75</v>
      </c>
      <c r="L48" s="197" t="s">
        <v>12</v>
      </c>
      <c r="M48" s="197">
        <v>2</v>
      </c>
      <c r="N48" s="231">
        <v>699400</v>
      </c>
      <c r="O48" s="106"/>
      <c r="P48" s="106"/>
      <c r="Q48" s="106"/>
      <c r="T48" s="247"/>
      <c r="U48" s="329"/>
      <c r="V48" s="277"/>
      <c r="W48" s="344"/>
      <c r="X48" s="279"/>
      <c r="Y48" s="248"/>
      <c r="Z48" s="247"/>
      <c r="AA48" s="247"/>
      <c r="AB48" s="247"/>
      <c r="AC48" s="247"/>
      <c r="AD48" s="247"/>
      <c r="AE48" s="247"/>
      <c r="AF48" s="247"/>
    </row>
    <row r="49" spans="3:32" x14ac:dyDescent="0.25">
      <c r="C49" s="427">
        <v>3029</v>
      </c>
      <c r="D49" s="230">
        <v>44995</v>
      </c>
      <c r="E49" s="196" t="s">
        <v>317</v>
      </c>
      <c r="F49" s="197" t="s">
        <v>12</v>
      </c>
      <c r="G49" s="392">
        <v>119000</v>
      </c>
      <c r="I49" s="203">
        <v>44980</v>
      </c>
      <c r="J49" s="196" t="s">
        <v>1118</v>
      </c>
      <c r="K49" s="196" t="s">
        <v>1119</v>
      </c>
      <c r="L49" s="197" t="s">
        <v>12</v>
      </c>
      <c r="M49" s="197">
        <v>2</v>
      </c>
      <c r="N49" s="231">
        <v>44553.599999999999</v>
      </c>
      <c r="O49" s="106"/>
      <c r="P49" s="106"/>
      <c r="Q49" s="106"/>
      <c r="T49" s="247"/>
      <c r="U49" s="329"/>
      <c r="V49" s="277"/>
      <c r="W49" s="344"/>
      <c r="X49" s="279"/>
      <c r="Y49" s="248"/>
      <c r="Z49" s="247"/>
      <c r="AA49" s="247"/>
      <c r="AB49" s="247"/>
      <c r="AC49" s="247"/>
      <c r="AD49" s="247"/>
      <c r="AE49" s="247"/>
      <c r="AF49" s="247"/>
    </row>
    <row r="50" spans="3:32" x14ac:dyDescent="0.25">
      <c r="C50" s="427">
        <v>3029</v>
      </c>
      <c r="D50" s="230">
        <v>44995</v>
      </c>
      <c r="E50" s="196" t="s">
        <v>1189</v>
      </c>
      <c r="F50" s="197" t="s">
        <v>12</v>
      </c>
      <c r="G50" s="392">
        <v>119000</v>
      </c>
      <c r="I50" s="203">
        <v>44980</v>
      </c>
      <c r="J50" s="196" t="s">
        <v>1120</v>
      </c>
      <c r="K50" s="196" t="s">
        <v>1121</v>
      </c>
      <c r="L50" s="197" t="s">
        <v>12</v>
      </c>
      <c r="M50" s="197">
        <v>1</v>
      </c>
      <c r="N50" s="231">
        <v>98527.331630000001</v>
      </c>
      <c r="O50" s="106"/>
      <c r="P50" s="106"/>
      <c r="Q50" s="106"/>
      <c r="T50" s="247"/>
      <c r="U50" s="329"/>
      <c r="V50" s="277"/>
      <c r="W50" s="344"/>
      <c r="X50" s="279"/>
      <c r="Y50" s="248"/>
      <c r="Z50" s="247"/>
      <c r="AA50" s="247"/>
      <c r="AB50" s="247"/>
      <c r="AC50" s="247"/>
      <c r="AD50" s="247"/>
      <c r="AE50" s="247"/>
      <c r="AF50" s="247"/>
    </row>
    <row r="51" spans="3:32" x14ac:dyDescent="0.25">
      <c r="C51" s="427">
        <v>3029</v>
      </c>
      <c r="D51" s="230">
        <v>44995</v>
      </c>
      <c r="E51" s="196" t="s">
        <v>1190</v>
      </c>
      <c r="F51" s="197" t="s">
        <v>12</v>
      </c>
      <c r="G51" s="392">
        <v>44625</v>
      </c>
      <c r="I51" s="203">
        <v>44980</v>
      </c>
      <c r="J51" s="196" t="s">
        <v>181</v>
      </c>
      <c r="K51" s="196" t="s">
        <v>182</v>
      </c>
      <c r="L51" s="197" t="s">
        <v>12</v>
      </c>
      <c r="M51" s="197">
        <v>1</v>
      </c>
      <c r="N51" s="231">
        <v>114742.0729</v>
      </c>
      <c r="O51" s="106"/>
      <c r="P51" s="106"/>
      <c r="Q51" s="106"/>
      <c r="T51" s="247"/>
      <c r="U51" s="329"/>
      <c r="V51" s="277"/>
      <c r="W51" s="344"/>
      <c r="X51" s="279"/>
      <c r="Y51" s="248"/>
      <c r="Z51" s="247"/>
      <c r="AA51" s="247"/>
      <c r="AB51" s="247"/>
      <c r="AC51" s="247"/>
      <c r="AD51" s="247"/>
      <c r="AE51" s="247"/>
      <c r="AF51" s="247"/>
    </row>
    <row r="52" spans="3:32" x14ac:dyDescent="0.25">
      <c r="C52" s="427">
        <v>3029</v>
      </c>
      <c r="D52" s="230">
        <v>44995</v>
      </c>
      <c r="E52" s="196" t="s">
        <v>1421</v>
      </c>
      <c r="F52" s="197" t="s">
        <v>12</v>
      </c>
      <c r="G52" s="392">
        <v>74375</v>
      </c>
      <c r="I52" s="203">
        <v>44984</v>
      </c>
      <c r="J52" s="196" t="s">
        <v>1122</v>
      </c>
      <c r="K52" s="196" t="s">
        <v>1123</v>
      </c>
      <c r="L52" s="197" t="s">
        <v>12</v>
      </c>
      <c r="M52" s="197">
        <v>4</v>
      </c>
      <c r="N52" s="231">
        <v>45481.8</v>
      </c>
      <c r="O52" s="106"/>
      <c r="P52" s="106"/>
      <c r="Q52" s="106"/>
      <c r="T52" s="247"/>
      <c r="U52" s="329"/>
      <c r="V52" s="277"/>
      <c r="W52" s="344"/>
      <c r="X52" s="279"/>
      <c r="Y52" s="248"/>
      <c r="Z52" s="247"/>
      <c r="AA52" s="247"/>
      <c r="AB52" s="247"/>
      <c r="AC52" s="247"/>
      <c r="AD52" s="247"/>
      <c r="AE52" s="247"/>
      <c r="AF52" s="247"/>
    </row>
    <row r="53" spans="3:32" x14ac:dyDescent="0.25">
      <c r="C53" s="427">
        <v>1210</v>
      </c>
      <c r="D53" s="230">
        <v>44998</v>
      </c>
      <c r="E53" s="196" t="s">
        <v>1422</v>
      </c>
      <c r="F53" s="197" t="s">
        <v>12</v>
      </c>
      <c r="G53" s="392">
        <v>148750</v>
      </c>
      <c r="I53" s="203">
        <v>44984</v>
      </c>
      <c r="J53" s="196" t="s">
        <v>388</v>
      </c>
      <c r="K53" s="196" t="s">
        <v>389</v>
      </c>
      <c r="L53" s="197" t="s">
        <v>12</v>
      </c>
      <c r="M53" s="197">
        <v>4</v>
      </c>
      <c r="N53" s="231">
        <v>1205.1130000000001</v>
      </c>
      <c r="O53" s="106"/>
      <c r="P53" s="106"/>
      <c r="Q53" s="106"/>
      <c r="T53" s="247"/>
      <c r="U53" s="329"/>
      <c r="V53" s="277"/>
      <c r="W53" s="344"/>
      <c r="X53" s="279"/>
      <c r="Y53" s="248"/>
      <c r="Z53" s="247"/>
      <c r="AA53" s="247"/>
      <c r="AB53" s="247"/>
      <c r="AC53" s="247"/>
      <c r="AD53" s="247"/>
      <c r="AE53" s="247"/>
      <c r="AF53" s="247"/>
    </row>
    <row r="54" spans="3:32" x14ac:dyDescent="0.25">
      <c r="C54" s="427">
        <v>1212</v>
      </c>
      <c r="D54" s="230">
        <v>45003</v>
      </c>
      <c r="E54" s="196" t="s">
        <v>1423</v>
      </c>
      <c r="F54" s="197" t="s">
        <v>12</v>
      </c>
      <c r="G54" s="392">
        <v>223125</v>
      </c>
      <c r="I54" s="203">
        <v>44984</v>
      </c>
      <c r="J54" s="196" t="s">
        <v>1124</v>
      </c>
      <c r="K54" s="196" t="s">
        <v>1125</v>
      </c>
      <c r="L54" s="197" t="s">
        <v>12</v>
      </c>
      <c r="M54" s="197">
        <v>2</v>
      </c>
      <c r="N54" s="231">
        <v>743.39538000000005</v>
      </c>
      <c r="O54" s="106"/>
      <c r="P54" s="106"/>
      <c r="Q54" s="106"/>
      <c r="T54" s="277"/>
      <c r="U54" s="278"/>
      <c r="V54" s="344"/>
      <c r="W54" s="279"/>
      <c r="X54" s="279"/>
      <c r="Y54" s="248"/>
      <c r="Z54" s="247"/>
      <c r="AA54" s="247"/>
      <c r="AB54" s="247"/>
      <c r="AC54" s="247"/>
      <c r="AD54" s="247"/>
      <c r="AE54" s="247"/>
      <c r="AF54" s="247"/>
    </row>
    <row r="55" spans="3:32" x14ac:dyDescent="0.25">
      <c r="C55" s="427">
        <v>1216</v>
      </c>
      <c r="D55" s="230">
        <v>45006</v>
      </c>
      <c r="E55" s="196" t="s">
        <v>1424</v>
      </c>
      <c r="F55" s="197" t="s">
        <v>12</v>
      </c>
      <c r="G55" s="392">
        <v>223125</v>
      </c>
      <c r="I55" s="203">
        <v>44984</v>
      </c>
      <c r="J55" s="196" t="s">
        <v>1126</v>
      </c>
      <c r="K55" s="196" t="s">
        <v>1127</v>
      </c>
      <c r="L55" s="197" t="s">
        <v>12</v>
      </c>
      <c r="M55" s="197">
        <v>1</v>
      </c>
      <c r="N55" s="231">
        <v>121250.766</v>
      </c>
      <c r="O55" s="106"/>
      <c r="P55" s="106"/>
      <c r="Q55" s="106"/>
      <c r="T55" s="277"/>
      <c r="U55" s="278"/>
      <c r="V55" s="344"/>
      <c r="W55" s="279"/>
      <c r="X55" s="279"/>
      <c r="Y55" s="248"/>
      <c r="Z55" s="247"/>
      <c r="AA55" s="247"/>
      <c r="AB55" s="247"/>
      <c r="AC55" s="247"/>
      <c r="AD55" s="247"/>
      <c r="AE55" s="247"/>
      <c r="AF55" s="247"/>
    </row>
    <row r="56" spans="3:32" x14ac:dyDescent="0.25">
      <c r="C56" s="427">
        <v>3038</v>
      </c>
      <c r="D56" s="230">
        <v>45008</v>
      </c>
      <c r="E56" s="196" t="s">
        <v>1190</v>
      </c>
      <c r="F56" s="197" t="s">
        <v>12</v>
      </c>
      <c r="G56" s="392">
        <v>44625</v>
      </c>
      <c r="I56" s="203">
        <v>44984</v>
      </c>
      <c r="J56" s="196" t="s">
        <v>1128</v>
      </c>
      <c r="K56" s="196" t="s">
        <v>1129</v>
      </c>
      <c r="L56" s="197" t="s">
        <v>12</v>
      </c>
      <c r="M56" s="197">
        <v>180</v>
      </c>
      <c r="N56" s="231">
        <v>64017.953999999998</v>
      </c>
      <c r="O56" s="106"/>
      <c r="P56" s="106"/>
      <c r="Q56" s="106"/>
      <c r="T56" s="277"/>
      <c r="U56" s="278"/>
      <c r="V56" s="344"/>
      <c r="W56" s="279"/>
      <c r="X56" s="279"/>
      <c r="Y56" s="248"/>
      <c r="Z56" s="247"/>
      <c r="AA56" s="247"/>
      <c r="AB56" s="247"/>
      <c r="AC56" s="247"/>
      <c r="AD56" s="247"/>
      <c r="AE56" s="247"/>
      <c r="AF56" s="247"/>
    </row>
    <row r="57" spans="3:32" x14ac:dyDescent="0.25">
      <c r="C57" s="427">
        <v>3038</v>
      </c>
      <c r="D57" s="230">
        <v>45008</v>
      </c>
      <c r="E57" s="196" t="s">
        <v>1420</v>
      </c>
      <c r="F57" s="197" t="s">
        <v>12</v>
      </c>
      <c r="G57" s="392">
        <v>148750</v>
      </c>
      <c r="I57" s="203">
        <v>44984</v>
      </c>
      <c r="J57" s="196" t="s">
        <v>1130</v>
      </c>
      <c r="K57" s="196" t="s">
        <v>1131</v>
      </c>
      <c r="L57" s="197" t="s">
        <v>12</v>
      </c>
      <c r="M57" s="197">
        <v>220</v>
      </c>
      <c r="N57" s="231">
        <v>56190.133999999998</v>
      </c>
      <c r="O57" s="106"/>
      <c r="P57" s="106"/>
      <c r="Q57" s="106"/>
      <c r="T57" s="247"/>
      <c r="U57" s="247"/>
      <c r="V57" s="247"/>
      <c r="W57" s="247"/>
      <c r="X57" s="247"/>
      <c r="Y57" s="247"/>
      <c r="Z57" s="247"/>
      <c r="AA57" s="247"/>
      <c r="AB57" s="247"/>
      <c r="AC57" s="247"/>
      <c r="AD57" s="247"/>
      <c r="AE57" s="247"/>
      <c r="AF57" s="247"/>
    </row>
    <row r="58" spans="3:32" x14ac:dyDescent="0.25">
      <c r="C58" s="437">
        <v>3038</v>
      </c>
      <c r="D58" s="277">
        <v>45008</v>
      </c>
      <c r="E58" s="433" t="s">
        <v>1425</v>
      </c>
      <c r="F58" s="434" t="s">
        <v>12</v>
      </c>
      <c r="G58" s="392">
        <v>74375</v>
      </c>
      <c r="I58" s="203">
        <v>44984</v>
      </c>
      <c r="J58" s="196" t="s">
        <v>1132</v>
      </c>
      <c r="K58" s="196" t="s">
        <v>1133</v>
      </c>
      <c r="L58" s="197" t="s">
        <v>12</v>
      </c>
      <c r="M58" s="197">
        <v>3</v>
      </c>
      <c r="N58" s="231">
        <v>16747.002090000002</v>
      </c>
      <c r="O58" s="106"/>
      <c r="P58" s="106"/>
      <c r="Q58" s="106"/>
      <c r="T58" s="247"/>
      <c r="U58" s="247"/>
      <c r="V58" s="247"/>
      <c r="W58" s="247"/>
      <c r="X58" s="247"/>
      <c r="Y58" s="247"/>
      <c r="Z58" s="247"/>
      <c r="AA58" s="247"/>
      <c r="AB58" s="247"/>
      <c r="AC58" s="247"/>
      <c r="AD58" s="247"/>
      <c r="AE58" s="247"/>
      <c r="AF58" s="247"/>
    </row>
    <row r="59" spans="3:32" x14ac:dyDescent="0.25">
      <c r="C59" s="427">
        <v>3038</v>
      </c>
      <c r="D59" s="230">
        <v>45008</v>
      </c>
      <c r="E59" s="196" t="s">
        <v>1426</v>
      </c>
      <c r="F59" s="197" t="s">
        <v>12</v>
      </c>
      <c r="G59" s="392">
        <v>44625</v>
      </c>
      <c r="I59" s="203">
        <v>44984</v>
      </c>
      <c r="J59" s="196" t="s">
        <v>485</v>
      </c>
      <c r="K59" s="196" t="s">
        <v>486</v>
      </c>
      <c r="L59" s="197" t="s">
        <v>12</v>
      </c>
      <c r="M59" s="197">
        <v>2</v>
      </c>
      <c r="N59" s="231">
        <v>12791.12198</v>
      </c>
      <c r="O59" s="109"/>
      <c r="P59" s="109"/>
      <c r="Q59" s="109"/>
      <c r="T59" s="247"/>
      <c r="U59" s="247"/>
      <c r="V59" s="247"/>
      <c r="W59" s="247"/>
      <c r="X59" s="247"/>
      <c r="Y59" s="247"/>
      <c r="Z59" s="247"/>
      <c r="AA59" s="247"/>
      <c r="AB59" s="247"/>
      <c r="AC59" s="247"/>
      <c r="AD59" s="247"/>
      <c r="AE59" s="247"/>
      <c r="AF59" s="247"/>
    </row>
    <row r="60" spans="3:32" x14ac:dyDescent="0.25">
      <c r="C60" s="427">
        <v>3038</v>
      </c>
      <c r="D60" s="230">
        <v>45008</v>
      </c>
      <c r="E60" s="196" t="s">
        <v>1427</v>
      </c>
      <c r="F60" s="197" t="s">
        <v>12</v>
      </c>
      <c r="G60" s="392">
        <v>89250</v>
      </c>
      <c r="I60" s="203">
        <v>44984</v>
      </c>
      <c r="J60" s="196" t="s">
        <v>487</v>
      </c>
      <c r="K60" s="196" t="s">
        <v>488</v>
      </c>
      <c r="L60" s="197" t="s">
        <v>12</v>
      </c>
      <c r="M60" s="197">
        <v>3</v>
      </c>
      <c r="N60" s="231">
        <v>42030.056250000001</v>
      </c>
      <c r="O60" s="106"/>
      <c r="P60" s="106"/>
      <c r="Q60" s="106"/>
      <c r="T60" s="247"/>
      <c r="U60" s="247"/>
      <c r="V60" s="247"/>
      <c r="W60" s="247"/>
      <c r="X60" s="247"/>
      <c r="Y60" s="247"/>
      <c r="Z60" s="247"/>
      <c r="AA60" s="247"/>
      <c r="AB60" s="247"/>
      <c r="AC60" s="247"/>
      <c r="AD60" s="247"/>
      <c r="AE60" s="247"/>
      <c r="AF60" s="247"/>
    </row>
    <row r="61" spans="3:32" x14ac:dyDescent="0.25">
      <c r="C61" s="427">
        <v>1222</v>
      </c>
      <c r="D61" s="230">
        <v>45013</v>
      </c>
      <c r="E61" s="196" t="s">
        <v>1428</v>
      </c>
      <c r="F61" s="197" t="s">
        <v>12</v>
      </c>
      <c r="G61" s="392">
        <v>223125</v>
      </c>
      <c r="I61" s="203">
        <v>44984</v>
      </c>
      <c r="J61" s="196" t="s">
        <v>1132</v>
      </c>
      <c r="K61" s="196" t="s">
        <v>1133</v>
      </c>
      <c r="L61" s="197" t="s">
        <v>12</v>
      </c>
      <c r="M61" s="197">
        <v>3</v>
      </c>
      <c r="N61" s="231">
        <v>16747.002090000002</v>
      </c>
      <c r="O61" s="106"/>
      <c r="P61" s="106"/>
      <c r="Q61" s="106"/>
      <c r="T61" s="247"/>
      <c r="U61" s="247"/>
      <c r="V61" s="247"/>
      <c r="W61" s="247"/>
      <c r="X61" s="247"/>
      <c r="Y61" s="247"/>
      <c r="Z61" s="247"/>
      <c r="AA61" s="247"/>
      <c r="AB61" s="247"/>
      <c r="AC61" s="247"/>
      <c r="AD61" s="247"/>
      <c r="AE61" s="247"/>
      <c r="AF61" s="247"/>
    </row>
    <row r="62" spans="3:32" x14ac:dyDescent="0.25">
      <c r="C62" s="427">
        <v>59</v>
      </c>
      <c r="D62" s="435">
        <v>45014</v>
      </c>
      <c r="E62" s="196" t="s">
        <v>1429</v>
      </c>
      <c r="F62" s="197" t="s">
        <v>12</v>
      </c>
      <c r="G62" s="392">
        <v>89250</v>
      </c>
      <c r="I62" s="203">
        <v>44984</v>
      </c>
      <c r="J62" s="196" t="s">
        <v>485</v>
      </c>
      <c r="K62" s="196" t="s">
        <v>486</v>
      </c>
      <c r="L62" s="197" t="s">
        <v>12</v>
      </c>
      <c r="M62" s="197">
        <v>5</v>
      </c>
      <c r="N62" s="231">
        <v>31977.804950000005</v>
      </c>
      <c r="O62" s="106"/>
      <c r="P62" s="106"/>
      <c r="Q62" s="106"/>
      <c r="T62" s="247"/>
      <c r="U62" s="247"/>
      <c r="V62" s="247"/>
      <c r="W62" s="247"/>
      <c r="X62" s="247"/>
      <c r="Y62" s="247"/>
      <c r="Z62" s="247"/>
      <c r="AA62" s="247"/>
      <c r="AB62" s="247"/>
      <c r="AC62" s="247"/>
      <c r="AD62" s="247"/>
      <c r="AE62" s="247"/>
      <c r="AF62" s="247"/>
    </row>
    <row r="63" spans="3:32" ht="15.75" thickBot="1" x14ac:dyDescent="0.3">
      <c r="C63" s="429">
        <v>876</v>
      </c>
      <c r="D63" s="430">
        <v>45015</v>
      </c>
      <c r="E63" s="200" t="s">
        <v>1217</v>
      </c>
      <c r="F63" s="201" t="s">
        <v>12</v>
      </c>
      <c r="G63" s="394">
        <v>2924999.993125</v>
      </c>
      <c r="I63" s="203">
        <v>44984</v>
      </c>
      <c r="J63" s="196" t="s">
        <v>1134</v>
      </c>
      <c r="K63" s="196" t="s">
        <v>1135</v>
      </c>
      <c r="L63" s="197" t="s">
        <v>12</v>
      </c>
      <c r="M63" s="197">
        <v>2</v>
      </c>
      <c r="N63" s="231">
        <v>5028.7400800000005</v>
      </c>
      <c r="O63" s="106"/>
      <c r="P63" s="106"/>
      <c r="Q63" s="106"/>
      <c r="T63" s="247"/>
      <c r="U63" s="247"/>
      <c r="V63" s="247"/>
      <c r="W63" s="247"/>
      <c r="X63" s="247"/>
      <c r="Y63" s="247"/>
      <c r="Z63" s="247"/>
      <c r="AA63" s="247"/>
      <c r="AB63" s="247"/>
      <c r="AC63" s="247"/>
      <c r="AD63" s="247"/>
      <c r="AE63" s="247"/>
      <c r="AF63" s="247"/>
    </row>
    <row r="64" spans="3:32" x14ac:dyDescent="0.25">
      <c r="C64" s="205">
        <v>5496</v>
      </c>
      <c r="D64" s="183">
        <v>45017</v>
      </c>
      <c r="E64" s="184" t="s">
        <v>1645</v>
      </c>
      <c r="F64" s="390" t="s">
        <v>12</v>
      </c>
      <c r="G64" s="391">
        <v>59500</v>
      </c>
      <c r="I64" s="203">
        <v>44984</v>
      </c>
      <c r="J64" s="196" t="s">
        <v>354</v>
      </c>
      <c r="K64" s="196" t="s">
        <v>355</v>
      </c>
      <c r="L64" s="197" t="s">
        <v>12</v>
      </c>
      <c r="M64" s="197">
        <v>2</v>
      </c>
      <c r="N64" s="231">
        <v>8541.7605000000003</v>
      </c>
      <c r="O64" s="106"/>
      <c r="P64" s="106"/>
      <c r="Q64" s="106"/>
      <c r="T64" s="247"/>
      <c r="U64" s="247"/>
      <c r="V64" s="247"/>
      <c r="W64" s="247"/>
      <c r="X64" s="247"/>
      <c r="Y64" s="247"/>
      <c r="Z64" s="247"/>
      <c r="AA64" s="247"/>
      <c r="AB64" s="247"/>
      <c r="AC64" s="247"/>
      <c r="AD64" s="247"/>
      <c r="AE64" s="247"/>
      <c r="AF64" s="247"/>
    </row>
    <row r="65" spans="3:32" x14ac:dyDescent="0.25">
      <c r="C65" s="440">
        <v>5496</v>
      </c>
      <c r="D65" s="386">
        <v>45017</v>
      </c>
      <c r="E65" s="387" t="s">
        <v>1646</v>
      </c>
      <c r="F65" s="388" t="s">
        <v>12</v>
      </c>
      <c r="G65" s="392">
        <v>44625</v>
      </c>
      <c r="I65" s="203">
        <v>44984</v>
      </c>
      <c r="J65" s="196" t="s">
        <v>804</v>
      </c>
      <c r="K65" s="196" t="s">
        <v>805</v>
      </c>
      <c r="L65" s="197" t="s">
        <v>12</v>
      </c>
      <c r="M65" s="197">
        <v>1</v>
      </c>
      <c r="N65" s="231">
        <v>211777.84901000001</v>
      </c>
      <c r="O65" s="106"/>
      <c r="P65" s="106"/>
      <c r="Q65" s="106"/>
      <c r="T65" s="247"/>
      <c r="U65" s="247"/>
      <c r="V65" s="247"/>
      <c r="W65" s="247"/>
      <c r="X65" s="247"/>
      <c r="Y65" s="247"/>
      <c r="Z65" s="247"/>
      <c r="AA65" s="247"/>
      <c r="AB65" s="247"/>
      <c r="AC65" s="247"/>
      <c r="AD65" s="247"/>
      <c r="AE65" s="247"/>
      <c r="AF65" s="247"/>
    </row>
    <row r="66" spans="3:32" x14ac:dyDescent="0.25">
      <c r="C66" s="440">
        <v>5496</v>
      </c>
      <c r="D66" s="386">
        <v>45017</v>
      </c>
      <c r="E66" s="387" t="s">
        <v>1647</v>
      </c>
      <c r="F66" s="388" t="s">
        <v>12</v>
      </c>
      <c r="G66" s="392">
        <v>37187.5</v>
      </c>
      <c r="I66" s="203">
        <v>44984</v>
      </c>
      <c r="J66" s="196" t="s">
        <v>1136</v>
      </c>
      <c r="K66" s="196" t="s">
        <v>1137</v>
      </c>
      <c r="L66" s="197" t="s">
        <v>12</v>
      </c>
      <c r="M66" s="197">
        <v>85</v>
      </c>
      <c r="N66" s="231">
        <v>188682.17550000001</v>
      </c>
      <c r="O66" s="106"/>
      <c r="P66" s="106"/>
      <c r="Q66" s="106"/>
      <c r="T66" s="247"/>
      <c r="U66" s="247"/>
      <c r="V66" s="247"/>
      <c r="W66" s="247"/>
      <c r="X66" s="247"/>
      <c r="Y66" s="247"/>
      <c r="Z66" s="247"/>
      <c r="AA66" s="247"/>
      <c r="AB66" s="247"/>
      <c r="AC66" s="247"/>
      <c r="AD66" s="247"/>
      <c r="AE66" s="247"/>
      <c r="AF66" s="247"/>
    </row>
    <row r="67" spans="3:32" x14ac:dyDescent="0.25">
      <c r="C67" s="440">
        <v>5496</v>
      </c>
      <c r="D67" s="386">
        <v>45017</v>
      </c>
      <c r="E67" s="387" t="s">
        <v>1648</v>
      </c>
      <c r="F67" s="388" t="s">
        <v>12</v>
      </c>
      <c r="G67" s="392">
        <v>44625</v>
      </c>
      <c r="I67" s="203">
        <v>44984</v>
      </c>
      <c r="J67" s="196" t="s">
        <v>487</v>
      </c>
      <c r="K67" s="196" t="s">
        <v>488</v>
      </c>
      <c r="L67" s="197" t="s">
        <v>12</v>
      </c>
      <c r="M67" s="197">
        <v>2</v>
      </c>
      <c r="N67" s="231">
        <v>28020.037499999999</v>
      </c>
      <c r="O67" s="106"/>
      <c r="P67" s="106"/>
      <c r="Q67" s="106"/>
      <c r="T67" s="247"/>
      <c r="U67" s="247"/>
      <c r="V67" s="247"/>
      <c r="W67" s="247"/>
      <c r="X67" s="247"/>
      <c r="Y67" s="247"/>
      <c r="Z67" s="247"/>
      <c r="AA67" s="247"/>
      <c r="AB67" s="247"/>
      <c r="AC67" s="247"/>
      <c r="AD67" s="247"/>
      <c r="AE67" s="247"/>
      <c r="AF67" s="247"/>
    </row>
    <row r="68" spans="3:32" x14ac:dyDescent="0.25">
      <c r="C68" s="440">
        <v>3110</v>
      </c>
      <c r="D68" s="386">
        <v>45017</v>
      </c>
      <c r="E68" s="387" t="s">
        <v>1649</v>
      </c>
      <c r="F68" s="388" t="s">
        <v>12</v>
      </c>
      <c r="G68" s="392">
        <v>223125</v>
      </c>
      <c r="I68" s="203">
        <v>44984</v>
      </c>
      <c r="J68" s="196" t="s">
        <v>485</v>
      </c>
      <c r="K68" s="196" t="s">
        <v>486</v>
      </c>
      <c r="L68" s="197" t="s">
        <v>12</v>
      </c>
      <c r="M68" s="197">
        <v>2</v>
      </c>
      <c r="N68" s="231">
        <v>12791.12198</v>
      </c>
      <c r="O68" s="106"/>
      <c r="P68" s="106"/>
      <c r="Q68" s="106"/>
      <c r="T68" s="247"/>
      <c r="U68" s="247"/>
      <c r="V68" s="247"/>
      <c r="W68" s="247"/>
      <c r="X68" s="247"/>
      <c r="Y68" s="247"/>
      <c r="Z68" s="247"/>
      <c r="AA68" s="247"/>
      <c r="AB68" s="247"/>
      <c r="AC68" s="247"/>
      <c r="AD68" s="247"/>
      <c r="AE68" s="247"/>
      <c r="AF68" s="247"/>
    </row>
    <row r="69" spans="3:32" x14ac:dyDescent="0.25">
      <c r="C69" s="440">
        <v>3111</v>
      </c>
      <c r="D69" s="386">
        <v>45020</v>
      </c>
      <c r="E69" s="387" t="s">
        <v>1650</v>
      </c>
      <c r="F69" s="388" t="s">
        <v>12</v>
      </c>
      <c r="G69" s="392">
        <v>178500</v>
      </c>
      <c r="I69" s="203">
        <v>44984</v>
      </c>
      <c r="J69" s="196" t="s">
        <v>265</v>
      </c>
      <c r="K69" s="196" t="s">
        <v>266</v>
      </c>
      <c r="L69" s="197" t="s">
        <v>12</v>
      </c>
      <c r="M69" s="197">
        <v>1</v>
      </c>
      <c r="N69" s="231">
        <v>903.06124999999997</v>
      </c>
      <c r="O69" s="106"/>
      <c r="P69" s="106"/>
      <c r="Q69" s="106"/>
      <c r="T69" s="247"/>
      <c r="U69" s="247"/>
      <c r="V69" s="247"/>
      <c r="W69" s="247"/>
      <c r="X69" s="247"/>
      <c r="Y69" s="247"/>
      <c r="Z69" s="247"/>
      <c r="AA69" s="247"/>
      <c r="AB69" s="247"/>
      <c r="AC69" s="247"/>
      <c r="AD69" s="247"/>
      <c r="AE69" s="247"/>
      <c r="AF69" s="247"/>
    </row>
    <row r="70" spans="3:32" x14ac:dyDescent="0.25">
      <c r="C70" s="440">
        <v>3111</v>
      </c>
      <c r="D70" s="386">
        <v>45020</v>
      </c>
      <c r="E70" s="387" t="s">
        <v>1190</v>
      </c>
      <c r="F70" s="388" t="s">
        <v>12</v>
      </c>
      <c r="G70" s="392">
        <v>44625</v>
      </c>
      <c r="I70" s="203">
        <v>44984</v>
      </c>
      <c r="J70" s="196" t="s">
        <v>828</v>
      </c>
      <c r="K70" s="196" t="s">
        <v>829</v>
      </c>
      <c r="L70" s="197" t="s">
        <v>12</v>
      </c>
      <c r="M70" s="197">
        <v>1</v>
      </c>
      <c r="N70" s="231">
        <v>223.32492000000005</v>
      </c>
      <c r="O70" s="106"/>
      <c r="P70" s="106"/>
      <c r="Q70" s="106"/>
      <c r="T70" s="247"/>
      <c r="U70" s="247"/>
      <c r="V70" s="247"/>
      <c r="W70" s="247"/>
      <c r="X70" s="247"/>
      <c r="Y70" s="247"/>
      <c r="Z70" s="247"/>
      <c r="AA70" s="247"/>
      <c r="AB70" s="247"/>
      <c r="AC70" s="247"/>
      <c r="AD70" s="247"/>
      <c r="AE70" s="247"/>
      <c r="AF70" s="247"/>
    </row>
    <row r="71" spans="3:32" x14ac:dyDescent="0.25">
      <c r="C71" s="440">
        <v>103</v>
      </c>
      <c r="D71" s="386">
        <v>45024</v>
      </c>
      <c r="E71" s="387" t="s">
        <v>1651</v>
      </c>
      <c r="F71" s="388" t="s">
        <v>12</v>
      </c>
      <c r="G71" s="392">
        <v>312375</v>
      </c>
      <c r="I71" s="203">
        <v>44984</v>
      </c>
      <c r="J71" s="196" t="s">
        <v>487</v>
      </c>
      <c r="K71" s="196" t="s">
        <v>488</v>
      </c>
      <c r="L71" s="197" t="s">
        <v>12</v>
      </c>
      <c r="M71" s="197">
        <v>1</v>
      </c>
      <c r="N71" s="231">
        <v>14010.018749999999</v>
      </c>
      <c r="O71" s="106"/>
      <c r="P71" s="106"/>
      <c r="Q71" s="106"/>
      <c r="T71" s="247"/>
      <c r="U71" s="247"/>
      <c r="V71" s="247"/>
      <c r="W71" s="247"/>
      <c r="X71" s="247"/>
      <c r="Y71" s="247"/>
      <c r="Z71" s="247"/>
      <c r="AA71" s="247"/>
      <c r="AB71" s="247"/>
      <c r="AC71" s="247"/>
      <c r="AD71" s="247"/>
      <c r="AE71" s="247"/>
      <c r="AF71" s="247"/>
    </row>
    <row r="72" spans="3:32" x14ac:dyDescent="0.25">
      <c r="C72" s="440">
        <v>580</v>
      </c>
      <c r="D72" s="386">
        <v>45026</v>
      </c>
      <c r="E72" s="387" t="s">
        <v>1652</v>
      </c>
      <c r="F72" s="388" t="s">
        <v>12</v>
      </c>
      <c r="G72" s="392">
        <v>104125</v>
      </c>
      <c r="I72" s="203">
        <v>44984</v>
      </c>
      <c r="J72" s="196" t="s">
        <v>1138</v>
      </c>
      <c r="K72" s="196" t="s">
        <v>1139</v>
      </c>
      <c r="L72" s="197" t="s">
        <v>12</v>
      </c>
      <c r="M72" s="197">
        <v>1</v>
      </c>
      <c r="N72" s="231">
        <v>1969.3310000000001</v>
      </c>
      <c r="O72" s="106"/>
      <c r="P72" s="106"/>
      <c r="Q72" s="106"/>
      <c r="T72" s="247"/>
      <c r="U72" s="247"/>
      <c r="V72" s="247"/>
      <c r="W72" s="247"/>
      <c r="X72" s="247"/>
      <c r="Y72" s="247"/>
      <c r="Z72" s="247"/>
      <c r="AA72" s="247"/>
      <c r="AB72" s="247"/>
      <c r="AC72" s="247"/>
      <c r="AD72" s="247"/>
      <c r="AE72" s="247"/>
      <c r="AF72" s="247"/>
    </row>
    <row r="73" spans="3:32" x14ac:dyDescent="0.25">
      <c r="C73" s="440">
        <v>776</v>
      </c>
      <c r="D73" s="386">
        <v>45026</v>
      </c>
      <c r="E73" s="387" t="s">
        <v>1653</v>
      </c>
      <c r="F73" s="388" t="s">
        <v>12</v>
      </c>
      <c r="G73" s="392">
        <v>89250</v>
      </c>
      <c r="I73" s="203">
        <v>44984</v>
      </c>
      <c r="J73" s="196" t="s">
        <v>1140</v>
      </c>
      <c r="K73" s="196" t="s">
        <v>1141</v>
      </c>
      <c r="L73" s="197" t="s">
        <v>12</v>
      </c>
      <c r="M73" s="197">
        <v>5</v>
      </c>
      <c r="N73" s="231">
        <v>1940.8661999999997</v>
      </c>
      <c r="O73" s="106"/>
      <c r="P73" s="106"/>
      <c r="Q73" s="106"/>
      <c r="T73" s="247"/>
      <c r="U73" s="247"/>
      <c r="V73" s="247"/>
      <c r="W73" s="247"/>
      <c r="X73" s="247"/>
      <c r="Y73" s="247"/>
      <c r="Z73" s="247"/>
      <c r="AA73" s="247"/>
      <c r="AB73" s="247"/>
      <c r="AC73" s="247"/>
      <c r="AD73" s="247"/>
      <c r="AE73" s="247"/>
      <c r="AF73" s="247"/>
    </row>
    <row r="74" spans="3:32" x14ac:dyDescent="0.25">
      <c r="C74" s="440">
        <v>776</v>
      </c>
      <c r="D74" s="386">
        <v>45026</v>
      </c>
      <c r="E74" s="387" t="s">
        <v>1654</v>
      </c>
      <c r="F74" s="388" t="s">
        <v>12</v>
      </c>
      <c r="G74" s="392">
        <v>59500</v>
      </c>
      <c r="I74" s="203">
        <v>44984</v>
      </c>
      <c r="J74" s="196" t="s">
        <v>191</v>
      </c>
      <c r="K74" s="196" t="s">
        <v>192</v>
      </c>
      <c r="L74" s="197" t="s">
        <v>12</v>
      </c>
      <c r="M74" s="197">
        <v>1</v>
      </c>
      <c r="N74" s="231">
        <v>128244.1342</v>
      </c>
      <c r="O74" s="106"/>
      <c r="P74" s="106"/>
      <c r="Q74" s="106"/>
      <c r="T74" s="247"/>
      <c r="U74" s="247"/>
      <c r="V74" s="247"/>
      <c r="W74" s="247"/>
      <c r="X74" s="247"/>
      <c r="Y74" s="247"/>
      <c r="Z74" s="247"/>
      <c r="AA74" s="247"/>
      <c r="AB74" s="247"/>
      <c r="AC74" s="247"/>
      <c r="AD74" s="247"/>
      <c r="AE74" s="247"/>
      <c r="AF74" s="247"/>
    </row>
    <row r="75" spans="3:32" ht="15.75" thickBot="1" x14ac:dyDescent="0.3">
      <c r="C75" s="440">
        <v>774</v>
      </c>
      <c r="D75" s="386">
        <v>45026</v>
      </c>
      <c r="E75" s="387" t="s">
        <v>1655</v>
      </c>
      <c r="F75" s="388" t="s">
        <v>12</v>
      </c>
      <c r="G75" s="392">
        <v>223125</v>
      </c>
      <c r="I75" s="199">
        <v>44984</v>
      </c>
      <c r="J75" s="200" t="s">
        <v>1136</v>
      </c>
      <c r="K75" s="200" t="s">
        <v>1137</v>
      </c>
      <c r="L75" s="201" t="s">
        <v>12</v>
      </c>
      <c r="M75" s="201">
        <v>125</v>
      </c>
      <c r="N75" s="232">
        <v>277473.78750000003</v>
      </c>
      <c r="O75" s="106"/>
      <c r="P75" s="106"/>
      <c r="Q75" s="106"/>
      <c r="T75" s="247"/>
      <c r="U75" s="247"/>
      <c r="V75" s="247"/>
      <c r="W75" s="247"/>
      <c r="X75" s="247"/>
      <c r="Y75" s="247"/>
      <c r="Z75" s="247"/>
      <c r="AA75" s="247"/>
      <c r="AB75" s="247"/>
      <c r="AC75" s="247"/>
      <c r="AD75" s="247"/>
      <c r="AE75" s="247"/>
      <c r="AF75" s="247"/>
    </row>
    <row r="76" spans="3:32" x14ac:dyDescent="0.25">
      <c r="C76" s="440" t="s">
        <v>1656</v>
      </c>
      <c r="D76" s="386">
        <v>45030</v>
      </c>
      <c r="E76" s="387" t="s">
        <v>1657</v>
      </c>
      <c r="F76" s="388" t="s">
        <v>12</v>
      </c>
      <c r="G76" s="392">
        <v>520625</v>
      </c>
      <c r="I76" s="370">
        <v>44988</v>
      </c>
      <c r="J76" s="371" t="s">
        <v>74</v>
      </c>
      <c r="K76" s="371" t="s">
        <v>75</v>
      </c>
      <c r="L76" s="198" t="s">
        <v>12</v>
      </c>
      <c r="M76" s="198">
        <v>3</v>
      </c>
      <c r="N76" s="233">
        <v>1009424.559</v>
      </c>
      <c r="O76" s="106"/>
      <c r="P76" s="106"/>
      <c r="Q76" s="106"/>
      <c r="T76" s="247"/>
      <c r="U76" s="247"/>
      <c r="V76" s="247"/>
      <c r="W76" s="247"/>
      <c r="X76" s="247"/>
      <c r="Y76" s="247"/>
      <c r="Z76" s="247"/>
      <c r="AA76" s="247"/>
      <c r="AB76" s="247"/>
      <c r="AC76" s="247"/>
      <c r="AD76" s="247"/>
      <c r="AE76" s="247"/>
      <c r="AF76" s="247"/>
    </row>
    <row r="77" spans="3:32" x14ac:dyDescent="0.25">
      <c r="C77" s="440">
        <v>39</v>
      </c>
      <c r="D77" s="386">
        <v>45030</v>
      </c>
      <c r="E77" s="387" t="s">
        <v>1658</v>
      </c>
      <c r="F77" s="388" t="s">
        <v>12</v>
      </c>
      <c r="G77" s="392">
        <v>223125</v>
      </c>
      <c r="I77" s="203">
        <v>44988</v>
      </c>
      <c r="J77" s="196" t="s">
        <v>636</v>
      </c>
      <c r="K77" s="196" t="s">
        <v>637</v>
      </c>
      <c r="L77" s="197" t="s">
        <v>12</v>
      </c>
      <c r="M77" s="197">
        <v>4</v>
      </c>
      <c r="N77" s="231">
        <v>108662.39384</v>
      </c>
      <c r="O77" s="106"/>
      <c r="P77" s="106"/>
      <c r="Q77" s="106"/>
      <c r="T77" s="247"/>
      <c r="U77" s="247"/>
      <c r="V77" s="247"/>
      <c r="W77" s="247"/>
      <c r="X77" s="247"/>
      <c r="Y77" s="247"/>
      <c r="Z77" s="247"/>
      <c r="AA77" s="247"/>
      <c r="AB77" s="247"/>
      <c r="AC77" s="247"/>
      <c r="AD77" s="247"/>
      <c r="AE77" s="247"/>
      <c r="AF77" s="247"/>
    </row>
    <row r="78" spans="3:32" x14ac:dyDescent="0.25">
      <c r="C78" s="440">
        <v>3107</v>
      </c>
      <c r="D78" s="386">
        <v>45030</v>
      </c>
      <c r="E78" s="387" t="s">
        <v>1659</v>
      </c>
      <c r="F78" s="388" t="s">
        <v>12</v>
      </c>
      <c r="G78" s="392">
        <v>148750</v>
      </c>
      <c r="I78" s="203">
        <v>44988</v>
      </c>
      <c r="J78" s="196" t="s">
        <v>1430</v>
      </c>
      <c r="K78" s="196" t="s">
        <v>1431</v>
      </c>
      <c r="L78" s="197" t="s">
        <v>12</v>
      </c>
      <c r="M78" s="197">
        <v>2</v>
      </c>
      <c r="N78" s="231">
        <v>13672.447880000002</v>
      </c>
      <c r="O78" s="106"/>
      <c r="P78" s="106"/>
      <c r="Q78" s="106"/>
      <c r="T78" s="247"/>
      <c r="U78" s="247"/>
      <c r="V78" s="247"/>
      <c r="W78" s="247"/>
      <c r="X78" s="247"/>
      <c r="Y78" s="247"/>
      <c r="Z78" s="247"/>
      <c r="AA78" s="247"/>
      <c r="AB78" s="247"/>
      <c r="AC78" s="247"/>
      <c r="AD78" s="247"/>
      <c r="AE78" s="247"/>
      <c r="AF78" s="247"/>
    </row>
    <row r="79" spans="3:32" x14ac:dyDescent="0.25">
      <c r="C79" s="440">
        <v>3107</v>
      </c>
      <c r="D79" s="386">
        <v>45030</v>
      </c>
      <c r="E79" s="387" t="s">
        <v>1425</v>
      </c>
      <c r="F79" s="388" t="s">
        <v>12</v>
      </c>
      <c r="G79" s="392">
        <v>119000</v>
      </c>
      <c r="I79" s="203">
        <v>44988</v>
      </c>
      <c r="J79" s="196" t="s">
        <v>289</v>
      </c>
      <c r="K79" s="196" t="s">
        <v>290</v>
      </c>
      <c r="L79" s="197" t="s">
        <v>12</v>
      </c>
      <c r="M79" s="197">
        <v>2</v>
      </c>
      <c r="N79" s="231">
        <v>1497.8363400000003</v>
      </c>
      <c r="O79" s="106"/>
      <c r="P79" s="106"/>
      <c r="Q79" s="106"/>
      <c r="T79" s="247"/>
      <c r="U79" s="247"/>
      <c r="V79" s="247"/>
      <c r="W79" s="247"/>
      <c r="X79" s="247"/>
      <c r="Y79" s="247"/>
      <c r="Z79" s="247"/>
      <c r="AA79" s="247"/>
      <c r="AB79" s="247"/>
      <c r="AC79" s="247"/>
      <c r="AD79" s="247"/>
      <c r="AE79" s="247"/>
      <c r="AF79" s="247"/>
    </row>
    <row r="80" spans="3:32" x14ac:dyDescent="0.25">
      <c r="C80" s="440">
        <v>39</v>
      </c>
      <c r="D80" s="386">
        <v>45030</v>
      </c>
      <c r="E80" s="387" t="s">
        <v>1660</v>
      </c>
      <c r="F80" s="388" t="s">
        <v>12</v>
      </c>
      <c r="G80" s="392">
        <v>223125</v>
      </c>
      <c r="I80" s="203">
        <v>44992</v>
      </c>
      <c r="J80" s="196" t="s">
        <v>636</v>
      </c>
      <c r="K80" s="196" t="s">
        <v>637</v>
      </c>
      <c r="L80" s="197" t="s">
        <v>12</v>
      </c>
      <c r="M80" s="197">
        <v>4</v>
      </c>
      <c r="N80" s="231">
        <v>108662.39384</v>
      </c>
      <c r="O80" s="106"/>
      <c r="P80" s="106"/>
      <c r="Q80" s="106"/>
      <c r="T80" s="247"/>
      <c r="U80" s="247"/>
      <c r="V80" s="247"/>
      <c r="W80" s="247"/>
      <c r="X80" s="247"/>
      <c r="Y80" s="247"/>
      <c r="Z80" s="247"/>
      <c r="AA80" s="247"/>
      <c r="AB80" s="247"/>
      <c r="AC80" s="247"/>
      <c r="AD80" s="247"/>
      <c r="AE80" s="247"/>
      <c r="AF80" s="247"/>
    </row>
    <row r="81" spans="3:32" x14ac:dyDescent="0.25">
      <c r="C81" s="440">
        <v>3123</v>
      </c>
      <c r="D81" s="386">
        <v>45031</v>
      </c>
      <c r="E81" s="387" t="s">
        <v>1661</v>
      </c>
      <c r="F81" s="388" t="s">
        <v>12</v>
      </c>
      <c r="G81" s="392">
        <v>119000</v>
      </c>
      <c r="I81" s="203">
        <v>44992</v>
      </c>
      <c r="J81" s="196" t="s">
        <v>376</v>
      </c>
      <c r="K81" s="196" t="s">
        <v>377</v>
      </c>
      <c r="L81" s="197" t="s">
        <v>12</v>
      </c>
      <c r="M81" s="197">
        <v>1</v>
      </c>
      <c r="N81" s="231">
        <v>23863.913710000004</v>
      </c>
      <c r="O81" s="106"/>
      <c r="P81" s="106"/>
      <c r="Q81" s="106"/>
      <c r="T81" s="247"/>
      <c r="U81" s="247"/>
      <c r="V81" s="247"/>
      <c r="W81" s="247"/>
      <c r="X81" s="247"/>
      <c r="Y81" s="247"/>
      <c r="Z81" s="247"/>
      <c r="AA81" s="247"/>
      <c r="AB81" s="247"/>
      <c r="AC81" s="247"/>
      <c r="AD81" s="247"/>
      <c r="AE81" s="247"/>
      <c r="AF81" s="247"/>
    </row>
    <row r="82" spans="3:32" x14ac:dyDescent="0.25">
      <c r="C82" s="440">
        <v>3123</v>
      </c>
      <c r="D82" s="386">
        <v>45031</v>
      </c>
      <c r="E82" s="387" t="s">
        <v>1662</v>
      </c>
      <c r="F82" s="388" t="s">
        <v>12</v>
      </c>
      <c r="G82" s="392">
        <v>14875</v>
      </c>
      <c r="I82" s="203">
        <v>44992</v>
      </c>
      <c r="J82" s="196" t="s">
        <v>1432</v>
      </c>
      <c r="K82" s="196" t="s">
        <v>1433</v>
      </c>
      <c r="L82" s="197" t="s">
        <v>12</v>
      </c>
      <c r="M82" s="197">
        <v>1</v>
      </c>
      <c r="N82" s="231">
        <v>4242.09058</v>
      </c>
      <c r="O82" s="106"/>
      <c r="P82" s="106"/>
      <c r="Q82" s="106"/>
      <c r="T82" s="247"/>
      <c r="U82" s="247"/>
      <c r="V82" s="247"/>
      <c r="W82" s="247"/>
      <c r="X82" s="247"/>
      <c r="Y82" s="247"/>
      <c r="Z82" s="247"/>
      <c r="AA82" s="247"/>
      <c r="AB82" s="247"/>
      <c r="AC82" s="247"/>
      <c r="AD82" s="247"/>
      <c r="AE82" s="247"/>
      <c r="AF82" s="247"/>
    </row>
    <row r="83" spans="3:32" x14ac:dyDescent="0.25">
      <c r="C83" s="440">
        <v>3123</v>
      </c>
      <c r="D83" s="386">
        <v>45031</v>
      </c>
      <c r="E83" s="387" t="s">
        <v>1663</v>
      </c>
      <c r="F83" s="388" t="s">
        <v>12</v>
      </c>
      <c r="G83" s="392">
        <v>476000</v>
      </c>
      <c r="I83" s="203">
        <v>44992</v>
      </c>
      <c r="J83" s="196" t="s">
        <v>241</v>
      </c>
      <c r="K83" s="196" t="s">
        <v>242</v>
      </c>
      <c r="L83" s="197" t="s">
        <v>12</v>
      </c>
      <c r="M83" s="197">
        <v>2</v>
      </c>
      <c r="N83" s="231">
        <v>6197.9317400000009</v>
      </c>
      <c r="O83" s="106"/>
      <c r="P83" s="106"/>
      <c r="Q83" s="106"/>
      <c r="T83" s="247"/>
      <c r="U83" s="247"/>
      <c r="V83" s="247"/>
      <c r="W83" s="247"/>
      <c r="X83" s="247"/>
      <c r="Y83" s="247"/>
      <c r="Z83" s="247"/>
      <c r="AA83" s="247"/>
      <c r="AB83" s="247"/>
      <c r="AC83" s="247"/>
      <c r="AD83" s="247"/>
      <c r="AE83" s="247"/>
      <c r="AF83" s="247"/>
    </row>
    <row r="84" spans="3:32" x14ac:dyDescent="0.25">
      <c r="C84" s="440">
        <v>3123</v>
      </c>
      <c r="D84" s="386">
        <v>45031</v>
      </c>
      <c r="E84" s="387" t="s">
        <v>1664</v>
      </c>
      <c r="F84" s="388" t="s">
        <v>12</v>
      </c>
      <c r="G84" s="392">
        <v>371875</v>
      </c>
      <c r="I84" s="203">
        <v>44992</v>
      </c>
      <c r="J84" s="196" t="s">
        <v>239</v>
      </c>
      <c r="K84" s="196" t="s">
        <v>240</v>
      </c>
      <c r="L84" s="197" t="s">
        <v>12</v>
      </c>
      <c r="M84" s="197">
        <v>2</v>
      </c>
      <c r="N84" s="231">
        <v>2613.1923999999999</v>
      </c>
      <c r="O84" s="106"/>
      <c r="P84" s="106"/>
      <c r="Q84" s="106"/>
      <c r="T84" s="247"/>
      <c r="U84" s="247"/>
      <c r="V84" s="247"/>
      <c r="W84" s="247"/>
      <c r="X84" s="247"/>
      <c r="Y84" s="247"/>
      <c r="Z84" s="247"/>
      <c r="AA84" s="247"/>
      <c r="AB84" s="247"/>
      <c r="AC84" s="247"/>
      <c r="AD84" s="247"/>
      <c r="AE84" s="247"/>
      <c r="AF84" s="247"/>
    </row>
    <row r="85" spans="3:32" x14ac:dyDescent="0.25">
      <c r="C85" s="440">
        <v>3123</v>
      </c>
      <c r="D85" s="386">
        <v>45031</v>
      </c>
      <c r="E85" s="387" t="s">
        <v>1665</v>
      </c>
      <c r="F85" s="388" t="s">
        <v>12</v>
      </c>
      <c r="G85" s="392">
        <v>59500</v>
      </c>
      <c r="I85" s="203">
        <v>44992</v>
      </c>
      <c r="J85" s="196" t="s">
        <v>1105</v>
      </c>
      <c r="K85" s="196" t="s">
        <v>1106</v>
      </c>
      <c r="L85" s="197" t="s">
        <v>12</v>
      </c>
      <c r="M85" s="197">
        <v>1</v>
      </c>
      <c r="N85" s="231">
        <v>1376.2885500000002</v>
      </c>
      <c r="O85" s="106"/>
      <c r="P85" s="106"/>
      <c r="Q85" s="106"/>
      <c r="T85" s="247"/>
      <c r="U85" s="247"/>
      <c r="V85" s="247"/>
      <c r="W85" s="247"/>
      <c r="X85" s="247"/>
      <c r="Y85" s="247"/>
      <c r="Z85" s="247"/>
      <c r="AA85" s="247"/>
      <c r="AB85" s="247"/>
      <c r="AC85" s="247"/>
      <c r="AD85" s="247"/>
      <c r="AE85" s="247"/>
      <c r="AF85" s="247"/>
    </row>
    <row r="86" spans="3:32" x14ac:dyDescent="0.25">
      <c r="C86" s="440">
        <v>3123</v>
      </c>
      <c r="D86" s="386">
        <v>45031</v>
      </c>
      <c r="E86" s="387" t="s">
        <v>1666</v>
      </c>
      <c r="F86" s="388" t="s">
        <v>12</v>
      </c>
      <c r="G86" s="392">
        <v>178500</v>
      </c>
      <c r="I86" s="203">
        <v>44992</v>
      </c>
      <c r="J86" s="196" t="s">
        <v>243</v>
      </c>
      <c r="K86" s="196" t="s">
        <v>244</v>
      </c>
      <c r="L86" s="197" t="s">
        <v>12</v>
      </c>
      <c r="M86" s="197">
        <v>2</v>
      </c>
      <c r="N86" s="231">
        <v>2881.6587799999998</v>
      </c>
      <c r="O86" s="106"/>
      <c r="P86" s="106"/>
      <c r="Q86" s="106"/>
      <c r="T86" s="247"/>
      <c r="U86" s="247"/>
      <c r="V86" s="247"/>
      <c r="W86" s="247"/>
      <c r="X86" s="247"/>
      <c r="Y86" s="247"/>
      <c r="Z86" s="247"/>
      <c r="AA86" s="247"/>
      <c r="AB86" s="247"/>
      <c r="AC86" s="247"/>
      <c r="AD86" s="247"/>
      <c r="AE86" s="247"/>
      <c r="AF86" s="247"/>
    </row>
    <row r="87" spans="3:32" x14ac:dyDescent="0.25">
      <c r="C87" s="440">
        <v>3123</v>
      </c>
      <c r="D87" s="386">
        <v>45031</v>
      </c>
      <c r="E87" s="387" t="s">
        <v>1326</v>
      </c>
      <c r="F87" s="388" t="s">
        <v>12</v>
      </c>
      <c r="G87" s="392">
        <v>89250</v>
      </c>
      <c r="I87" s="203">
        <v>44992</v>
      </c>
      <c r="J87" s="196" t="s">
        <v>1066</v>
      </c>
      <c r="K87" s="196" t="s">
        <v>1067</v>
      </c>
      <c r="L87" s="197" t="s">
        <v>12</v>
      </c>
      <c r="M87" s="197">
        <v>1</v>
      </c>
      <c r="N87" s="231">
        <v>1773.03217</v>
      </c>
      <c r="O87" s="106"/>
      <c r="P87" s="106"/>
      <c r="Q87" s="106"/>
      <c r="T87" s="247"/>
      <c r="U87" s="247"/>
      <c r="V87" s="247"/>
      <c r="W87" s="247"/>
      <c r="X87" s="247"/>
      <c r="Y87" s="247"/>
      <c r="Z87" s="247"/>
      <c r="AA87" s="247"/>
      <c r="AB87" s="247"/>
      <c r="AC87" s="247"/>
      <c r="AD87" s="247"/>
      <c r="AE87" s="247"/>
      <c r="AF87" s="247"/>
    </row>
    <row r="88" spans="3:32" x14ac:dyDescent="0.25">
      <c r="C88" s="440">
        <v>881</v>
      </c>
      <c r="D88" s="386">
        <v>45031</v>
      </c>
      <c r="E88" s="387" t="s">
        <v>1667</v>
      </c>
      <c r="F88" s="388" t="s">
        <v>12</v>
      </c>
      <c r="G88" s="392">
        <v>324999.99262500007</v>
      </c>
      <c r="I88" s="203">
        <v>44994</v>
      </c>
      <c r="J88" s="196" t="s">
        <v>1220</v>
      </c>
      <c r="K88" s="196" t="s">
        <v>296</v>
      </c>
      <c r="L88" s="197" t="s">
        <v>12</v>
      </c>
      <c r="M88" s="197">
        <v>1</v>
      </c>
      <c r="N88" s="231">
        <v>30940</v>
      </c>
      <c r="O88" s="106"/>
      <c r="P88" s="106"/>
      <c r="Q88" s="106"/>
      <c r="T88" s="247"/>
      <c r="U88" s="247"/>
      <c r="V88" s="247"/>
      <c r="W88" s="247"/>
      <c r="X88" s="247"/>
      <c r="Y88" s="247"/>
      <c r="Z88" s="247"/>
      <c r="AA88" s="247"/>
      <c r="AB88" s="247"/>
      <c r="AC88" s="247"/>
      <c r="AD88" s="247"/>
      <c r="AE88" s="247"/>
      <c r="AF88" s="247"/>
    </row>
    <row r="89" spans="3:32" x14ac:dyDescent="0.25">
      <c r="C89" s="440">
        <v>881</v>
      </c>
      <c r="D89" s="386">
        <v>45031</v>
      </c>
      <c r="E89" s="387" t="s">
        <v>1668</v>
      </c>
      <c r="F89" s="388" t="s">
        <v>12</v>
      </c>
      <c r="G89" s="392">
        <v>625000.00412499998</v>
      </c>
      <c r="I89" s="203">
        <v>44994</v>
      </c>
      <c r="J89" s="196" t="s">
        <v>539</v>
      </c>
      <c r="K89" s="196" t="s">
        <v>540</v>
      </c>
      <c r="L89" s="197" t="s">
        <v>12</v>
      </c>
      <c r="M89" s="197">
        <v>1</v>
      </c>
      <c r="N89" s="231">
        <v>15470</v>
      </c>
      <c r="O89" s="106"/>
      <c r="P89" s="106"/>
      <c r="Q89" s="106"/>
      <c r="T89" s="247"/>
      <c r="U89" s="247"/>
      <c r="V89" s="247"/>
      <c r="W89" s="247"/>
      <c r="X89" s="247"/>
      <c r="Y89" s="247"/>
      <c r="Z89" s="247"/>
      <c r="AA89" s="247"/>
      <c r="AB89" s="247"/>
      <c r="AC89" s="247"/>
      <c r="AD89" s="247"/>
      <c r="AE89" s="247"/>
      <c r="AF89" s="247"/>
    </row>
    <row r="90" spans="3:32" x14ac:dyDescent="0.25">
      <c r="C90" s="440">
        <v>141</v>
      </c>
      <c r="D90" s="386">
        <v>45033</v>
      </c>
      <c r="E90" s="387" t="s">
        <v>1669</v>
      </c>
      <c r="F90" s="388" t="s">
        <v>12</v>
      </c>
      <c r="G90" s="392">
        <v>104125</v>
      </c>
      <c r="I90" s="203">
        <v>44994</v>
      </c>
      <c r="J90" s="196" t="s">
        <v>1221</v>
      </c>
      <c r="K90" s="196" t="s">
        <v>1222</v>
      </c>
      <c r="L90" s="197" t="s">
        <v>12</v>
      </c>
      <c r="M90" s="197">
        <v>1</v>
      </c>
      <c r="N90" s="231">
        <v>25525.5</v>
      </c>
      <c r="O90" s="106"/>
      <c r="P90" s="106"/>
      <c r="Q90" s="106"/>
      <c r="T90" s="247"/>
      <c r="U90" s="247"/>
      <c r="V90" s="247"/>
      <c r="W90" s="247"/>
      <c r="X90" s="247"/>
      <c r="Y90" s="247"/>
      <c r="Z90" s="247"/>
      <c r="AA90" s="247"/>
      <c r="AB90" s="247"/>
      <c r="AC90" s="247"/>
      <c r="AD90" s="247"/>
      <c r="AE90" s="247"/>
      <c r="AF90" s="247"/>
    </row>
    <row r="91" spans="3:32" x14ac:dyDescent="0.25">
      <c r="C91" s="440" t="s">
        <v>1670</v>
      </c>
      <c r="D91" s="386">
        <v>45035</v>
      </c>
      <c r="E91" s="387" t="s">
        <v>1671</v>
      </c>
      <c r="F91" s="388" t="s">
        <v>12</v>
      </c>
      <c r="G91" s="392">
        <v>89250</v>
      </c>
      <c r="I91" s="203">
        <v>44994</v>
      </c>
      <c r="J91" s="196" t="s">
        <v>547</v>
      </c>
      <c r="K91" s="196" t="s">
        <v>548</v>
      </c>
      <c r="L91" s="197" t="s">
        <v>12</v>
      </c>
      <c r="M91" s="197">
        <v>4</v>
      </c>
      <c r="N91" s="231">
        <v>50806.759640000011</v>
      </c>
      <c r="O91" s="106"/>
      <c r="P91" s="106"/>
      <c r="Q91" s="106"/>
      <c r="T91" s="247"/>
      <c r="U91" s="247"/>
      <c r="V91" s="247"/>
      <c r="W91" s="247"/>
      <c r="X91" s="247"/>
      <c r="Y91" s="247"/>
      <c r="Z91" s="247"/>
      <c r="AA91" s="247"/>
      <c r="AB91" s="247"/>
      <c r="AC91" s="247"/>
      <c r="AD91" s="247"/>
      <c r="AE91" s="247"/>
      <c r="AF91" s="247"/>
    </row>
    <row r="92" spans="3:32" x14ac:dyDescent="0.25">
      <c r="C92" s="440">
        <v>3135</v>
      </c>
      <c r="D92" s="386">
        <v>45037</v>
      </c>
      <c r="E92" s="387" t="s">
        <v>1672</v>
      </c>
      <c r="F92" s="388" t="s">
        <v>12</v>
      </c>
      <c r="G92" s="392">
        <v>178500</v>
      </c>
      <c r="I92" s="203">
        <v>44994</v>
      </c>
      <c r="J92" s="196" t="s">
        <v>817</v>
      </c>
      <c r="K92" s="196" t="s">
        <v>818</v>
      </c>
      <c r="L92" s="197" t="s">
        <v>12</v>
      </c>
      <c r="M92" s="197">
        <v>7</v>
      </c>
      <c r="N92" s="231">
        <v>32487</v>
      </c>
      <c r="O92" s="106"/>
      <c r="P92" s="106"/>
      <c r="Q92" s="106"/>
      <c r="T92" s="247"/>
      <c r="U92" s="247"/>
      <c r="V92" s="247"/>
      <c r="W92" s="247"/>
      <c r="X92" s="247"/>
      <c r="Y92" s="247"/>
      <c r="Z92" s="247"/>
      <c r="AA92" s="247"/>
      <c r="AB92" s="247"/>
      <c r="AC92" s="247"/>
      <c r="AD92" s="247"/>
      <c r="AE92" s="247"/>
      <c r="AF92" s="247"/>
    </row>
    <row r="93" spans="3:32" x14ac:dyDescent="0.25">
      <c r="C93" s="440">
        <v>3135</v>
      </c>
      <c r="D93" s="386">
        <v>45037</v>
      </c>
      <c r="E93" s="387" t="s">
        <v>1190</v>
      </c>
      <c r="F93" s="388" t="s">
        <v>12</v>
      </c>
      <c r="G93" s="392">
        <v>44625</v>
      </c>
      <c r="I93" s="203">
        <v>44994</v>
      </c>
      <c r="J93" s="196" t="s">
        <v>503</v>
      </c>
      <c r="K93" s="196" t="s">
        <v>504</v>
      </c>
      <c r="L93" s="197" t="s">
        <v>12</v>
      </c>
      <c r="M93" s="197">
        <v>6</v>
      </c>
      <c r="N93" s="231">
        <v>27846</v>
      </c>
      <c r="O93" s="106"/>
      <c r="P93" s="106"/>
      <c r="Q93" s="106"/>
      <c r="T93" s="247"/>
      <c r="U93" s="247"/>
      <c r="V93" s="247"/>
      <c r="W93" s="247"/>
      <c r="X93" s="247"/>
      <c r="Y93" s="247"/>
      <c r="Z93" s="247"/>
      <c r="AA93" s="247"/>
      <c r="AB93" s="247"/>
      <c r="AC93" s="247"/>
      <c r="AD93" s="247"/>
      <c r="AE93" s="247"/>
      <c r="AF93" s="247"/>
    </row>
    <row r="94" spans="3:32" x14ac:dyDescent="0.25">
      <c r="C94" s="440">
        <v>3135</v>
      </c>
      <c r="D94" s="386">
        <v>45037</v>
      </c>
      <c r="E94" s="387" t="s">
        <v>1673</v>
      </c>
      <c r="F94" s="388" t="s">
        <v>12</v>
      </c>
      <c r="G94" s="392">
        <v>59500</v>
      </c>
      <c r="I94" s="203">
        <v>44994</v>
      </c>
      <c r="J94" s="196" t="s">
        <v>670</v>
      </c>
      <c r="K94" s="196" t="s">
        <v>671</v>
      </c>
      <c r="L94" s="197" t="s">
        <v>12</v>
      </c>
      <c r="M94" s="197">
        <v>6</v>
      </c>
      <c r="N94" s="231">
        <v>32719.05</v>
      </c>
      <c r="O94" s="106"/>
      <c r="P94" s="106"/>
      <c r="Q94" s="106"/>
      <c r="T94" s="247"/>
      <c r="U94" s="247"/>
      <c r="V94" s="247"/>
      <c r="W94" s="247"/>
      <c r="X94" s="247"/>
      <c r="Y94" s="247"/>
      <c r="Z94" s="247"/>
      <c r="AA94" s="247"/>
      <c r="AB94" s="247"/>
      <c r="AC94" s="247"/>
      <c r="AD94" s="247"/>
      <c r="AE94" s="247"/>
      <c r="AF94" s="247"/>
    </row>
    <row r="95" spans="3:32" x14ac:dyDescent="0.25">
      <c r="C95" s="440">
        <v>3135</v>
      </c>
      <c r="D95" s="386">
        <v>45037</v>
      </c>
      <c r="E95" s="387" t="s">
        <v>1674</v>
      </c>
      <c r="F95" s="388" t="s">
        <v>12</v>
      </c>
      <c r="G95" s="392">
        <v>44625</v>
      </c>
      <c r="I95" s="203">
        <v>44994</v>
      </c>
      <c r="J95" s="196" t="s">
        <v>551</v>
      </c>
      <c r="K95" s="196" t="s">
        <v>552</v>
      </c>
      <c r="L95" s="197" t="s">
        <v>12</v>
      </c>
      <c r="M95" s="197">
        <v>5</v>
      </c>
      <c r="N95" s="231">
        <v>7735</v>
      </c>
      <c r="O95" s="106"/>
      <c r="P95" s="106"/>
      <c r="Q95" s="106"/>
      <c r="T95" s="247"/>
      <c r="U95" s="247"/>
      <c r="V95" s="247"/>
      <c r="W95" s="247"/>
      <c r="X95" s="247"/>
      <c r="Y95" s="247"/>
      <c r="Z95" s="247"/>
      <c r="AA95" s="247"/>
      <c r="AB95" s="247"/>
      <c r="AC95" s="247"/>
      <c r="AD95" s="247"/>
      <c r="AE95" s="247"/>
      <c r="AF95" s="247"/>
    </row>
    <row r="96" spans="3:32" x14ac:dyDescent="0.25">
      <c r="C96" s="440">
        <v>42</v>
      </c>
      <c r="D96" s="386">
        <v>45071</v>
      </c>
      <c r="E96" s="387" t="s">
        <v>1675</v>
      </c>
      <c r="F96" s="388" t="s">
        <v>12</v>
      </c>
      <c r="G96" s="392">
        <v>223125</v>
      </c>
      <c r="I96" s="203">
        <v>44994</v>
      </c>
      <c r="J96" s="196" t="s">
        <v>694</v>
      </c>
      <c r="K96" s="196" t="s">
        <v>819</v>
      </c>
      <c r="L96" s="197" t="s">
        <v>12</v>
      </c>
      <c r="M96" s="197">
        <v>3</v>
      </c>
      <c r="N96" s="231">
        <v>4641</v>
      </c>
      <c r="O96" s="106"/>
      <c r="P96" s="106"/>
      <c r="Q96" s="106"/>
      <c r="T96" s="247"/>
      <c r="U96" s="247"/>
      <c r="V96" s="247"/>
      <c r="W96" s="247"/>
      <c r="X96" s="247"/>
      <c r="Y96" s="247"/>
      <c r="Z96" s="247"/>
      <c r="AA96" s="247"/>
      <c r="AB96" s="247"/>
      <c r="AC96" s="247"/>
      <c r="AD96" s="247"/>
      <c r="AE96" s="247"/>
      <c r="AF96" s="247"/>
    </row>
    <row r="97" spans="3:32" x14ac:dyDescent="0.25">
      <c r="C97" s="440" t="s">
        <v>1676</v>
      </c>
      <c r="D97" s="386">
        <v>45042</v>
      </c>
      <c r="E97" s="387" t="s">
        <v>1677</v>
      </c>
      <c r="F97" s="388" t="s">
        <v>12</v>
      </c>
      <c r="G97" s="392">
        <v>357000</v>
      </c>
      <c r="I97" s="203">
        <v>44994</v>
      </c>
      <c r="J97" s="196" t="s">
        <v>175</v>
      </c>
      <c r="K97" s="196" t="s">
        <v>176</v>
      </c>
      <c r="L97" s="197" t="s">
        <v>12</v>
      </c>
      <c r="M97" s="197">
        <v>1</v>
      </c>
      <c r="N97" s="231">
        <v>20884.5</v>
      </c>
      <c r="O97" s="106"/>
      <c r="P97" s="106"/>
      <c r="Q97" s="106"/>
      <c r="T97" s="247"/>
      <c r="U97" s="247"/>
      <c r="V97" s="247"/>
      <c r="W97" s="247"/>
      <c r="X97" s="247"/>
      <c r="Y97" s="247"/>
      <c r="Z97" s="247"/>
      <c r="AA97" s="247"/>
      <c r="AB97" s="247"/>
      <c r="AC97" s="247"/>
      <c r="AD97" s="247"/>
      <c r="AE97" s="247"/>
      <c r="AF97" s="247"/>
    </row>
    <row r="98" spans="3:32" ht="15.75" thickBot="1" x14ac:dyDescent="0.3">
      <c r="C98" s="441">
        <v>47</v>
      </c>
      <c r="D98" s="442">
        <v>45043</v>
      </c>
      <c r="E98" s="443" t="s">
        <v>1678</v>
      </c>
      <c r="F98" s="444" t="s">
        <v>12</v>
      </c>
      <c r="G98" s="394">
        <v>223125</v>
      </c>
      <c r="I98" s="203">
        <v>44994</v>
      </c>
      <c r="J98" s="196" t="s">
        <v>545</v>
      </c>
      <c r="K98" s="196" t="s">
        <v>546</v>
      </c>
      <c r="L98" s="197" t="s">
        <v>12</v>
      </c>
      <c r="M98" s="197">
        <v>8</v>
      </c>
      <c r="N98" s="231">
        <v>61880</v>
      </c>
      <c r="O98" s="106"/>
      <c r="P98" s="106"/>
      <c r="Q98" s="106"/>
      <c r="T98" s="247"/>
      <c r="U98" s="247"/>
      <c r="V98" s="247"/>
      <c r="W98" s="247"/>
      <c r="X98" s="247"/>
      <c r="Y98" s="247"/>
      <c r="Z98" s="247"/>
      <c r="AA98" s="247"/>
      <c r="AB98" s="247"/>
      <c r="AC98" s="247"/>
      <c r="AD98" s="247"/>
      <c r="AE98" s="247"/>
      <c r="AF98" s="247"/>
    </row>
    <row r="99" spans="3:32" x14ac:dyDescent="0.25">
      <c r="C99" s="205">
        <v>3204</v>
      </c>
      <c r="D99" s="183">
        <v>45048</v>
      </c>
      <c r="E99" s="184" t="s">
        <v>1190</v>
      </c>
      <c r="F99" s="241" t="s">
        <v>12</v>
      </c>
      <c r="G99" s="233">
        <v>44625</v>
      </c>
      <c r="I99" s="203">
        <v>44994</v>
      </c>
      <c r="J99" s="196" t="s">
        <v>503</v>
      </c>
      <c r="K99" s="196" t="s">
        <v>504</v>
      </c>
      <c r="L99" s="197" t="s">
        <v>12</v>
      </c>
      <c r="M99" s="197">
        <v>3</v>
      </c>
      <c r="N99" s="231">
        <v>13923</v>
      </c>
      <c r="O99" s="106"/>
      <c r="P99" s="106"/>
      <c r="Q99" s="106"/>
      <c r="T99" s="247"/>
      <c r="U99" s="247"/>
      <c r="V99" s="247"/>
      <c r="W99" s="247"/>
      <c r="X99" s="247"/>
      <c r="Y99" s="247"/>
      <c r="Z99" s="247"/>
      <c r="AA99" s="247"/>
      <c r="AB99" s="247"/>
      <c r="AC99" s="247"/>
      <c r="AD99" s="247"/>
      <c r="AE99" s="247"/>
      <c r="AF99" s="247"/>
    </row>
    <row r="100" spans="3:32" x14ac:dyDescent="0.25">
      <c r="C100" s="185">
        <v>3204</v>
      </c>
      <c r="D100" s="177">
        <v>45048</v>
      </c>
      <c r="E100" s="178" t="s">
        <v>2163</v>
      </c>
      <c r="F100" s="179" t="s">
        <v>12</v>
      </c>
      <c r="G100" s="231">
        <v>178500</v>
      </c>
      <c r="I100" s="203">
        <v>44994</v>
      </c>
      <c r="J100" s="196" t="s">
        <v>553</v>
      </c>
      <c r="K100" s="196" t="s">
        <v>554</v>
      </c>
      <c r="L100" s="197" t="s">
        <v>12</v>
      </c>
      <c r="M100" s="197">
        <v>1</v>
      </c>
      <c r="N100" s="231">
        <v>10055.5</v>
      </c>
      <c r="O100" s="106"/>
      <c r="P100" s="106"/>
      <c r="Q100" s="106"/>
      <c r="T100" s="247"/>
      <c r="U100" s="247"/>
      <c r="V100" s="247"/>
      <c r="W100" s="247"/>
      <c r="X100" s="247"/>
      <c r="Y100" s="247"/>
      <c r="Z100" s="247"/>
      <c r="AA100" s="247"/>
      <c r="AB100" s="247"/>
      <c r="AC100" s="247"/>
      <c r="AD100" s="247"/>
      <c r="AE100" s="247"/>
      <c r="AF100" s="247"/>
    </row>
    <row r="101" spans="3:32" x14ac:dyDescent="0.25">
      <c r="C101" s="185">
        <v>3205</v>
      </c>
      <c r="D101" s="177">
        <v>45048</v>
      </c>
      <c r="E101" s="178" t="s">
        <v>2164</v>
      </c>
      <c r="F101" s="179" t="s">
        <v>12</v>
      </c>
      <c r="G101" s="231">
        <v>223125</v>
      </c>
      <c r="I101" s="203">
        <v>44999</v>
      </c>
      <c r="J101" s="196" t="s">
        <v>378</v>
      </c>
      <c r="K101" s="196" t="s">
        <v>379</v>
      </c>
      <c r="L101" s="197" t="s">
        <v>12</v>
      </c>
      <c r="M101" s="197">
        <v>30</v>
      </c>
      <c r="N101" s="231">
        <v>1023.8046000000001</v>
      </c>
      <c r="O101" s="106"/>
      <c r="P101" s="106"/>
      <c r="Q101" s="106"/>
      <c r="T101" s="247"/>
      <c r="U101" s="247"/>
      <c r="V101" s="247"/>
      <c r="W101" s="247"/>
      <c r="X101" s="247"/>
      <c r="Y101" s="247"/>
      <c r="Z101" s="247"/>
      <c r="AA101" s="247"/>
      <c r="AB101" s="247"/>
      <c r="AC101" s="247"/>
      <c r="AD101" s="247"/>
      <c r="AE101" s="247"/>
      <c r="AF101" s="247"/>
    </row>
    <row r="102" spans="3:32" x14ac:dyDescent="0.25">
      <c r="C102" s="185">
        <v>182</v>
      </c>
      <c r="D102" s="177">
        <v>45049</v>
      </c>
      <c r="E102" s="178" t="s">
        <v>2165</v>
      </c>
      <c r="F102" s="179" t="s">
        <v>12</v>
      </c>
      <c r="G102" s="231">
        <v>142800</v>
      </c>
      <c r="I102" s="203">
        <v>44999</v>
      </c>
      <c r="J102" s="196" t="s">
        <v>370</v>
      </c>
      <c r="K102" s="196" t="s">
        <v>371</v>
      </c>
      <c r="L102" s="197" t="s">
        <v>12</v>
      </c>
      <c r="M102" s="197">
        <v>1</v>
      </c>
      <c r="N102" s="231">
        <v>333.67242999999996</v>
      </c>
      <c r="O102" s="106"/>
      <c r="P102" s="106"/>
      <c r="Q102" s="106"/>
      <c r="T102" s="247"/>
      <c r="U102" s="247"/>
      <c r="V102" s="247"/>
      <c r="W102" s="247"/>
      <c r="X102" s="247"/>
      <c r="Y102" s="247"/>
      <c r="Z102" s="247"/>
      <c r="AA102" s="247"/>
      <c r="AB102" s="247"/>
      <c r="AC102" s="247"/>
      <c r="AD102" s="247"/>
      <c r="AE102" s="247"/>
      <c r="AF102" s="247"/>
    </row>
    <row r="103" spans="3:32" x14ac:dyDescent="0.25">
      <c r="C103" s="185">
        <v>5647</v>
      </c>
      <c r="D103" s="177">
        <v>45054</v>
      </c>
      <c r="E103" s="178" t="s">
        <v>2166</v>
      </c>
      <c r="F103" s="179" t="s">
        <v>12</v>
      </c>
      <c r="G103" s="231">
        <v>104125</v>
      </c>
      <c r="I103" s="203">
        <v>44999</v>
      </c>
      <c r="J103" s="196" t="s">
        <v>362</v>
      </c>
      <c r="K103" s="196" t="s">
        <v>363</v>
      </c>
      <c r="L103" s="197" t="s">
        <v>12</v>
      </c>
      <c r="M103" s="197">
        <v>1</v>
      </c>
      <c r="N103" s="231">
        <v>497.19033000000002</v>
      </c>
      <c r="O103" s="106"/>
      <c r="P103" s="106"/>
      <c r="Q103" s="106"/>
      <c r="T103" s="247"/>
      <c r="U103" s="247"/>
      <c r="V103" s="247"/>
      <c r="W103" s="247"/>
      <c r="X103" s="247"/>
      <c r="Y103" s="247"/>
      <c r="Z103" s="247"/>
      <c r="AA103" s="247"/>
      <c r="AB103" s="247"/>
      <c r="AC103" s="247"/>
      <c r="AD103" s="247"/>
      <c r="AE103" s="247"/>
      <c r="AF103" s="247"/>
    </row>
    <row r="104" spans="3:32" x14ac:dyDescent="0.25">
      <c r="C104" s="185">
        <v>3210</v>
      </c>
      <c r="D104" s="177">
        <v>45054</v>
      </c>
      <c r="E104" s="178" t="s">
        <v>1190</v>
      </c>
      <c r="F104" s="179" t="s">
        <v>12</v>
      </c>
      <c r="G104" s="231">
        <v>44625</v>
      </c>
      <c r="I104" s="203">
        <v>44999</v>
      </c>
      <c r="J104" s="196" t="s">
        <v>1434</v>
      </c>
      <c r="K104" s="196" t="s">
        <v>1435</v>
      </c>
      <c r="L104" s="197" t="s">
        <v>12</v>
      </c>
      <c r="M104" s="197">
        <v>1</v>
      </c>
      <c r="N104" s="231">
        <v>693.72121000000004</v>
      </c>
      <c r="O104" s="106"/>
      <c r="P104" s="106"/>
      <c r="Q104" s="106"/>
      <c r="T104" s="247"/>
      <c r="U104" s="247"/>
      <c r="V104" s="247"/>
      <c r="W104" s="247"/>
      <c r="X104" s="247"/>
      <c r="Y104" s="247"/>
      <c r="Z104" s="247"/>
      <c r="AA104" s="247"/>
      <c r="AB104" s="247"/>
      <c r="AC104" s="247"/>
      <c r="AD104" s="247"/>
      <c r="AE104" s="247"/>
      <c r="AF104" s="247"/>
    </row>
    <row r="105" spans="3:32" x14ac:dyDescent="0.25">
      <c r="C105" s="185">
        <v>3210</v>
      </c>
      <c r="D105" s="177">
        <v>45054</v>
      </c>
      <c r="E105" s="178" t="s">
        <v>1490</v>
      </c>
      <c r="F105" s="179" t="s">
        <v>12</v>
      </c>
      <c r="G105" s="231">
        <v>59500</v>
      </c>
      <c r="I105" s="203">
        <v>44999</v>
      </c>
      <c r="J105" s="196" t="s">
        <v>1140</v>
      </c>
      <c r="K105" s="196" t="s">
        <v>1141</v>
      </c>
      <c r="L105" s="197" t="s">
        <v>12</v>
      </c>
      <c r="M105" s="197">
        <v>1</v>
      </c>
      <c r="N105" s="231">
        <v>388.17323999999996</v>
      </c>
      <c r="O105" s="106"/>
      <c r="P105" s="106"/>
      <c r="Q105" s="106"/>
      <c r="T105" s="247"/>
      <c r="U105" s="247"/>
      <c r="V105" s="247"/>
      <c r="W105" s="247"/>
      <c r="X105" s="247"/>
      <c r="Y105" s="247"/>
      <c r="Z105" s="247"/>
      <c r="AA105" s="247"/>
      <c r="AB105" s="247"/>
      <c r="AC105" s="247"/>
      <c r="AD105" s="247"/>
      <c r="AE105" s="247"/>
      <c r="AF105" s="247"/>
    </row>
    <row r="106" spans="3:32" x14ac:dyDescent="0.25">
      <c r="C106" s="185">
        <v>3210</v>
      </c>
      <c r="D106" s="177">
        <v>45054</v>
      </c>
      <c r="E106" s="178" t="s">
        <v>2167</v>
      </c>
      <c r="F106" s="179" t="s">
        <v>12</v>
      </c>
      <c r="G106" s="231">
        <v>44625</v>
      </c>
      <c r="I106" s="203">
        <v>44999</v>
      </c>
      <c r="J106" s="196" t="s">
        <v>930</v>
      </c>
      <c r="K106" s="196" t="s">
        <v>931</v>
      </c>
      <c r="L106" s="197" t="s">
        <v>12</v>
      </c>
      <c r="M106" s="197">
        <v>1</v>
      </c>
      <c r="N106" s="231">
        <v>23478.92729</v>
      </c>
      <c r="O106" s="106"/>
      <c r="P106" s="106"/>
      <c r="Q106" s="106"/>
      <c r="T106" s="247"/>
      <c r="U106" s="247"/>
      <c r="V106" s="247"/>
      <c r="W106" s="247"/>
      <c r="X106" s="247"/>
      <c r="Y106" s="247"/>
      <c r="Z106" s="247"/>
      <c r="AA106" s="247"/>
      <c r="AB106" s="247"/>
      <c r="AC106" s="247"/>
      <c r="AD106" s="247"/>
      <c r="AE106" s="247"/>
      <c r="AF106" s="247"/>
    </row>
    <row r="107" spans="3:32" x14ac:dyDescent="0.25">
      <c r="C107" s="185">
        <v>3217</v>
      </c>
      <c r="D107" s="177">
        <v>45054</v>
      </c>
      <c r="E107" s="178" t="s">
        <v>1190</v>
      </c>
      <c r="F107" s="179" t="s">
        <v>12</v>
      </c>
      <c r="G107" s="231">
        <v>44625</v>
      </c>
      <c r="I107" s="203">
        <v>44999</v>
      </c>
      <c r="J107" s="196" t="s">
        <v>257</v>
      </c>
      <c r="K107" s="196" t="s">
        <v>258</v>
      </c>
      <c r="L107" s="197" t="s">
        <v>12</v>
      </c>
      <c r="M107" s="197">
        <v>1</v>
      </c>
      <c r="N107" s="231">
        <v>27416.19699</v>
      </c>
      <c r="O107" s="106"/>
      <c r="P107" s="106"/>
      <c r="Q107" s="106"/>
      <c r="T107" s="247"/>
      <c r="U107" s="247"/>
      <c r="V107" s="247"/>
      <c r="W107" s="247"/>
      <c r="X107" s="247"/>
      <c r="Y107" s="247"/>
      <c r="Z107" s="247"/>
      <c r="AA107" s="247"/>
      <c r="AB107" s="247"/>
      <c r="AC107" s="247"/>
      <c r="AD107" s="247"/>
      <c r="AE107" s="247"/>
      <c r="AF107" s="247"/>
    </row>
    <row r="108" spans="3:32" x14ac:dyDescent="0.25">
      <c r="C108" s="185">
        <v>3217</v>
      </c>
      <c r="D108" s="177">
        <v>45054</v>
      </c>
      <c r="E108" s="178" t="s">
        <v>2168</v>
      </c>
      <c r="F108" s="179" t="s">
        <v>12</v>
      </c>
      <c r="G108" s="231">
        <v>59500</v>
      </c>
      <c r="I108" s="203">
        <v>44999</v>
      </c>
      <c r="J108" s="196" t="s">
        <v>241</v>
      </c>
      <c r="K108" s="196" t="s">
        <v>242</v>
      </c>
      <c r="L108" s="197" t="s">
        <v>12</v>
      </c>
      <c r="M108" s="197">
        <v>5</v>
      </c>
      <c r="N108" s="231">
        <v>15494.829350000002</v>
      </c>
      <c r="O108" s="106"/>
      <c r="P108" s="106"/>
      <c r="Q108" s="106"/>
      <c r="T108" s="247"/>
      <c r="U108" s="247"/>
      <c r="V108" s="247"/>
      <c r="W108" s="247"/>
      <c r="X108" s="247"/>
      <c r="Y108" s="247"/>
      <c r="Z108" s="247"/>
      <c r="AA108" s="247"/>
      <c r="AB108" s="247"/>
      <c r="AC108" s="247"/>
      <c r="AD108" s="247"/>
      <c r="AE108" s="247"/>
      <c r="AF108" s="247"/>
    </row>
    <row r="109" spans="3:32" x14ac:dyDescent="0.25">
      <c r="C109" s="185">
        <v>893</v>
      </c>
      <c r="D109" s="177">
        <v>45055</v>
      </c>
      <c r="E109" s="178" t="s">
        <v>2169</v>
      </c>
      <c r="F109" s="179" t="s">
        <v>12</v>
      </c>
      <c r="G109" s="231">
        <v>1062499.9936249999</v>
      </c>
      <c r="I109" s="203">
        <v>44999</v>
      </c>
      <c r="J109" s="196" t="s">
        <v>239</v>
      </c>
      <c r="K109" s="196" t="s">
        <v>240</v>
      </c>
      <c r="L109" s="197" t="s">
        <v>12</v>
      </c>
      <c r="M109" s="197">
        <v>5</v>
      </c>
      <c r="N109" s="231">
        <v>6532.9809999999998</v>
      </c>
      <c r="O109" s="106"/>
      <c r="P109" s="106"/>
      <c r="Q109" s="106"/>
      <c r="T109" s="247"/>
      <c r="U109" s="247"/>
      <c r="V109" s="247"/>
      <c r="W109" s="247"/>
      <c r="X109" s="247"/>
      <c r="Y109" s="247"/>
      <c r="Z109" s="247"/>
      <c r="AA109" s="247"/>
      <c r="AB109" s="247"/>
      <c r="AC109" s="247"/>
      <c r="AD109" s="247"/>
      <c r="AE109" s="247"/>
      <c r="AF109" s="247"/>
    </row>
    <row r="110" spans="3:32" x14ac:dyDescent="0.25">
      <c r="C110" s="185">
        <v>893</v>
      </c>
      <c r="D110" s="177">
        <v>45055</v>
      </c>
      <c r="E110" s="178" t="s">
        <v>2170</v>
      </c>
      <c r="F110" s="179" t="s">
        <v>12</v>
      </c>
      <c r="G110" s="231">
        <v>849999.99787499988</v>
      </c>
      <c r="I110" s="203">
        <v>44999</v>
      </c>
      <c r="J110" s="196" t="s">
        <v>243</v>
      </c>
      <c r="K110" s="196" t="s">
        <v>244</v>
      </c>
      <c r="L110" s="197" t="s">
        <v>12</v>
      </c>
      <c r="M110" s="197">
        <v>5</v>
      </c>
      <c r="N110" s="231">
        <v>7204.1469499999994</v>
      </c>
      <c r="O110" s="106"/>
      <c r="P110" s="106"/>
      <c r="Q110" s="106"/>
      <c r="T110" s="247"/>
      <c r="U110" s="247"/>
      <c r="V110" s="247"/>
      <c r="W110" s="247"/>
      <c r="X110" s="247"/>
      <c r="Y110" s="247"/>
      <c r="Z110" s="247"/>
      <c r="AA110" s="247"/>
      <c r="AB110" s="247"/>
      <c r="AC110" s="247"/>
      <c r="AD110" s="247"/>
      <c r="AE110" s="247"/>
      <c r="AF110" s="247"/>
    </row>
    <row r="111" spans="3:32" x14ac:dyDescent="0.25">
      <c r="C111" s="185">
        <v>893</v>
      </c>
      <c r="D111" s="177">
        <v>45055</v>
      </c>
      <c r="E111" s="178" t="s">
        <v>2171</v>
      </c>
      <c r="F111" s="179" t="s">
        <v>12</v>
      </c>
      <c r="G111" s="231">
        <v>175000.00175000002</v>
      </c>
      <c r="I111" s="203">
        <v>44999</v>
      </c>
      <c r="J111" s="196" t="s">
        <v>1432</v>
      </c>
      <c r="K111" s="196" t="s">
        <v>1433</v>
      </c>
      <c r="L111" s="197" t="s">
        <v>12</v>
      </c>
      <c r="M111" s="197">
        <v>1</v>
      </c>
      <c r="N111" s="231">
        <v>4242.09058</v>
      </c>
      <c r="O111" s="106"/>
      <c r="P111" s="106"/>
      <c r="Q111" s="106"/>
      <c r="T111" s="247"/>
      <c r="U111" s="247"/>
      <c r="V111" s="247"/>
      <c r="W111" s="247"/>
      <c r="X111" s="247"/>
      <c r="Y111" s="247"/>
      <c r="Z111" s="247"/>
      <c r="AA111" s="247"/>
      <c r="AB111" s="247"/>
      <c r="AC111" s="247"/>
      <c r="AD111" s="247"/>
      <c r="AE111" s="247"/>
      <c r="AF111" s="247"/>
    </row>
    <row r="112" spans="3:32" x14ac:dyDescent="0.25">
      <c r="C112" s="185">
        <v>896</v>
      </c>
      <c r="D112" s="177">
        <v>45057</v>
      </c>
      <c r="E112" s="178" t="s">
        <v>2172</v>
      </c>
      <c r="F112" s="179" t="s">
        <v>12</v>
      </c>
      <c r="G112" s="231">
        <v>3749999.9950000001</v>
      </c>
      <c r="I112" s="203">
        <v>44999</v>
      </c>
      <c r="J112" s="196" t="s">
        <v>1105</v>
      </c>
      <c r="K112" s="196" t="s">
        <v>1106</v>
      </c>
      <c r="L112" s="197" t="s">
        <v>12</v>
      </c>
      <c r="M112" s="197">
        <v>1</v>
      </c>
      <c r="N112" s="231">
        <v>1376.2885500000002</v>
      </c>
      <c r="O112" s="106"/>
      <c r="P112" s="106"/>
      <c r="Q112" s="106"/>
      <c r="T112" s="247"/>
      <c r="U112" s="247"/>
      <c r="V112" s="247"/>
      <c r="W112" s="247"/>
      <c r="X112" s="247"/>
      <c r="Y112" s="247"/>
      <c r="Z112" s="247"/>
      <c r="AA112" s="247"/>
      <c r="AB112" s="247"/>
      <c r="AC112" s="247"/>
      <c r="AD112" s="247"/>
      <c r="AE112" s="247"/>
      <c r="AF112" s="247"/>
    </row>
    <row r="113" spans="3:32" x14ac:dyDescent="0.25">
      <c r="C113" s="185">
        <v>896</v>
      </c>
      <c r="D113" s="177">
        <v>45057</v>
      </c>
      <c r="E113" s="178" t="s">
        <v>2173</v>
      </c>
      <c r="F113" s="179" t="s">
        <v>12</v>
      </c>
      <c r="G113" s="231">
        <v>2249999.997</v>
      </c>
      <c r="I113" s="203">
        <v>44999</v>
      </c>
      <c r="J113" s="196" t="s">
        <v>1066</v>
      </c>
      <c r="K113" s="196" t="s">
        <v>1067</v>
      </c>
      <c r="L113" s="197" t="s">
        <v>12</v>
      </c>
      <c r="M113" s="197">
        <v>1</v>
      </c>
      <c r="N113" s="231">
        <v>1773.03217</v>
      </c>
      <c r="O113" s="106"/>
      <c r="P113" s="106"/>
      <c r="Q113" s="106"/>
      <c r="T113" s="247"/>
      <c r="U113" s="247"/>
      <c r="V113" s="247"/>
      <c r="W113" s="247"/>
      <c r="X113" s="247"/>
      <c r="Y113" s="247"/>
      <c r="Z113" s="247"/>
      <c r="AA113" s="247"/>
      <c r="AB113" s="247"/>
      <c r="AC113" s="247"/>
      <c r="AD113" s="247"/>
      <c r="AE113" s="247"/>
      <c r="AF113" s="247"/>
    </row>
    <row r="114" spans="3:32" x14ac:dyDescent="0.25">
      <c r="C114" s="185">
        <v>204</v>
      </c>
      <c r="D114" s="177">
        <v>45057</v>
      </c>
      <c r="E114" s="178" t="s">
        <v>2174</v>
      </c>
      <c r="F114" s="179" t="s">
        <v>12</v>
      </c>
      <c r="G114" s="231">
        <v>223125</v>
      </c>
      <c r="I114" s="203">
        <v>44999</v>
      </c>
      <c r="J114" s="196" t="s">
        <v>74</v>
      </c>
      <c r="K114" s="196" t="s">
        <v>75</v>
      </c>
      <c r="L114" s="197" t="s">
        <v>12</v>
      </c>
      <c r="M114" s="197">
        <v>2</v>
      </c>
      <c r="N114" s="231">
        <v>673078.25</v>
      </c>
      <c r="O114" s="106"/>
      <c r="P114" s="106"/>
      <c r="Q114" s="106"/>
      <c r="T114" s="247"/>
      <c r="U114" s="247"/>
      <c r="V114" s="247"/>
      <c r="W114" s="247"/>
      <c r="X114" s="247"/>
      <c r="Y114" s="247"/>
      <c r="Z114" s="247"/>
      <c r="AA114" s="247"/>
      <c r="AB114" s="247"/>
      <c r="AC114" s="247"/>
      <c r="AD114" s="247"/>
      <c r="AE114" s="247"/>
      <c r="AF114" s="247"/>
    </row>
    <row r="115" spans="3:32" x14ac:dyDescent="0.25">
      <c r="C115" s="185">
        <v>5802</v>
      </c>
      <c r="D115" s="177">
        <v>45057</v>
      </c>
      <c r="E115" s="178" t="s">
        <v>2175</v>
      </c>
      <c r="F115" s="179" t="s">
        <v>12</v>
      </c>
      <c r="G115" s="231">
        <v>74375</v>
      </c>
      <c r="I115" s="203">
        <v>44999</v>
      </c>
      <c r="J115" s="196" t="s">
        <v>1436</v>
      </c>
      <c r="K115" s="196" t="s">
        <v>1437</v>
      </c>
      <c r="L115" s="197" t="s">
        <v>12</v>
      </c>
      <c r="M115" s="197">
        <v>1</v>
      </c>
      <c r="N115" s="231">
        <v>50584.409330000002</v>
      </c>
      <c r="O115" s="106"/>
      <c r="P115" s="106"/>
      <c r="Q115" s="106"/>
      <c r="T115" s="247"/>
      <c r="U115" s="247"/>
      <c r="V115" s="247"/>
      <c r="W115" s="247"/>
      <c r="X115" s="247"/>
      <c r="Y115" s="247"/>
      <c r="Z115" s="247"/>
      <c r="AA115" s="247"/>
      <c r="AB115" s="247"/>
      <c r="AC115" s="247"/>
      <c r="AD115" s="247"/>
      <c r="AE115" s="247"/>
      <c r="AF115" s="247"/>
    </row>
    <row r="116" spans="3:32" x14ac:dyDescent="0.25">
      <c r="C116" s="185">
        <v>920</v>
      </c>
      <c r="D116" s="177">
        <v>45062</v>
      </c>
      <c r="E116" s="178" t="s">
        <v>2176</v>
      </c>
      <c r="F116" s="179" t="s">
        <v>12</v>
      </c>
      <c r="G116" s="231">
        <v>223125</v>
      </c>
      <c r="I116" s="203">
        <v>45001</v>
      </c>
      <c r="J116" s="196" t="s">
        <v>74</v>
      </c>
      <c r="K116" s="196" t="s">
        <v>75</v>
      </c>
      <c r="L116" s="197" t="s">
        <v>12</v>
      </c>
      <c r="M116" s="197">
        <v>1</v>
      </c>
      <c r="N116" s="231">
        <v>336539.125</v>
      </c>
      <c r="O116" s="106"/>
      <c r="P116" s="106"/>
      <c r="Q116" s="106"/>
      <c r="T116" s="247"/>
      <c r="U116" s="247"/>
      <c r="V116" s="247"/>
      <c r="W116" s="247"/>
      <c r="X116" s="247"/>
      <c r="Y116" s="247"/>
      <c r="Z116" s="247"/>
      <c r="AA116" s="247"/>
      <c r="AB116" s="247"/>
      <c r="AC116" s="247"/>
      <c r="AD116" s="247"/>
      <c r="AE116" s="247"/>
      <c r="AF116" s="247"/>
    </row>
    <row r="117" spans="3:32" x14ac:dyDescent="0.25">
      <c r="C117" s="185">
        <v>3226</v>
      </c>
      <c r="D117" s="177">
        <v>45063</v>
      </c>
      <c r="E117" s="178" t="s">
        <v>1190</v>
      </c>
      <c r="F117" s="179" t="s">
        <v>12</v>
      </c>
      <c r="G117" s="231">
        <v>44625</v>
      </c>
      <c r="I117" s="203">
        <v>45002</v>
      </c>
      <c r="J117" s="196" t="s">
        <v>1438</v>
      </c>
      <c r="K117" s="196" t="s">
        <v>1439</v>
      </c>
      <c r="L117" s="197" t="s">
        <v>12</v>
      </c>
      <c r="M117" s="197">
        <v>4</v>
      </c>
      <c r="N117" s="231">
        <v>495040</v>
      </c>
      <c r="O117" s="106"/>
      <c r="P117" s="106"/>
      <c r="Q117" s="106"/>
      <c r="T117" s="247"/>
      <c r="U117" s="247"/>
      <c r="V117" s="247"/>
      <c r="W117" s="247"/>
      <c r="X117" s="247"/>
      <c r="Y117" s="247"/>
      <c r="Z117" s="247"/>
      <c r="AA117" s="247"/>
      <c r="AB117" s="247"/>
      <c r="AC117" s="247"/>
      <c r="AD117" s="247"/>
      <c r="AE117" s="247"/>
      <c r="AF117" s="247"/>
    </row>
    <row r="118" spans="3:32" x14ac:dyDescent="0.25">
      <c r="C118" s="185">
        <v>3226</v>
      </c>
      <c r="D118" s="177">
        <v>45063</v>
      </c>
      <c r="E118" s="178" t="s">
        <v>1190</v>
      </c>
      <c r="F118" s="179" t="s">
        <v>12</v>
      </c>
      <c r="G118" s="231">
        <v>59500</v>
      </c>
      <c r="I118" s="203">
        <v>45002</v>
      </c>
      <c r="J118" s="196" t="s">
        <v>1440</v>
      </c>
      <c r="K118" s="196" t="s">
        <v>1441</v>
      </c>
      <c r="L118" s="197" t="s">
        <v>12</v>
      </c>
      <c r="M118" s="197">
        <v>1</v>
      </c>
      <c r="N118" s="231">
        <v>417690</v>
      </c>
      <c r="O118" s="106"/>
      <c r="P118" s="106"/>
      <c r="Q118" s="106"/>
      <c r="T118" s="247"/>
      <c r="U118" s="247"/>
      <c r="V118" s="247"/>
      <c r="W118" s="247"/>
      <c r="X118" s="247"/>
      <c r="Y118" s="247"/>
      <c r="Z118" s="247"/>
      <c r="AA118" s="247"/>
      <c r="AB118" s="247"/>
      <c r="AC118" s="247"/>
      <c r="AD118" s="247"/>
      <c r="AE118" s="247"/>
      <c r="AF118" s="247"/>
    </row>
    <row r="119" spans="3:32" x14ac:dyDescent="0.25">
      <c r="C119" s="185">
        <v>94</v>
      </c>
      <c r="D119" s="177">
        <v>45065</v>
      </c>
      <c r="E119" s="178" t="s">
        <v>2177</v>
      </c>
      <c r="F119" s="179" t="s">
        <v>12</v>
      </c>
      <c r="G119" s="231">
        <v>37187.5</v>
      </c>
      <c r="I119" s="203">
        <v>45002</v>
      </c>
      <c r="J119" s="196" t="s">
        <v>969</v>
      </c>
      <c r="K119" s="196" t="s">
        <v>970</v>
      </c>
      <c r="L119" s="197" t="s">
        <v>12</v>
      </c>
      <c r="M119" s="197">
        <v>1</v>
      </c>
      <c r="N119" s="231">
        <v>69615</v>
      </c>
      <c r="O119" s="106"/>
      <c r="P119" s="106"/>
      <c r="Q119" s="106"/>
      <c r="T119" s="247"/>
      <c r="U119" s="247"/>
      <c r="V119" s="247"/>
      <c r="W119" s="247"/>
      <c r="X119" s="247"/>
      <c r="Y119" s="247"/>
      <c r="Z119" s="247"/>
      <c r="AA119" s="247"/>
      <c r="AB119" s="247"/>
      <c r="AC119" s="247"/>
      <c r="AD119" s="247"/>
      <c r="AE119" s="247"/>
      <c r="AF119" s="247"/>
    </row>
    <row r="120" spans="3:32" x14ac:dyDescent="0.25">
      <c r="C120" s="185">
        <v>3231</v>
      </c>
      <c r="D120" s="177">
        <v>45069</v>
      </c>
      <c r="E120" s="178" t="s">
        <v>1190</v>
      </c>
      <c r="F120" s="179" t="s">
        <v>12</v>
      </c>
      <c r="G120" s="231">
        <v>44625</v>
      </c>
      <c r="I120" s="203">
        <v>45002</v>
      </c>
      <c r="J120" s="196" t="s">
        <v>1442</v>
      </c>
      <c r="K120" s="196" t="s">
        <v>1443</v>
      </c>
      <c r="L120" s="197" t="s">
        <v>12</v>
      </c>
      <c r="M120" s="197">
        <v>4</v>
      </c>
      <c r="N120" s="231">
        <v>309400</v>
      </c>
      <c r="O120" s="106"/>
      <c r="P120" s="106"/>
      <c r="Q120" s="106"/>
      <c r="T120" s="247"/>
      <c r="U120" s="247"/>
      <c r="V120" s="247"/>
      <c r="W120" s="247"/>
      <c r="X120" s="247"/>
      <c r="Y120" s="247"/>
      <c r="Z120" s="247"/>
      <c r="AA120" s="247"/>
      <c r="AB120" s="247"/>
      <c r="AC120" s="247"/>
      <c r="AD120" s="247"/>
      <c r="AE120" s="247"/>
      <c r="AF120" s="247"/>
    </row>
    <row r="121" spans="3:32" x14ac:dyDescent="0.25">
      <c r="C121" s="185">
        <v>3231</v>
      </c>
      <c r="D121" s="177">
        <v>45069</v>
      </c>
      <c r="E121" s="178" t="s">
        <v>2178</v>
      </c>
      <c r="F121" s="179" t="s">
        <v>12</v>
      </c>
      <c r="G121" s="231">
        <v>89250</v>
      </c>
      <c r="I121" s="203">
        <v>45002</v>
      </c>
      <c r="J121" s="196" t="s">
        <v>1444</v>
      </c>
      <c r="K121" s="196" t="s">
        <v>1445</v>
      </c>
      <c r="L121" s="197" t="s">
        <v>12</v>
      </c>
      <c r="M121" s="197">
        <v>1</v>
      </c>
      <c r="N121" s="231">
        <v>92820</v>
      </c>
      <c r="O121" s="106"/>
      <c r="P121" s="106"/>
      <c r="Q121" s="106"/>
      <c r="T121" s="247"/>
      <c r="U121" s="247"/>
      <c r="V121" s="247"/>
      <c r="W121" s="247"/>
      <c r="X121" s="247"/>
      <c r="Y121" s="247"/>
      <c r="Z121" s="247"/>
      <c r="AA121" s="247"/>
      <c r="AB121" s="247"/>
      <c r="AC121" s="247"/>
      <c r="AD121" s="247"/>
      <c r="AE121" s="247"/>
      <c r="AF121" s="247"/>
    </row>
    <row r="122" spans="3:32" x14ac:dyDescent="0.25">
      <c r="C122" s="185">
        <v>728</v>
      </c>
      <c r="D122" s="177">
        <v>45071</v>
      </c>
      <c r="E122" s="178" t="s">
        <v>2179</v>
      </c>
      <c r="F122" s="179" t="s">
        <v>12</v>
      </c>
      <c r="G122" s="231">
        <v>223125</v>
      </c>
      <c r="I122" s="203">
        <v>45006</v>
      </c>
      <c r="J122" s="196" t="s">
        <v>1446</v>
      </c>
      <c r="K122" s="196" t="s">
        <v>1447</v>
      </c>
      <c r="L122" s="197" t="s">
        <v>12</v>
      </c>
      <c r="M122" s="197">
        <v>3</v>
      </c>
      <c r="N122" s="231">
        <v>3406.4940000000006</v>
      </c>
      <c r="O122" s="106"/>
      <c r="P122" s="106"/>
      <c r="Q122" s="106"/>
      <c r="T122" s="247"/>
      <c r="U122" s="247"/>
      <c r="V122" s="247"/>
      <c r="W122" s="247"/>
      <c r="X122" s="247"/>
      <c r="Y122" s="247"/>
      <c r="Z122" s="247"/>
      <c r="AA122" s="247"/>
      <c r="AB122" s="247"/>
      <c r="AC122" s="247"/>
      <c r="AD122" s="247"/>
      <c r="AE122" s="247"/>
      <c r="AF122" s="247"/>
    </row>
    <row r="123" spans="3:32" x14ac:dyDescent="0.25">
      <c r="C123" s="185">
        <v>5825</v>
      </c>
      <c r="D123" s="177">
        <v>45071</v>
      </c>
      <c r="E123" s="178" t="s">
        <v>2180</v>
      </c>
      <c r="F123" s="179" t="s">
        <v>12</v>
      </c>
      <c r="G123" s="231">
        <v>37187.5</v>
      </c>
      <c r="I123" s="203">
        <v>45006</v>
      </c>
      <c r="J123" s="196" t="s">
        <v>598</v>
      </c>
      <c r="K123" s="196" t="s">
        <v>599</v>
      </c>
      <c r="L123" s="197" t="s">
        <v>12</v>
      </c>
      <c r="M123" s="197">
        <v>6</v>
      </c>
      <c r="N123" s="231">
        <v>1175.1940200000001</v>
      </c>
      <c r="O123" s="106"/>
      <c r="P123" s="106"/>
      <c r="Q123" s="106"/>
      <c r="T123" s="247"/>
      <c r="U123" s="247"/>
      <c r="V123" s="247"/>
      <c r="W123" s="247"/>
      <c r="X123" s="247"/>
      <c r="Y123" s="247"/>
      <c r="Z123" s="247"/>
      <c r="AA123" s="247"/>
      <c r="AB123" s="247"/>
      <c r="AC123" s="247"/>
      <c r="AD123" s="247"/>
      <c r="AE123" s="247"/>
      <c r="AF123" s="247"/>
    </row>
    <row r="124" spans="3:32" x14ac:dyDescent="0.25">
      <c r="C124" s="185">
        <v>3239</v>
      </c>
      <c r="D124" s="177">
        <v>45071</v>
      </c>
      <c r="E124" s="178" t="s">
        <v>2181</v>
      </c>
      <c r="F124" s="179" t="s">
        <v>12</v>
      </c>
      <c r="G124" s="231">
        <v>238000</v>
      </c>
      <c r="I124" s="203">
        <v>45006</v>
      </c>
      <c r="J124" s="196" t="s">
        <v>1448</v>
      </c>
      <c r="K124" s="196" t="s">
        <v>1449</v>
      </c>
      <c r="L124" s="197" t="s">
        <v>12</v>
      </c>
      <c r="M124" s="197">
        <v>2</v>
      </c>
      <c r="N124" s="231">
        <v>1738.828</v>
      </c>
      <c r="O124" s="106"/>
      <c r="P124" s="106"/>
      <c r="Q124" s="106"/>
      <c r="T124" s="247"/>
      <c r="U124" s="247"/>
      <c r="V124" s="247"/>
      <c r="W124" s="247"/>
      <c r="X124" s="247"/>
      <c r="Y124" s="247"/>
      <c r="Z124" s="247"/>
      <c r="AA124" s="247"/>
      <c r="AB124" s="247"/>
      <c r="AC124" s="247"/>
      <c r="AD124" s="247"/>
      <c r="AE124" s="247"/>
      <c r="AF124" s="247"/>
    </row>
    <row r="125" spans="3:32" x14ac:dyDescent="0.25">
      <c r="C125" s="185">
        <v>3239</v>
      </c>
      <c r="D125" s="177">
        <v>45071</v>
      </c>
      <c r="E125" s="178" t="s">
        <v>2182</v>
      </c>
      <c r="F125" s="179" t="s">
        <v>12</v>
      </c>
      <c r="G125" s="231">
        <v>59500</v>
      </c>
      <c r="I125" s="203">
        <v>45006</v>
      </c>
      <c r="J125" s="196" t="s">
        <v>1450</v>
      </c>
      <c r="K125" s="196" t="s">
        <v>1451</v>
      </c>
      <c r="L125" s="197" t="s">
        <v>12</v>
      </c>
      <c r="M125" s="197">
        <v>10</v>
      </c>
      <c r="N125" s="231">
        <v>1363.5258000000001</v>
      </c>
      <c r="O125" s="106"/>
      <c r="P125" s="106"/>
      <c r="Q125" s="106"/>
      <c r="T125" s="247"/>
      <c r="U125" s="247"/>
      <c r="V125" s="247"/>
      <c r="W125" s="247"/>
      <c r="X125" s="247"/>
      <c r="Y125" s="247"/>
      <c r="Z125" s="247"/>
      <c r="AA125" s="247"/>
      <c r="AB125" s="247"/>
      <c r="AC125" s="247"/>
      <c r="AD125" s="247"/>
      <c r="AE125" s="247"/>
      <c r="AF125" s="247"/>
    </row>
    <row r="126" spans="3:32" x14ac:dyDescent="0.25">
      <c r="C126" s="185">
        <v>3239</v>
      </c>
      <c r="D126" s="177">
        <v>45071</v>
      </c>
      <c r="E126" s="178" t="s">
        <v>1190</v>
      </c>
      <c r="F126" s="179" t="s">
        <v>12</v>
      </c>
      <c r="G126" s="231">
        <v>44625</v>
      </c>
      <c r="I126" s="203">
        <v>45006</v>
      </c>
      <c r="J126" s="196" t="s">
        <v>1452</v>
      </c>
      <c r="K126" s="196" t="s">
        <v>1453</v>
      </c>
      <c r="L126" s="197" t="s">
        <v>12</v>
      </c>
      <c r="M126" s="197">
        <v>1</v>
      </c>
      <c r="N126" s="231">
        <v>77325.634749999997</v>
      </c>
      <c r="O126" s="106"/>
      <c r="P126" s="106"/>
      <c r="Q126" s="106"/>
      <c r="T126" s="247"/>
      <c r="U126" s="247"/>
      <c r="V126" s="247"/>
      <c r="W126" s="247"/>
      <c r="X126" s="247"/>
      <c r="Y126" s="247"/>
      <c r="Z126" s="247"/>
      <c r="AA126" s="247"/>
      <c r="AB126" s="247"/>
      <c r="AC126" s="247"/>
      <c r="AD126" s="247"/>
      <c r="AE126" s="247"/>
      <c r="AF126" s="247"/>
    </row>
    <row r="127" spans="3:32" x14ac:dyDescent="0.25">
      <c r="C127" s="185">
        <v>3251</v>
      </c>
      <c r="D127" s="177">
        <v>45076</v>
      </c>
      <c r="E127" s="178" t="s">
        <v>1190</v>
      </c>
      <c r="F127" s="179" t="s">
        <v>12</v>
      </c>
      <c r="G127" s="231">
        <v>44625</v>
      </c>
      <c r="I127" s="203">
        <v>45006</v>
      </c>
      <c r="J127" s="196" t="s">
        <v>191</v>
      </c>
      <c r="K127" s="196" t="s">
        <v>192</v>
      </c>
      <c r="L127" s="197" t="s">
        <v>12</v>
      </c>
      <c r="M127" s="197">
        <v>1</v>
      </c>
      <c r="N127" s="231">
        <v>128244.11873</v>
      </c>
      <c r="O127" s="106"/>
      <c r="P127" s="106"/>
      <c r="Q127" s="106"/>
      <c r="T127" s="247"/>
      <c r="U127" s="247"/>
      <c r="V127" s="247"/>
      <c r="W127" s="247"/>
      <c r="X127" s="247"/>
      <c r="Y127" s="247"/>
      <c r="Z127" s="247"/>
      <c r="AA127" s="247"/>
      <c r="AB127" s="247"/>
      <c r="AC127" s="247"/>
      <c r="AD127" s="247"/>
      <c r="AE127" s="247"/>
      <c r="AF127" s="247"/>
    </row>
    <row r="128" spans="3:32" x14ac:dyDescent="0.25">
      <c r="C128" s="185">
        <v>3251</v>
      </c>
      <c r="D128" s="177">
        <v>45076</v>
      </c>
      <c r="E128" s="178" t="s">
        <v>2183</v>
      </c>
      <c r="F128" s="179" t="s">
        <v>12</v>
      </c>
      <c r="G128" s="231">
        <v>59500</v>
      </c>
      <c r="I128" s="203">
        <v>45006</v>
      </c>
      <c r="J128" s="196" t="s">
        <v>414</v>
      </c>
      <c r="K128" s="196" t="s">
        <v>1109</v>
      </c>
      <c r="L128" s="197" t="s">
        <v>12</v>
      </c>
      <c r="M128" s="197">
        <v>1</v>
      </c>
      <c r="N128" s="231">
        <v>420675.12213999999</v>
      </c>
      <c r="O128" s="106"/>
      <c r="P128" s="106"/>
      <c r="Q128" s="106"/>
      <c r="T128" s="247"/>
      <c r="U128" s="247"/>
      <c r="V128" s="247"/>
      <c r="W128" s="247"/>
      <c r="X128" s="247"/>
      <c r="Y128" s="247"/>
      <c r="Z128" s="247"/>
      <c r="AA128" s="247"/>
      <c r="AB128" s="247"/>
      <c r="AC128" s="247"/>
      <c r="AD128" s="247"/>
      <c r="AE128" s="247"/>
      <c r="AF128" s="247"/>
    </row>
    <row r="129" spans="3:32" ht="15.75" thickBot="1" x14ac:dyDescent="0.3">
      <c r="C129" s="186">
        <v>3251</v>
      </c>
      <c r="D129" s="187">
        <v>45076</v>
      </c>
      <c r="E129" s="188" t="s">
        <v>2184</v>
      </c>
      <c r="F129" s="242" t="s">
        <v>12</v>
      </c>
      <c r="G129" s="232">
        <v>29750</v>
      </c>
      <c r="I129" s="203">
        <v>45008</v>
      </c>
      <c r="J129" s="196" t="s">
        <v>1454</v>
      </c>
      <c r="K129" s="196" t="s">
        <v>1455</v>
      </c>
      <c r="L129" s="197" t="s">
        <v>12</v>
      </c>
      <c r="M129" s="197">
        <v>1</v>
      </c>
      <c r="N129" s="231">
        <v>1199899.9967500002</v>
      </c>
      <c r="O129" s="106"/>
      <c r="P129" s="106"/>
      <c r="Q129" s="106"/>
      <c r="T129" s="247"/>
      <c r="U129" s="247"/>
      <c r="V129" s="247"/>
      <c r="W129" s="247"/>
      <c r="X129" s="247"/>
      <c r="Y129" s="247"/>
      <c r="Z129" s="247"/>
      <c r="AA129" s="247"/>
      <c r="AB129" s="247"/>
      <c r="AC129" s="247"/>
      <c r="AD129" s="247"/>
      <c r="AE129" s="247"/>
      <c r="AF129" s="247"/>
    </row>
    <row r="130" spans="3:32" x14ac:dyDescent="0.25">
      <c r="C130" s="205">
        <v>3254</v>
      </c>
      <c r="D130" s="183">
        <v>45078</v>
      </c>
      <c r="E130" s="184" t="s">
        <v>2556</v>
      </c>
      <c r="F130" s="241" t="s">
        <v>12</v>
      </c>
      <c r="G130" s="233">
        <v>119000</v>
      </c>
      <c r="I130" s="203">
        <v>45009</v>
      </c>
      <c r="J130" s="196" t="s">
        <v>241</v>
      </c>
      <c r="K130" s="196" t="s">
        <v>242</v>
      </c>
      <c r="L130" s="197" t="s">
        <v>12</v>
      </c>
      <c r="M130" s="197">
        <v>7</v>
      </c>
      <c r="N130" s="231">
        <v>21692.761090000004</v>
      </c>
      <c r="O130" s="106"/>
      <c r="P130" s="106"/>
      <c r="Q130" s="106"/>
      <c r="T130" s="247"/>
      <c r="U130" s="247"/>
      <c r="V130" s="247"/>
      <c r="W130" s="247"/>
      <c r="X130" s="247"/>
      <c r="Y130" s="247"/>
      <c r="Z130" s="247"/>
      <c r="AA130" s="247"/>
      <c r="AB130" s="247"/>
      <c r="AC130" s="247"/>
      <c r="AD130" s="247"/>
      <c r="AE130" s="247"/>
      <c r="AF130" s="247"/>
    </row>
    <row r="131" spans="3:32" x14ac:dyDescent="0.25">
      <c r="C131" s="185">
        <v>3264</v>
      </c>
      <c r="D131" s="177">
        <v>45081</v>
      </c>
      <c r="E131" s="178" t="s">
        <v>2557</v>
      </c>
      <c r="F131" s="179" t="s">
        <v>12</v>
      </c>
      <c r="G131" s="231">
        <v>223125</v>
      </c>
      <c r="I131" s="203">
        <v>45009</v>
      </c>
      <c r="J131" s="196" t="s">
        <v>239</v>
      </c>
      <c r="K131" s="196" t="s">
        <v>240</v>
      </c>
      <c r="L131" s="197" t="s">
        <v>12</v>
      </c>
      <c r="M131" s="197">
        <v>7</v>
      </c>
      <c r="N131" s="231">
        <v>11149.538400000001</v>
      </c>
      <c r="O131" s="106"/>
      <c r="P131" s="106"/>
      <c r="Q131" s="106"/>
      <c r="T131" s="247"/>
      <c r="U131" s="247"/>
      <c r="V131" s="247"/>
      <c r="W131" s="247"/>
      <c r="X131" s="247"/>
      <c r="Y131" s="247"/>
      <c r="Z131" s="247"/>
      <c r="AA131" s="247"/>
      <c r="AB131" s="247"/>
      <c r="AC131" s="247"/>
      <c r="AD131" s="247"/>
      <c r="AE131" s="247"/>
      <c r="AF131" s="247"/>
    </row>
    <row r="132" spans="3:32" x14ac:dyDescent="0.25">
      <c r="C132" s="185">
        <v>3264</v>
      </c>
      <c r="D132" s="177">
        <v>45081</v>
      </c>
      <c r="E132" s="178" t="s">
        <v>1425</v>
      </c>
      <c r="F132" s="179" t="s">
        <v>12</v>
      </c>
      <c r="G132" s="231">
        <v>119000</v>
      </c>
      <c r="I132" s="203">
        <v>45009</v>
      </c>
      <c r="J132" s="196" t="s">
        <v>243</v>
      </c>
      <c r="K132" s="196" t="s">
        <v>244</v>
      </c>
      <c r="L132" s="197" t="s">
        <v>12</v>
      </c>
      <c r="M132" s="197">
        <v>7</v>
      </c>
      <c r="N132" s="231">
        <v>10085.80573</v>
      </c>
      <c r="O132" s="106"/>
      <c r="P132" s="106"/>
      <c r="Q132" s="106"/>
      <c r="T132" s="247"/>
      <c r="U132" s="247"/>
      <c r="V132" s="247"/>
      <c r="W132" s="247"/>
      <c r="X132" s="247"/>
      <c r="Y132" s="247"/>
      <c r="Z132" s="247"/>
      <c r="AA132" s="247"/>
      <c r="AB132" s="247"/>
      <c r="AC132" s="247"/>
      <c r="AD132" s="247"/>
      <c r="AE132" s="247"/>
      <c r="AF132" s="247"/>
    </row>
    <row r="133" spans="3:32" x14ac:dyDescent="0.25">
      <c r="C133" s="185">
        <v>3265</v>
      </c>
      <c r="D133" s="177">
        <v>45083</v>
      </c>
      <c r="E133" s="178" t="s">
        <v>2558</v>
      </c>
      <c r="F133" s="179" t="s">
        <v>12</v>
      </c>
      <c r="G133" s="231">
        <v>178500</v>
      </c>
      <c r="I133" s="203">
        <v>45009</v>
      </c>
      <c r="J133" s="196" t="s">
        <v>1456</v>
      </c>
      <c r="K133" s="196" t="s">
        <v>1457</v>
      </c>
      <c r="L133" s="197" t="s">
        <v>12</v>
      </c>
      <c r="M133" s="197">
        <v>1</v>
      </c>
      <c r="N133" s="231">
        <v>129095.603</v>
      </c>
      <c r="O133" s="106"/>
      <c r="P133" s="106"/>
      <c r="Q133" s="106"/>
      <c r="T133" s="247"/>
      <c r="U133" s="247"/>
      <c r="V133" s="247"/>
      <c r="W133" s="247"/>
      <c r="X133" s="247"/>
      <c r="Y133" s="247"/>
      <c r="Z133" s="247"/>
      <c r="AA133" s="247"/>
      <c r="AB133" s="247"/>
      <c r="AC133" s="247"/>
      <c r="AD133" s="247"/>
      <c r="AE133" s="247"/>
      <c r="AF133" s="247"/>
    </row>
    <row r="134" spans="3:32" x14ac:dyDescent="0.25">
      <c r="C134" s="185">
        <v>3265</v>
      </c>
      <c r="D134" s="177">
        <v>45083</v>
      </c>
      <c r="E134" s="178" t="s">
        <v>1190</v>
      </c>
      <c r="F134" s="179" t="s">
        <v>12</v>
      </c>
      <c r="G134" s="231">
        <v>44625</v>
      </c>
      <c r="I134" s="203">
        <v>45009</v>
      </c>
      <c r="J134" s="196" t="s">
        <v>237</v>
      </c>
      <c r="K134" s="196" t="s">
        <v>238</v>
      </c>
      <c r="L134" s="197" t="s">
        <v>12</v>
      </c>
      <c r="M134" s="197">
        <v>2</v>
      </c>
      <c r="N134" s="231">
        <v>6257.3984200000004</v>
      </c>
      <c r="O134" s="106"/>
      <c r="P134" s="106"/>
      <c r="Q134" s="106"/>
      <c r="T134" s="247"/>
      <c r="U134" s="247"/>
      <c r="V134" s="247"/>
      <c r="W134" s="247"/>
      <c r="X134" s="247"/>
      <c r="Y134" s="247"/>
      <c r="Z134" s="247"/>
      <c r="AA134" s="247"/>
      <c r="AB134" s="247"/>
      <c r="AC134" s="247"/>
      <c r="AD134" s="247"/>
      <c r="AE134" s="247"/>
      <c r="AF134" s="247"/>
    </row>
    <row r="135" spans="3:32" x14ac:dyDescent="0.25">
      <c r="C135" s="185">
        <v>786</v>
      </c>
      <c r="D135" s="177">
        <v>45086</v>
      </c>
      <c r="E135" s="178" t="s">
        <v>2559</v>
      </c>
      <c r="F135" s="179" t="s">
        <v>12</v>
      </c>
      <c r="G135" s="231">
        <v>446250</v>
      </c>
      <c r="I135" s="203">
        <v>45009</v>
      </c>
      <c r="J135" s="196" t="s">
        <v>181</v>
      </c>
      <c r="K135" s="196" t="s">
        <v>182</v>
      </c>
      <c r="L135" s="197" t="s">
        <v>12</v>
      </c>
      <c r="M135" s="197">
        <v>1</v>
      </c>
      <c r="N135" s="231">
        <v>114742.0729</v>
      </c>
      <c r="O135" s="106"/>
      <c r="P135" s="106"/>
      <c r="Q135" s="106"/>
      <c r="T135" s="247"/>
      <c r="U135" s="247"/>
      <c r="V135" s="247"/>
      <c r="W135" s="247"/>
      <c r="X135" s="247"/>
      <c r="Y135" s="247"/>
      <c r="Z135" s="247"/>
      <c r="AA135" s="247"/>
      <c r="AB135" s="247"/>
      <c r="AC135" s="247"/>
      <c r="AD135" s="247"/>
      <c r="AE135" s="247"/>
      <c r="AF135" s="247"/>
    </row>
    <row r="136" spans="3:32" ht="15.75" thickBot="1" x14ac:dyDescent="0.3">
      <c r="C136" s="185">
        <v>3276</v>
      </c>
      <c r="D136" s="177">
        <v>45086</v>
      </c>
      <c r="E136" s="178" t="s">
        <v>2560</v>
      </c>
      <c r="F136" s="179" t="s">
        <v>12</v>
      </c>
      <c r="G136" s="231">
        <v>119000</v>
      </c>
      <c r="I136" s="199">
        <v>45016</v>
      </c>
      <c r="J136" s="200" t="s">
        <v>74</v>
      </c>
      <c r="K136" s="200" t="s">
        <v>75</v>
      </c>
      <c r="L136" s="201" t="s">
        <v>12</v>
      </c>
      <c r="M136" s="201">
        <v>2</v>
      </c>
      <c r="N136" s="232">
        <v>670975.24</v>
      </c>
      <c r="O136" s="106"/>
      <c r="P136" s="106"/>
      <c r="Q136" s="106"/>
      <c r="T136" s="247"/>
      <c r="U136" s="247"/>
      <c r="V136" s="247"/>
      <c r="W136" s="247"/>
      <c r="X136" s="247"/>
      <c r="Y136" s="247"/>
      <c r="Z136" s="247"/>
      <c r="AA136" s="247"/>
      <c r="AB136" s="247"/>
      <c r="AC136" s="247"/>
      <c r="AD136" s="247"/>
      <c r="AE136" s="247"/>
      <c r="AF136" s="247"/>
    </row>
    <row r="137" spans="3:32" x14ac:dyDescent="0.25">
      <c r="C137" s="185">
        <v>3276</v>
      </c>
      <c r="D137" s="177">
        <v>45086</v>
      </c>
      <c r="E137" s="178" t="s">
        <v>1190</v>
      </c>
      <c r="F137" s="179" t="s">
        <v>12</v>
      </c>
      <c r="G137" s="231">
        <v>44625</v>
      </c>
      <c r="I137" s="370">
        <v>45019</v>
      </c>
      <c r="J137" s="371" t="s">
        <v>1432</v>
      </c>
      <c r="K137" s="371" t="s">
        <v>1433</v>
      </c>
      <c r="L137" s="198" t="s">
        <v>12</v>
      </c>
      <c r="M137" s="198">
        <v>4</v>
      </c>
      <c r="N137" s="233">
        <v>16968.36232</v>
      </c>
      <c r="O137" s="106"/>
      <c r="P137" s="106"/>
      <c r="Q137" s="106"/>
      <c r="T137" s="247"/>
      <c r="U137" s="247"/>
      <c r="V137" s="247"/>
      <c r="W137" s="247"/>
      <c r="X137" s="247"/>
      <c r="Y137" s="247"/>
      <c r="Z137" s="247"/>
      <c r="AA137" s="247"/>
      <c r="AB137" s="247"/>
      <c r="AC137" s="247"/>
      <c r="AD137" s="247"/>
      <c r="AE137" s="247"/>
      <c r="AF137" s="247"/>
    </row>
    <row r="138" spans="3:32" x14ac:dyDescent="0.25">
      <c r="C138" s="185">
        <v>3276</v>
      </c>
      <c r="D138" s="177">
        <v>45086</v>
      </c>
      <c r="E138" s="178" t="s">
        <v>2561</v>
      </c>
      <c r="F138" s="179" t="s">
        <v>12</v>
      </c>
      <c r="G138" s="231">
        <v>29750</v>
      </c>
      <c r="I138" s="203">
        <v>45020</v>
      </c>
      <c r="J138" s="196" t="s">
        <v>499</v>
      </c>
      <c r="K138" s="196" t="s">
        <v>500</v>
      </c>
      <c r="L138" s="197" t="s">
        <v>12</v>
      </c>
      <c r="M138" s="197">
        <v>2</v>
      </c>
      <c r="N138" s="231">
        <v>111384</v>
      </c>
      <c r="O138" s="106"/>
      <c r="P138" s="106"/>
      <c r="Q138" s="106"/>
      <c r="T138" s="247"/>
      <c r="U138" s="247"/>
      <c r="V138" s="247"/>
      <c r="W138" s="247"/>
      <c r="X138" s="247"/>
      <c r="Y138" s="247"/>
      <c r="Z138" s="247"/>
      <c r="AA138" s="247"/>
      <c r="AB138" s="247"/>
      <c r="AC138" s="247"/>
      <c r="AD138" s="247"/>
      <c r="AE138" s="247"/>
      <c r="AF138" s="247"/>
    </row>
    <row r="139" spans="3:32" x14ac:dyDescent="0.25">
      <c r="C139" s="185">
        <v>3283</v>
      </c>
      <c r="D139" s="177">
        <v>45089</v>
      </c>
      <c r="E139" s="178" t="s">
        <v>2562</v>
      </c>
      <c r="F139" s="179" t="s">
        <v>12</v>
      </c>
      <c r="G139" s="231">
        <v>148750</v>
      </c>
      <c r="I139" s="203">
        <v>45020</v>
      </c>
      <c r="J139" s="196" t="s">
        <v>175</v>
      </c>
      <c r="K139" s="196" t="s">
        <v>176</v>
      </c>
      <c r="L139" s="197" t="s">
        <v>12</v>
      </c>
      <c r="M139" s="197">
        <v>1</v>
      </c>
      <c r="N139" s="231">
        <v>23205</v>
      </c>
      <c r="O139" s="106"/>
      <c r="P139" s="106"/>
      <c r="Q139" s="106"/>
      <c r="T139" s="247"/>
      <c r="U139" s="247"/>
      <c r="V139" s="247"/>
      <c r="W139" s="247"/>
      <c r="X139" s="247"/>
      <c r="Y139" s="247"/>
      <c r="Z139" s="247"/>
      <c r="AA139" s="247"/>
      <c r="AB139" s="247"/>
      <c r="AC139" s="247"/>
      <c r="AD139" s="247"/>
      <c r="AE139" s="247"/>
      <c r="AF139" s="247"/>
    </row>
    <row r="140" spans="3:32" x14ac:dyDescent="0.25">
      <c r="C140" s="185">
        <v>3283</v>
      </c>
      <c r="D140" s="177">
        <v>45089</v>
      </c>
      <c r="E140" s="178" t="s">
        <v>2563</v>
      </c>
      <c r="F140" s="179" t="s">
        <v>12</v>
      </c>
      <c r="G140" s="231">
        <v>89250</v>
      </c>
      <c r="I140" s="203">
        <v>45020</v>
      </c>
      <c r="J140" s="196" t="s">
        <v>503</v>
      </c>
      <c r="K140" s="196" t="s">
        <v>504</v>
      </c>
      <c r="L140" s="197" t="s">
        <v>12</v>
      </c>
      <c r="M140" s="197">
        <v>5</v>
      </c>
      <c r="N140" s="231">
        <v>23205</v>
      </c>
      <c r="O140" s="106"/>
      <c r="P140" s="106"/>
      <c r="Q140" s="106"/>
      <c r="T140" s="247"/>
      <c r="U140" s="247"/>
      <c r="V140" s="247"/>
      <c r="W140" s="247"/>
      <c r="X140" s="247"/>
      <c r="Y140" s="247"/>
      <c r="Z140" s="247"/>
      <c r="AA140" s="247"/>
      <c r="AB140" s="247"/>
      <c r="AC140" s="247"/>
      <c r="AD140" s="247"/>
      <c r="AE140" s="247"/>
      <c r="AF140" s="247"/>
    </row>
    <row r="141" spans="3:32" x14ac:dyDescent="0.25">
      <c r="C141" s="185">
        <v>3283</v>
      </c>
      <c r="D141" s="177">
        <v>45089</v>
      </c>
      <c r="E141" s="178" t="s">
        <v>2564</v>
      </c>
      <c r="F141" s="179" t="s">
        <v>12</v>
      </c>
      <c r="G141" s="231">
        <v>178500</v>
      </c>
      <c r="I141" s="203">
        <v>45020</v>
      </c>
      <c r="J141" s="196" t="s">
        <v>1679</v>
      </c>
      <c r="K141" s="196" t="s">
        <v>1680</v>
      </c>
      <c r="L141" s="197" t="s">
        <v>12</v>
      </c>
      <c r="M141" s="197">
        <v>1</v>
      </c>
      <c r="N141" s="231">
        <v>77350</v>
      </c>
      <c r="O141" s="106"/>
      <c r="P141" s="106"/>
      <c r="Q141" s="106"/>
      <c r="T141" s="247"/>
      <c r="U141" s="247"/>
      <c r="V141" s="247"/>
      <c r="W141" s="247"/>
      <c r="X141" s="247"/>
      <c r="Y141" s="247"/>
      <c r="Z141" s="247"/>
      <c r="AA141" s="247"/>
      <c r="AB141" s="247"/>
      <c r="AC141" s="247"/>
      <c r="AD141" s="247"/>
      <c r="AE141" s="247"/>
      <c r="AF141" s="247"/>
    </row>
    <row r="142" spans="3:32" x14ac:dyDescent="0.25">
      <c r="C142" s="185">
        <v>3283</v>
      </c>
      <c r="D142" s="177">
        <v>45089</v>
      </c>
      <c r="E142" s="178" t="s">
        <v>1190</v>
      </c>
      <c r="F142" s="179" t="s">
        <v>12</v>
      </c>
      <c r="G142" s="231">
        <v>44625</v>
      </c>
      <c r="I142" s="203">
        <v>45020</v>
      </c>
      <c r="J142" s="196" t="s">
        <v>694</v>
      </c>
      <c r="K142" s="196" t="s">
        <v>819</v>
      </c>
      <c r="L142" s="197" t="s">
        <v>12</v>
      </c>
      <c r="M142" s="197">
        <v>3</v>
      </c>
      <c r="N142" s="231">
        <v>4641</v>
      </c>
      <c r="O142" s="106"/>
      <c r="P142" s="106"/>
      <c r="Q142" s="106"/>
      <c r="T142" s="247"/>
      <c r="U142" s="247"/>
      <c r="V142" s="247"/>
      <c r="W142" s="247"/>
      <c r="X142" s="247"/>
      <c r="Y142" s="247"/>
      <c r="Z142" s="247"/>
      <c r="AA142" s="247"/>
      <c r="AB142" s="247"/>
      <c r="AC142" s="247"/>
      <c r="AD142" s="247"/>
      <c r="AE142" s="247"/>
      <c r="AF142" s="247"/>
    </row>
    <row r="143" spans="3:32" x14ac:dyDescent="0.25">
      <c r="C143" s="185">
        <v>3279</v>
      </c>
      <c r="D143" s="177">
        <v>45090</v>
      </c>
      <c r="E143" s="178" t="s">
        <v>2565</v>
      </c>
      <c r="F143" s="179" t="s">
        <v>12</v>
      </c>
      <c r="G143" s="231">
        <v>565250</v>
      </c>
      <c r="I143" s="203">
        <v>45020</v>
      </c>
      <c r="J143" s="196" t="s">
        <v>169</v>
      </c>
      <c r="K143" s="196" t="s">
        <v>1681</v>
      </c>
      <c r="L143" s="197" t="s">
        <v>12</v>
      </c>
      <c r="M143" s="197">
        <v>8</v>
      </c>
      <c r="N143" s="231">
        <v>6188</v>
      </c>
      <c r="O143" s="106"/>
      <c r="P143" s="106"/>
      <c r="Q143" s="106"/>
      <c r="T143" s="247"/>
      <c r="U143" s="247"/>
      <c r="V143" s="247"/>
      <c r="W143" s="247"/>
      <c r="X143" s="247"/>
      <c r="Y143" s="247"/>
      <c r="Z143" s="247"/>
      <c r="AA143" s="247"/>
      <c r="AB143" s="247"/>
      <c r="AC143" s="247"/>
      <c r="AD143" s="247"/>
      <c r="AE143" s="247"/>
      <c r="AF143" s="247"/>
    </row>
    <row r="144" spans="3:32" x14ac:dyDescent="0.25">
      <c r="C144" s="185">
        <v>3279</v>
      </c>
      <c r="D144" s="177">
        <v>45090</v>
      </c>
      <c r="E144" s="178" t="s">
        <v>2566</v>
      </c>
      <c r="F144" s="179" t="s">
        <v>12</v>
      </c>
      <c r="G144" s="231">
        <v>342125</v>
      </c>
      <c r="I144" s="203">
        <v>45020</v>
      </c>
      <c r="J144" s="196" t="s">
        <v>1682</v>
      </c>
      <c r="K144" s="196" t="s">
        <v>1683</v>
      </c>
      <c r="L144" s="197" t="s">
        <v>12</v>
      </c>
      <c r="M144" s="197">
        <v>1</v>
      </c>
      <c r="N144" s="231">
        <v>9481.2845399999987</v>
      </c>
      <c r="O144" s="106"/>
      <c r="P144" s="106"/>
      <c r="Q144" s="106"/>
      <c r="T144" s="247"/>
      <c r="U144" s="247"/>
      <c r="V144" s="247"/>
      <c r="W144" s="247"/>
      <c r="X144" s="247"/>
      <c r="Y144" s="247"/>
      <c r="Z144" s="247"/>
      <c r="AA144" s="247"/>
      <c r="AB144" s="247"/>
      <c r="AC144" s="247"/>
      <c r="AD144" s="247"/>
      <c r="AE144" s="247"/>
      <c r="AF144" s="247"/>
    </row>
    <row r="145" spans="3:32" x14ac:dyDescent="0.25">
      <c r="C145" s="185">
        <v>3279</v>
      </c>
      <c r="D145" s="177">
        <v>45090</v>
      </c>
      <c r="E145" s="178" t="s">
        <v>2567</v>
      </c>
      <c r="F145" s="179" t="s">
        <v>12</v>
      </c>
      <c r="G145" s="231">
        <v>59500</v>
      </c>
      <c r="I145" s="203">
        <v>45020</v>
      </c>
      <c r="J145" s="196" t="s">
        <v>1684</v>
      </c>
      <c r="K145" s="196" t="s">
        <v>1685</v>
      </c>
      <c r="L145" s="197" t="s">
        <v>12</v>
      </c>
      <c r="M145" s="197">
        <v>1</v>
      </c>
      <c r="N145" s="231">
        <v>508.46796000000006</v>
      </c>
      <c r="O145" s="106"/>
      <c r="P145" s="106"/>
      <c r="Q145" s="106"/>
      <c r="T145" s="247"/>
      <c r="U145" s="247"/>
      <c r="V145" s="247"/>
      <c r="W145" s="247"/>
      <c r="X145" s="247"/>
      <c r="Y145" s="247"/>
      <c r="Z145" s="247"/>
      <c r="AA145" s="247"/>
      <c r="AB145" s="247"/>
      <c r="AC145" s="247"/>
      <c r="AD145" s="247"/>
      <c r="AE145" s="247"/>
      <c r="AF145" s="247"/>
    </row>
    <row r="146" spans="3:32" x14ac:dyDescent="0.25">
      <c r="C146" s="185">
        <v>3279</v>
      </c>
      <c r="D146" s="177">
        <v>45090</v>
      </c>
      <c r="E146" s="178" t="s">
        <v>2568</v>
      </c>
      <c r="F146" s="179" t="s">
        <v>12</v>
      </c>
      <c r="G146" s="231">
        <v>89250</v>
      </c>
      <c r="I146" s="203">
        <v>45020</v>
      </c>
      <c r="J146" s="196" t="s">
        <v>746</v>
      </c>
      <c r="K146" s="196" t="s">
        <v>747</v>
      </c>
      <c r="L146" s="197" t="s">
        <v>12</v>
      </c>
      <c r="M146" s="197">
        <v>2</v>
      </c>
      <c r="N146" s="231">
        <v>2061.1918600000004</v>
      </c>
      <c r="O146" s="106"/>
      <c r="P146" s="106"/>
      <c r="Q146" s="106"/>
      <c r="T146" s="247"/>
      <c r="U146" s="247"/>
      <c r="V146" s="247"/>
      <c r="W146" s="247"/>
      <c r="X146" s="247"/>
      <c r="Y146" s="247"/>
      <c r="Z146" s="247"/>
      <c r="AA146" s="247"/>
      <c r="AB146" s="247"/>
      <c r="AC146" s="247"/>
      <c r="AD146" s="247"/>
      <c r="AE146" s="247"/>
      <c r="AF146" s="247"/>
    </row>
    <row r="147" spans="3:32" x14ac:dyDescent="0.25">
      <c r="C147" s="185">
        <v>293</v>
      </c>
      <c r="D147" s="177">
        <v>45091</v>
      </c>
      <c r="E147" s="178" t="s">
        <v>2569</v>
      </c>
      <c r="F147" s="179" t="s">
        <v>12</v>
      </c>
      <c r="G147" s="231">
        <v>208250</v>
      </c>
      <c r="I147" s="203">
        <v>45020</v>
      </c>
      <c r="J147" s="196" t="s">
        <v>1686</v>
      </c>
      <c r="K147" s="196" t="s">
        <v>1687</v>
      </c>
      <c r="L147" s="197" t="s">
        <v>12</v>
      </c>
      <c r="M147" s="197">
        <v>65</v>
      </c>
      <c r="N147" s="231">
        <v>25248.354950000004</v>
      </c>
      <c r="O147" s="106"/>
      <c r="P147" s="106"/>
      <c r="Q147" s="106"/>
      <c r="T147" s="247"/>
      <c r="U147" s="247"/>
      <c r="V147" s="247"/>
      <c r="W147" s="247"/>
      <c r="X147" s="247"/>
      <c r="Y147" s="247"/>
      <c r="Z147" s="247"/>
      <c r="AA147" s="247"/>
      <c r="AB147" s="247"/>
      <c r="AC147" s="247"/>
      <c r="AD147" s="247"/>
      <c r="AE147" s="247"/>
      <c r="AF147" s="247"/>
    </row>
    <row r="148" spans="3:32" x14ac:dyDescent="0.25">
      <c r="C148" s="185">
        <v>832</v>
      </c>
      <c r="D148" s="177">
        <v>45098</v>
      </c>
      <c r="E148" s="178" t="s">
        <v>2570</v>
      </c>
      <c r="F148" s="179" t="s">
        <v>12</v>
      </c>
      <c r="G148" s="231">
        <v>297500</v>
      </c>
      <c r="I148" s="203">
        <v>45020</v>
      </c>
      <c r="J148" s="196" t="s">
        <v>636</v>
      </c>
      <c r="K148" s="196" t="s">
        <v>637</v>
      </c>
      <c r="L148" s="197" t="s">
        <v>12</v>
      </c>
      <c r="M148" s="197">
        <v>1</v>
      </c>
      <c r="N148" s="231">
        <v>28049.507849999998</v>
      </c>
      <c r="O148" s="106"/>
      <c r="P148" s="106"/>
      <c r="Q148" s="106"/>
    </row>
    <row r="149" spans="3:32" x14ac:dyDescent="0.25">
      <c r="C149" s="185">
        <v>943</v>
      </c>
      <c r="D149" s="177">
        <v>45098</v>
      </c>
      <c r="E149" s="178" t="s">
        <v>2571</v>
      </c>
      <c r="F149" s="179" t="s">
        <v>12</v>
      </c>
      <c r="G149" s="231">
        <v>104125</v>
      </c>
      <c r="I149" s="203">
        <v>45020</v>
      </c>
      <c r="J149" s="196" t="s">
        <v>181</v>
      </c>
      <c r="K149" s="196" t="s">
        <v>182</v>
      </c>
      <c r="L149" s="197" t="s">
        <v>12</v>
      </c>
      <c r="M149" s="197">
        <v>2</v>
      </c>
      <c r="N149" s="231">
        <v>229484.1458</v>
      </c>
      <c r="O149" s="106"/>
      <c r="P149" s="106"/>
      <c r="Q149" s="106"/>
    </row>
    <row r="150" spans="3:32" x14ac:dyDescent="0.25">
      <c r="C150" s="185">
        <v>333</v>
      </c>
      <c r="D150" s="177">
        <v>45104</v>
      </c>
      <c r="E150" s="178" t="s">
        <v>2572</v>
      </c>
      <c r="F150" s="179" t="s">
        <v>12</v>
      </c>
      <c r="G150" s="231">
        <v>133875</v>
      </c>
      <c r="I150" s="203">
        <v>45020</v>
      </c>
      <c r="J150" s="196" t="s">
        <v>1512</v>
      </c>
      <c r="K150" s="196" t="s">
        <v>1513</v>
      </c>
      <c r="L150" s="197" t="s">
        <v>12</v>
      </c>
      <c r="M150" s="197">
        <v>1</v>
      </c>
      <c r="N150" s="231">
        <v>18225.207000000002</v>
      </c>
      <c r="O150" s="106"/>
      <c r="P150" s="106"/>
      <c r="Q150" s="106"/>
    </row>
    <row r="151" spans="3:32" x14ac:dyDescent="0.25">
      <c r="C151" s="185">
        <v>329</v>
      </c>
      <c r="D151" s="177">
        <v>45105</v>
      </c>
      <c r="E151" s="178" t="s">
        <v>2573</v>
      </c>
      <c r="F151" s="179" t="s">
        <v>12</v>
      </c>
      <c r="G151" s="231">
        <v>223125</v>
      </c>
      <c r="I151" s="203">
        <v>45020</v>
      </c>
      <c r="J151" s="196" t="s">
        <v>636</v>
      </c>
      <c r="K151" s="196" t="s">
        <v>637</v>
      </c>
      <c r="L151" s="197" t="s">
        <v>12</v>
      </c>
      <c r="M151" s="197">
        <v>40</v>
      </c>
      <c r="N151" s="231">
        <v>1121980.314</v>
      </c>
      <c r="O151" s="106"/>
      <c r="P151" s="106"/>
      <c r="Q151" s="106"/>
    </row>
    <row r="152" spans="3:32" x14ac:dyDescent="0.25">
      <c r="C152" s="185">
        <v>340</v>
      </c>
      <c r="D152" s="177">
        <v>45106</v>
      </c>
      <c r="E152" s="178" t="s">
        <v>2574</v>
      </c>
      <c r="F152" s="179" t="s">
        <v>12</v>
      </c>
      <c r="G152" s="231">
        <v>148750</v>
      </c>
      <c r="I152" s="203">
        <v>45020</v>
      </c>
      <c r="J152" s="196" t="s">
        <v>1688</v>
      </c>
      <c r="K152" s="196" t="s">
        <v>1689</v>
      </c>
      <c r="L152" s="197" t="s">
        <v>12</v>
      </c>
      <c r="M152" s="197">
        <v>1</v>
      </c>
      <c r="N152" s="231">
        <v>197937.55163</v>
      </c>
      <c r="O152" s="106"/>
      <c r="P152" s="106"/>
      <c r="Q152" s="106"/>
    </row>
    <row r="153" spans="3:32" x14ac:dyDescent="0.25">
      <c r="C153" s="185">
        <v>342</v>
      </c>
      <c r="D153" s="177">
        <v>45107</v>
      </c>
      <c r="E153" s="178" t="s">
        <v>2575</v>
      </c>
      <c r="F153" s="179" t="s">
        <v>12</v>
      </c>
      <c r="G153" s="231">
        <v>104125</v>
      </c>
      <c r="I153" s="203">
        <v>45020</v>
      </c>
      <c r="J153" s="196" t="s">
        <v>660</v>
      </c>
      <c r="K153" s="196" t="s">
        <v>661</v>
      </c>
      <c r="L153" s="197" t="s">
        <v>12</v>
      </c>
      <c r="M153" s="197">
        <v>1</v>
      </c>
      <c r="N153" s="231">
        <v>75740.640429999999</v>
      </c>
      <c r="O153" s="106"/>
      <c r="P153" s="106"/>
      <c r="Q153" s="106"/>
    </row>
    <row r="154" spans="3:32" x14ac:dyDescent="0.25">
      <c r="C154" s="185">
        <v>3314</v>
      </c>
      <c r="D154" s="177">
        <v>45107</v>
      </c>
      <c r="E154" s="178" t="s">
        <v>2576</v>
      </c>
      <c r="F154" s="179" t="s">
        <v>12</v>
      </c>
      <c r="G154" s="231">
        <v>238000</v>
      </c>
      <c r="I154" s="203">
        <v>45020</v>
      </c>
      <c r="J154" s="196" t="s">
        <v>1690</v>
      </c>
      <c r="K154" s="196" t="s">
        <v>1691</v>
      </c>
      <c r="L154" s="197" t="s">
        <v>12</v>
      </c>
      <c r="M154" s="197">
        <v>1</v>
      </c>
      <c r="N154" s="231">
        <v>150832.5</v>
      </c>
      <c r="O154" s="106"/>
      <c r="P154" s="106"/>
      <c r="Q154" s="106"/>
    </row>
    <row r="155" spans="3:32" ht="15.75" thickBot="1" x14ac:dyDescent="0.3">
      <c r="C155" s="186">
        <v>3314</v>
      </c>
      <c r="D155" s="187">
        <v>45107</v>
      </c>
      <c r="E155" s="188" t="s">
        <v>1190</v>
      </c>
      <c r="F155" s="242" t="s">
        <v>12</v>
      </c>
      <c r="G155" s="232">
        <v>44625</v>
      </c>
      <c r="I155" s="203">
        <v>45020</v>
      </c>
      <c r="J155" s="196" t="s">
        <v>386</v>
      </c>
      <c r="K155" s="196" t="s">
        <v>387</v>
      </c>
      <c r="L155" s="197" t="s">
        <v>12</v>
      </c>
      <c r="M155" s="197">
        <v>2</v>
      </c>
      <c r="N155" s="231">
        <v>52194.882740000001</v>
      </c>
      <c r="O155" s="106"/>
      <c r="P155" s="106"/>
      <c r="Q155" s="106"/>
    </row>
    <row r="156" spans="3:32" x14ac:dyDescent="0.25">
      <c r="C156" s="477">
        <v>3316</v>
      </c>
      <c r="D156" s="478">
        <v>45110</v>
      </c>
      <c r="E156" s="479" t="s">
        <v>3015</v>
      </c>
      <c r="F156" s="480" t="s">
        <v>12</v>
      </c>
      <c r="G156" s="468">
        <v>223125</v>
      </c>
      <c r="I156" s="203">
        <v>45020</v>
      </c>
      <c r="J156" s="196" t="s">
        <v>229</v>
      </c>
      <c r="K156" s="196" t="s">
        <v>230</v>
      </c>
      <c r="L156" s="197" t="s">
        <v>12</v>
      </c>
      <c r="M156" s="197">
        <v>10</v>
      </c>
      <c r="N156" s="231">
        <v>276820.64409999998</v>
      </c>
      <c r="O156" s="106"/>
      <c r="P156" s="106"/>
      <c r="Q156" s="106"/>
    </row>
    <row r="157" spans="3:32" x14ac:dyDescent="0.25">
      <c r="C157" s="481">
        <v>3316</v>
      </c>
      <c r="D157" s="452">
        <v>45110</v>
      </c>
      <c r="E157" s="451" t="s">
        <v>1326</v>
      </c>
      <c r="F157" s="453" t="s">
        <v>12</v>
      </c>
      <c r="G157" s="482">
        <v>208250</v>
      </c>
      <c r="I157" s="203">
        <v>45026</v>
      </c>
      <c r="J157" s="196" t="s">
        <v>1692</v>
      </c>
      <c r="K157" s="196" t="s">
        <v>1693</v>
      </c>
      <c r="L157" s="197" t="s">
        <v>12</v>
      </c>
      <c r="M157" s="197">
        <v>2</v>
      </c>
      <c r="N157" s="231">
        <v>23823.8</v>
      </c>
      <c r="O157" s="106"/>
      <c r="P157" s="106"/>
      <c r="Q157" s="106"/>
    </row>
    <row r="158" spans="3:32" x14ac:dyDescent="0.25">
      <c r="C158" s="481">
        <v>3316</v>
      </c>
      <c r="D158" s="452">
        <v>45110</v>
      </c>
      <c r="E158" s="451" t="s">
        <v>1190</v>
      </c>
      <c r="F158" s="453" t="s">
        <v>12</v>
      </c>
      <c r="G158" s="482">
        <v>44625</v>
      </c>
      <c r="I158" s="203">
        <v>45026</v>
      </c>
      <c r="J158" s="196" t="s">
        <v>1694</v>
      </c>
      <c r="K158" s="196" t="s">
        <v>1695</v>
      </c>
      <c r="L158" s="197" t="s">
        <v>12</v>
      </c>
      <c r="M158" s="197">
        <v>1</v>
      </c>
      <c r="N158" s="231">
        <v>19842.73473</v>
      </c>
      <c r="O158" s="106"/>
      <c r="P158" s="106"/>
      <c r="Q158" s="106"/>
    </row>
    <row r="159" spans="3:32" x14ac:dyDescent="0.25">
      <c r="C159" s="481">
        <v>3316</v>
      </c>
      <c r="D159" s="452">
        <v>45110</v>
      </c>
      <c r="E159" s="451" t="s">
        <v>3016</v>
      </c>
      <c r="F159" s="453" t="s">
        <v>12</v>
      </c>
      <c r="G159" s="482">
        <v>119000</v>
      </c>
      <c r="I159" s="203">
        <v>45026</v>
      </c>
      <c r="J159" s="196" t="s">
        <v>1696</v>
      </c>
      <c r="K159" s="196" t="s">
        <v>1697</v>
      </c>
      <c r="L159" s="197" t="s">
        <v>12</v>
      </c>
      <c r="M159" s="197">
        <v>1</v>
      </c>
      <c r="N159" s="231">
        <v>18110.342250000002</v>
      </c>
      <c r="O159" s="106"/>
      <c r="P159" s="106"/>
      <c r="Q159" s="106"/>
    </row>
    <row r="160" spans="3:32" x14ac:dyDescent="0.25">
      <c r="C160" s="481" t="s">
        <v>3017</v>
      </c>
      <c r="D160" s="452">
        <v>45111</v>
      </c>
      <c r="E160" s="451" t="s">
        <v>3018</v>
      </c>
      <c r="F160" s="453" t="s">
        <v>12</v>
      </c>
      <c r="G160" s="482">
        <v>223125</v>
      </c>
      <c r="I160" s="203">
        <v>45026</v>
      </c>
      <c r="J160" s="196" t="s">
        <v>1698</v>
      </c>
      <c r="K160" s="196" t="s">
        <v>1699</v>
      </c>
      <c r="L160" s="197" t="s">
        <v>12</v>
      </c>
      <c r="M160" s="197">
        <v>1</v>
      </c>
      <c r="N160" s="231">
        <v>11945.732890000001</v>
      </c>
      <c r="O160" s="106"/>
      <c r="P160" s="106"/>
      <c r="Q160" s="106"/>
    </row>
    <row r="161" spans="3:17" x14ac:dyDescent="0.25">
      <c r="C161" s="481" t="s">
        <v>3019</v>
      </c>
      <c r="D161" s="452">
        <v>45111</v>
      </c>
      <c r="E161" s="451" t="s">
        <v>3020</v>
      </c>
      <c r="F161" s="453" t="s">
        <v>12</v>
      </c>
      <c r="G161" s="482">
        <v>148750</v>
      </c>
      <c r="I161" s="203">
        <v>45026</v>
      </c>
      <c r="J161" s="196" t="s">
        <v>1700</v>
      </c>
      <c r="K161" s="196" t="s">
        <v>1701</v>
      </c>
      <c r="L161" s="197" t="s">
        <v>12</v>
      </c>
      <c r="M161" s="197">
        <v>1</v>
      </c>
      <c r="N161" s="231">
        <v>13059.062380000003</v>
      </c>
      <c r="O161" s="106"/>
      <c r="P161" s="106"/>
      <c r="Q161" s="106"/>
    </row>
    <row r="162" spans="3:17" x14ac:dyDescent="0.25">
      <c r="C162" s="481">
        <v>353</v>
      </c>
      <c r="D162" s="452">
        <v>45112</v>
      </c>
      <c r="E162" s="451" t="s">
        <v>3021</v>
      </c>
      <c r="F162" s="453" t="s">
        <v>12</v>
      </c>
      <c r="G162" s="482">
        <v>215687.5</v>
      </c>
      <c r="I162" s="203">
        <v>45026</v>
      </c>
      <c r="J162" s="196" t="s">
        <v>1064</v>
      </c>
      <c r="K162" s="196" t="s">
        <v>1065</v>
      </c>
      <c r="L162" s="197" t="s">
        <v>12</v>
      </c>
      <c r="M162" s="197">
        <v>2</v>
      </c>
      <c r="N162" s="231">
        <v>2329.1322599999999</v>
      </c>
      <c r="O162" s="106"/>
      <c r="P162" s="106"/>
      <c r="Q162" s="106"/>
    </row>
    <row r="163" spans="3:17" x14ac:dyDescent="0.25">
      <c r="C163" s="481">
        <v>836</v>
      </c>
      <c r="D163" s="452">
        <v>45115</v>
      </c>
      <c r="E163" s="451" t="s">
        <v>3022</v>
      </c>
      <c r="F163" s="453" t="s">
        <v>12</v>
      </c>
      <c r="G163" s="482">
        <v>267750</v>
      </c>
      <c r="I163" s="203">
        <v>45026</v>
      </c>
      <c r="J163" s="196" t="s">
        <v>1702</v>
      </c>
      <c r="K163" s="196" t="s">
        <v>1703</v>
      </c>
      <c r="L163" s="197" t="s">
        <v>12</v>
      </c>
      <c r="M163" s="197">
        <v>2</v>
      </c>
      <c r="N163" s="231">
        <v>1339.2688400000002</v>
      </c>
      <c r="O163" s="106"/>
      <c r="P163" s="106"/>
      <c r="Q163" s="106"/>
    </row>
    <row r="164" spans="3:17" x14ac:dyDescent="0.25">
      <c r="C164" s="481">
        <v>365</v>
      </c>
      <c r="D164" s="452">
        <v>45117</v>
      </c>
      <c r="E164" s="451" t="s">
        <v>949</v>
      </c>
      <c r="F164" s="453" t="s">
        <v>12</v>
      </c>
      <c r="G164" s="482">
        <v>66937.5</v>
      </c>
      <c r="I164" s="203">
        <v>45026</v>
      </c>
      <c r="J164" s="196" t="s">
        <v>1114</v>
      </c>
      <c r="K164" s="196" t="s">
        <v>1115</v>
      </c>
      <c r="L164" s="197" t="s">
        <v>12</v>
      </c>
      <c r="M164" s="197">
        <v>2</v>
      </c>
      <c r="N164" s="231">
        <v>248.51007999999999</v>
      </c>
      <c r="O164" s="106"/>
      <c r="P164" s="106"/>
      <c r="Q164" s="106"/>
    </row>
    <row r="165" spans="3:17" x14ac:dyDescent="0.25">
      <c r="C165" s="481">
        <v>3330</v>
      </c>
      <c r="D165" s="452">
        <v>45118</v>
      </c>
      <c r="E165" s="451" t="s">
        <v>1190</v>
      </c>
      <c r="F165" s="453" t="s">
        <v>12</v>
      </c>
      <c r="G165" s="482">
        <v>44625</v>
      </c>
      <c r="I165" s="203">
        <v>45026</v>
      </c>
      <c r="J165" s="196" t="s">
        <v>1704</v>
      </c>
      <c r="K165" s="196" t="s">
        <v>1705</v>
      </c>
      <c r="L165" s="197" t="s">
        <v>12</v>
      </c>
      <c r="M165" s="197">
        <v>1</v>
      </c>
      <c r="N165" s="231">
        <v>5747.9867899999999</v>
      </c>
      <c r="O165" s="106"/>
      <c r="P165" s="106"/>
      <c r="Q165" s="106"/>
    </row>
    <row r="166" spans="3:17" x14ac:dyDescent="0.25">
      <c r="C166" s="481">
        <v>3330</v>
      </c>
      <c r="D166" s="452">
        <v>45118</v>
      </c>
      <c r="E166" s="451" t="s">
        <v>3023</v>
      </c>
      <c r="F166" s="453" t="s">
        <v>12</v>
      </c>
      <c r="G166" s="482">
        <v>252875</v>
      </c>
      <c r="I166" s="203">
        <v>45026</v>
      </c>
      <c r="J166" s="196" t="s">
        <v>289</v>
      </c>
      <c r="K166" s="196" t="s">
        <v>290</v>
      </c>
      <c r="L166" s="197" t="s">
        <v>12</v>
      </c>
      <c r="M166" s="197">
        <v>1</v>
      </c>
      <c r="N166" s="231">
        <v>747.71150999999998</v>
      </c>
      <c r="O166" s="106"/>
      <c r="P166" s="106"/>
      <c r="Q166" s="106"/>
    </row>
    <row r="167" spans="3:17" x14ac:dyDescent="0.25">
      <c r="C167" s="481">
        <v>843</v>
      </c>
      <c r="D167" s="452">
        <v>45122</v>
      </c>
      <c r="E167" s="451" t="s">
        <v>3024</v>
      </c>
      <c r="F167" s="453" t="s">
        <v>12</v>
      </c>
      <c r="G167" s="482">
        <v>232050</v>
      </c>
      <c r="I167" s="203">
        <v>45026</v>
      </c>
      <c r="J167" s="196" t="s">
        <v>1706</v>
      </c>
      <c r="K167" s="196" t="s">
        <v>1707</v>
      </c>
      <c r="L167" s="197" t="s">
        <v>12</v>
      </c>
      <c r="M167" s="197">
        <v>1</v>
      </c>
      <c r="N167" s="231">
        <v>484901.00841000001</v>
      </c>
      <c r="O167" s="106"/>
      <c r="P167" s="106"/>
      <c r="Q167" s="106"/>
    </row>
    <row r="168" spans="3:17" x14ac:dyDescent="0.25">
      <c r="C168" s="481" t="s">
        <v>3025</v>
      </c>
      <c r="D168" s="460">
        <v>45124</v>
      </c>
      <c r="E168" s="451" t="s">
        <v>3026</v>
      </c>
      <c r="F168" s="453" t="s">
        <v>12</v>
      </c>
      <c r="G168" s="482">
        <v>148750</v>
      </c>
      <c r="I168" s="203">
        <v>45026</v>
      </c>
      <c r="J168" s="196" t="s">
        <v>74</v>
      </c>
      <c r="K168" s="196" t="s">
        <v>75</v>
      </c>
      <c r="L168" s="197" t="s">
        <v>12</v>
      </c>
      <c r="M168" s="197">
        <v>1</v>
      </c>
      <c r="N168" s="231">
        <v>329974.73600000003</v>
      </c>
      <c r="O168" s="106"/>
      <c r="P168" s="106"/>
      <c r="Q168" s="106"/>
    </row>
    <row r="169" spans="3:17" x14ac:dyDescent="0.25">
      <c r="C169" s="481">
        <v>3346</v>
      </c>
      <c r="D169" s="452">
        <v>45125</v>
      </c>
      <c r="E169" s="451" t="s">
        <v>3027</v>
      </c>
      <c r="F169" s="453" t="s">
        <v>12</v>
      </c>
      <c r="G169" s="482">
        <v>238000</v>
      </c>
      <c r="I169" s="203">
        <v>45027</v>
      </c>
      <c r="J169" s="196" t="s">
        <v>1708</v>
      </c>
      <c r="K169" s="196" t="s">
        <v>1709</v>
      </c>
      <c r="L169" s="197" t="s">
        <v>12</v>
      </c>
      <c r="M169" s="197">
        <v>8</v>
      </c>
      <c r="N169" s="231">
        <v>5853.848</v>
      </c>
      <c r="O169" s="106"/>
      <c r="P169" s="106"/>
      <c r="Q169" s="106"/>
    </row>
    <row r="170" spans="3:17" x14ac:dyDescent="0.25">
      <c r="C170" s="481">
        <v>3346</v>
      </c>
      <c r="D170" s="452">
        <v>45125</v>
      </c>
      <c r="E170" s="451" t="s">
        <v>3028</v>
      </c>
      <c r="F170" s="453" t="s">
        <v>12</v>
      </c>
      <c r="G170" s="482">
        <v>238000</v>
      </c>
      <c r="I170" s="203">
        <v>45027</v>
      </c>
      <c r="J170" s="196" t="s">
        <v>273</v>
      </c>
      <c r="K170" s="196" t="s">
        <v>274</v>
      </c>
      <c r="L170" s="197" t="s">
        <v>12</v>
      </c>
      <c r="M170" s="197">
        <v>12</v>
      </c>
      <c r="N170" s="231">
        <v>1420.1460000000002</v>
      </c>
      <c r="O170" s="106"/>
      <c r="P170" s="106"/>
      <c r="Q170" s="106"/>
    </row>
    <row r="171" spans="3:17" x14ac:dyDescent="0.25">
      <c r="C171" s="481">
        <v>3346</v>
      </c>
      <c r="D171" s="452">
        <v>45125</v>
      </c>
      <c r="E171" s="451" t="s">
        <v>3029</v>
      </c>
      <c r="F171" s="453" t="s">
        <v>12</v>
      </c>
      <c r="G171" s="482">
        <v>44625</v>
      </c>
      <c r="I171" s="203">
        <v>45027</v>
      </c>
      <c r="J171" s="196" t="s">
        <v>1710</v>
      </c>
      <c r="K171" s="196" t="s">
        <v>1711</v>
      </c>
      <c r="L171" s="197" t="s">
        <v>12</v>
      </c>
      <c r="M171" s="197">
        <v>6</v>
      </c>
      <c r="N171" s="231">
        <v>1846.1898000000001</v>
      </c>
      <c r="O171" s="106"/>
      <c r="P171" s="106"/>
      <c r="Q171" s="106"/>
    </row>
    <row r="172" spans="3:17" x14ac:dyDescent="0.25">
      <c r="C172" s="481">
        <v>71</v>
      </c>
      <c r="D172" s="452">
        <v>45125</v>
      </c>
      <c r="E172" s="451" t="s">
        <v>3030</v>
      </c>
      <c r="F172" s="453" t="s">
        <v>12</v>
      </c>
      <c r="G172" s="482">
        <v>535500</v>
      </c>
      <c r="I172" s="203">
        <v>45027</v>
      </c>
      <c r="J172" s="196" t="s">
        <v>1512</v>
      </c>
      <c r="K172" s="196" t="s">
        <v>1513</v>
      </c>
      <c r="L172" s="197" t="s">
        <v>12</v>
      </c>
      <c r="M172" s="197">
        <v>0.5</v>
      </c>
      <c r="N172" s="231">
        <v>9112.6035000000011</v>
      </c>
      <c r="O172" s="106"/>
      <c r="P172" s="106"/>
      <c r="Q172" s="106"/>
    </row>
    <row r="173" spans="3:17" x14ac:dyDescent="0.25">
      <c r="C173" s="481">
        <v>71</v>
      </c>
      <c r="D173" s="452">
        <v>45125</v>
      </c>
      <c r="E173" s="451" t="s">
        <v>3031</v>
      </c>
      <c r="F173" s="453" t="s">
        <v>12</v>
      </c>
      <c r="G173" s="482">
        <v>371875</v>
      </c>
      <c r="I173" s="203">
        <v>45028</v>
      </c>
      <c r="J173" s="196" t="s">
        <v>1712</v>
      </c>
      <c r="K173" s="196" t="s">
        <v>1713</v>
      </c>
      <c r="L173" s="197" t="s">
        <v>12</v>
      </c>
      <c r="M173" s="197">
        <v>1</v>
      </c>
      <c r="N173" s="231">
        <v>27241.432400000005</v>
      </c>
      <c r="O173" s="106"/>
      <c r="P173" s="106"/>
      <c r="Q173" s="106"/>
    </row>
    <row r="174" spans="3:17" x14ac:dyDescent="0.25">
      <c r="C174" s="481">
        <v>71</v>
      </c>
      <c r="D174" s="452">
        <v>45125</v>
      </c>
      <c r="E174" s="451" t="s">
        <v>3032</v>
      </c>
      <c r="F174" s="453" t="s">
        <v>12</v>
      </c>
      <c r="G174" s="482">
        <v>223125</v>
      </c>
      <c r="I174" s="203">
        <v>45124</v>
      </c>
      <c r="J174" s="196" t="s">
        <v>1714</v>
      </c>
      <c r="K174" s="196" t="s">
        <v>1715</v>
      </c>
      <c r="L174" s="197" t="s">
        <v>12</v>
      </c>
      <c r="M174" s="197">
        <v>1</v>
      </c>
      <c r="N174" s="231">
        <v>22014.583500000001</v>
      </c>
      <c r="O174" s="106"/>
      <c r="P174" s="106"/>
      <c r="Q174" s="106"/>
    </row>
    <row r="175" spans="3:17" x14ac:dyDescent="0.25">
      <c r="C175" s="483">
        <v>1001</v>
      </c>
      <c r="D175" s="452">
        <v>45129</v>
      </c>
      <c r="E175" s="451" t="s">
        <v>3033</v>
      </c>
      <c r="F175" s="453" t="s">
        <v>12</v>
      </c>
      <c r="G175" s="482">
        <v>89250</v>
      </c>
      <c r="I175" s="203">
        <v>45029</v>
      </c>
      <c r="J175" s="196" t="s">
        <v>257</v>
      </c>
      <c r="K175" s="196" t="s">
        <v>258</v>
      </c>
      <c r="L175" s="197" t="s">
        <v>12</v>
      </c>
      <c r="M175" s="197">
        <v>1</v>
      </c>
      <c r="N175" s="231">
        <v>27226.503850000001</v>
      </c>
      <c r="O175" s="106"/>
      <c r="P175" s="106"/>
      <c r="Q175" s="106"/>
    </row>
    <row r="176" spans="3:17" x14ac:dyDescent="0.25">
      <c r="C176" s="483">
        <v>3353</v>
      </c>
      <c r="D176" s="452">
        <v>45128</v>
      </c>
      <c r="E176" s="451" t="s">
        <v>1190</v>
      </c>
      <c r="F176" s="453" t="s">
        <v>12</v>
      </c>
      <c r="G176" s="482">
        <v>44625</v>
      </c>
      <c r="I176" s="203">
        <v>45029</v>
      </c>
      <c r="J176" s="196" t="s">
        <v>1716</v>
      </c>
      <c r="K176" s="196" t="s">
        <v>1717</v>
      </c>
      <c r="L176" s="197" t="s">
        <v>12</v>
      </c>
      <c r="M176" s="197">
        <v>2</v>
      </c>
      <c r="N176" s="231">
        <v>19439.602000000003</v>
      </c>
      <c r="O176" s="106"/>
      <c r="P176" s="106"/>
      <c r="Q176" s="106"/>
    </row>
    <row r="177" spans="3:17" x14ac:dyDescent="0.25">
      <c r="C177" s="483">
        <v>3353</v>
      </c>
      <c r="D177" s="452">
        <v>45128</v>
      </c>
      <c r="E177" s="451" t="s">
        <v>3034</v>
      </c>
      <c r="F177" s="453" t="s">
        <v>12</v>
      </c>
      <c r="G177" s="482">
        <v>59500</v>
      </c>
      <c r="I177" s="203">
        <v>45029</v>
      </c>
      <c r="J177" s="196" t="s">
        <v>1718</v>
      </c>
      <c r="K177" s="196" t="s">
        <v>1719</v>
      </c>
      <c r="L177" s="197" t="s">
        <v>12</v>
      </c>
      <c r="M177" s="197">
        <v>2</v>
      </c>
      <c r="N177" s="231">
        <v>18084.02778</v>
      </c>
      <c r="O177" s="106"/>
      <c r="P177" s="106"/>
      <c r="Q177" s="106"/>
    </row>
    <row r="178" spans="3:17" x14ac:dyDescent="0.25">
      <c r="C178" s="483">
        <v>3353</v>
      </c>
      <c r="D178" s="452">
        <v>45128</v>
      </c>
      <c r="E178" s="451" t="s">
        <v>3035</v>
      </c>
      <c r="F178" s="453" t="s">
        <v>12</v>
      </c>
      <c r="G178" s="482">
        <v>17850</v>
      </c>
      <c r="I178" s="203">
        <v>45029</v>
      </c>
      <c r="J178" s="196" t="s">
        <v>1720</v>
      </c>
      <c r="K178" s="196" t="s">
        <v>1721</v>
      </c>
      <c r="L178" s="197" t="s">
        <v>12</v>
      </c>
      <c r="M178" s="197">
        <v>2</v>
      </c>
      <c r="N178" s="231">
        <v>47489.372839999996</v>
      </c>
      <c r="O178" s="106"/>
      <c r="P178" s="106"/>
      <c r="Q178" s="106"/>
    </row>
    <row r="179" spans="3:17" x14ac:dyDescent="0.25">
      <c r="C179" s="483">
        <v>3353</v>
      </c>
      <c r="D179" s="452">
        <v>45128</v>
      </c>
      <c r="E179" s="451" t="s">
        <v>3036</v>
      </c>
      <c r="F179" s="453" t="s">
        <v>12</v>
      </c>
      <c r="G179" s="482">
        <v>44625</v>
      </c>
      <c r="I179" s="203">
        <v>45029</v>
      </c>
      <c r="J179" s="196" t="s">
        <v>1722</v>
      </c>
      <c r="K179" s="196" t="s">
        <v>1723</v>
      </c>
      <c r="L179" s="197" t="s">
        <v>12</v>
      </c>
      <c r="M179" s="197">
        <v>1</v>
      </c>
      <c r="N179" s="231">
        <v>13232.713130000002</v>
      </c>
      <c r="O179" s="106"/>
      <c r="P179" s="106"/>
      <c r="Q179" s="106"/>
    </row>
    <row r="180" spans="3:17" x14ac:dyDescent="0.25">
      <c r="C180" s="483">
        <v>3353</v>
      </c>
      <c r="D180" s="452">
        <v>45128</v>
      </c>
      <c r="E180" s="451" t="s">
        <v>3037</v>
      </c>
      <c r="F180" s="453" t="s">
        <v>12</v>
      </c>
      <c r="G180" s="482">
        <v>44625</v>
      </c>
      <c r="I180" s="203">
        <v>45029</v>
      </c>
      <c r="J180" s="196" t="s">
        <v>1724</v>
      </c>
      <c r="K180" s="196" t="s">
        <v>1725</v>
      </c>
      <c r="L180" s="197" t="s">
        <v>12</v>
      </c>
      <c r="M180" s="197">
        <v>2</v>
      </c>
      <c r="N180" s="231">
        <v>7997.8352999999997</v>
      </c>
      <c r="O180" s="106"/>
      <c r="P180" s="106"/>
      <c r="Q180" s="106"/>
    </row>
    <row r="181" spans="3:17" x14ac:dyDescent="0.25">
      <c r="C181" s="483">
        <v>3353</v>
      </c>
      <c r="D181" s="452">
        <v>45128</v>
      </c>
      <c r="E181" s="451" t="s">
        <v>3038</v>
      </c>
      <c r="F181" s="453" t="s">
        <v>12</v>
      </c>
      <c r="G181" s="482">
        <v>59500</v>
      </c>
      <c r="I181" s="203">
        <v>45029</v>
      </c>
      <c r="J181" s="196" t="s">
        <v>1726</v>
      </c>
      <c r="K181" s="196" t="s">
        <v>1727</v>
      </c>
      <c r="L181" s="197" t="s">
        <v>12</v>
      </c>
      <c r="M181" s="197">
        <v>2</v>
      </c>
      <c r="N181" s="231">
        <v>6409.6851000000006</v>
      </c>
      <c r="O181" s="106"/>
      <c r="P181" s="106"/>
      <c r="Q181" s="106"/>
    </row>
    <row r="182" spans="3:17" x14ac:dyDescent="0.25">
      <c r="C182" s="483">
        <v>3359</v>
      </c>
      <c r="D182" s="452">
        <v>45133</v>
      </c>
      <c r="E182" s="451" t="s">
        <v>1190</v>
      </c>
      <c r="F182" s="453" t="s">
        <v>12</v>
      </c>
      <c r="G182" s="482">
        <v>44625</v>
      </c>
      <c r="I182" s="203">
        <v>45029</v>
      </c>
      <c r="J182" s="196" t="s">
        <v>1728</v>
      </c>
      <c r="K182" s="196" t="s">
        <v>1729</v>
      </c>
      <c r="L182" s="197" t="s">
        <v>12</v>
      </c>
      <c r="M182" s="197">
        <v>60</v>
      </c>
      <c r="N182" s="231">
        <v>32796.090600000003</v>
      </c>
      <c r="O182" s="106"/>
      <c r="P182" s="106"/>
      <c r="Q182" s="106"/>
    </row>
    <row r="183" spans="3:17" x14ac:dyDescent="0.25">
      <c r="C183" s="483">
        <v>3359</v>
      </c>
      <c r="D183" s="452">
        <v>45133</v>
      </c>
      <c r="E183" s="451" t="s">
        <v>3039</v>
      </c>
      <c r="F183" s="453" t="s">
        <v>12</v>
      </c>
      <c r="G183" s="482">
        <v>119000</v>
      </c>
      <c r="I183" s="203">
        <v>45030</v>
      </c>
      <c r="J183" s="196" t="s">
        <v>191</v>
      </c>
      <c r="K183" s="196" t="s">
        <v>192</v>
      </c>
      <c r="L183" s="197" t="s">
        <v>12</v>
      </c>
      <c r="M183" s="197">
        <v>1</v>
      </c>
      <c r="N183" s="231">
        <v>128244.11873</v>
      </c>
      <c r="O183" s="106"/>
      <c r="P183" s="106"/>
      <c r="Q183" s="106"/>
    </row>
    <row r="184" spans="3:17" x14ac:dyDescent="0.25">
      <c r="C184" s="483">
        <v>3359</v>
      </c>
      <c r="D184" s="452">
        <v>45133</v>
      </c>
      <c r="E184" s="451" t="s">
        <v>3040</v>
      </c>
      <c r="F184" s="453" t="s">
        <v>12</v>
      </c>
      <c r="G184" s="482">
        <v>74375</v>
      </c>
      <c r="I184" s="203">
        <v>45033</v>
      </c>
      <c r="J184" s="196" t="s">
        <v>261</v>
      </c>
      <c r="K184" s="196" t="s">
        <v>1511</v>
      </c>
      <c r="L184" s="197" t="s">
        <v>12</v>
      </c>
      <c r="M184" s="197">
        <v>4</v>
      </c>
      <c r="N184" s="231">
        <v>212011.709</v>
      </c>
      <c r="O184" s="106"/>
      <c r="P184" s="106"/>
      <c r="Q184" s="106"/>
    </row>
    <row r="185" spans="3:17" x14ac:dyDescent="0.25">
      <c r="C185" s="483">
        <v>3359</v>
      </c>
      <c r="D185" s="452">
        <v>45133</v>
      </c>
      <c r="E185" s="451" t="s">
        <v>3041</v>
      </c>
      <c r="F185" s="453" t="s">
        <v>12</v>
      </c>
      <c r="G185" s="482">
        <v>29750</v>
      </c>
      <c r="I185" s="203">
        <v>45033</v>
      </c>
      <c r="J185" s="196" t="s">
        <v>255</v>
      </c>
      <c r="K185" s="196" t="s">
        <v>256</v>
      </c>
      <c r="L185" s="197" t="s">
        <v>12</v>
      </c>
      <c r="M185" s="197">
        <v>2</v>
      </c>
      <c r="N185" s="231">
        <v>234950.625</v>
      </c>
      <c r="O185" s="106"/>
      <c r="P185" s="106"/>
      <c r="Q185" s="106"/>
    </row>
    <row r="186" spans="3:17" x14ac:dyDescent="0.25">
      <c r="C186" s="483">
        <v>5983</v>
      </c>
      <c r="D186" s="452">
        <v>45131</v>
      </c>
      <c r="E186" s="451" t="s">
        <v>3042</v>
      </c>
      <c r="F186" s="453" t="s">
        <v>12</v>
      </c>
      <c r="G186" s="482">
        <v>44625</v>
      </c>
      <c r="I186" s="203">
        <v>45033</v>
      </c>
      <c r="J186" s="196" t="s">
        <v>1730</v>
      </c>
      <c r="K186" s="196" t="s">
        <v>1731</v>
      </c>
      <c r="L186" s="197" t="s">
        <v>12</v>
      </c>
      <c r="M186" s="197">
        <v>4</v>
      </c>
      <c r="N186" s="231">
        <v>259487.592</v>
      </c>
      <c r="O186" s="106"/>
      <c r="P186" s="106"/>
      <c r="Q186" s="106"/>
    </row>
    <row r="187" spans="3:17" x14ac:dyDescent="0.25">
      <c r="C187" s="483">
        <v>5983</v>
      </c>
      <c r="D187" s="452">
        <v>45131</v>
      </c>
      <c r="E187" s="451" t="s">
        <v>3043</v>
      </c>
      <c r="F187" s="453" t="s">
        <v>12</v>
      </c>
      <c r="G187" s="482">
        <v>44625</v>
      </c>
      <c r="I187" s="203">
        <v>45033</v>
      </c>
      <c r="J187" s="196" t="s">
        <v>1732</v>
      </c>
      <c r="K187" s="196" t="s">
        <v>1733</v>
      </c>
      <c r="L187" s="197" t="s">
        <v>12</v>
      </c>
      <c r="M187" s="197">
        <v>2</v>
      </c>
      <c r="N187" s="231">
        <v>9925.2426000000014</v>
      </c>
      <c r="O187" s="106"/>
      <c r="P187" s="106"/>
      <c r="Q187" s="106"/>
    </row>
    <row r="188" spans="3:17" x14ac:dyDescent="0.25">
      <c r="C188" s="483">
        <v>5983</v>
      </c>
      <c r="D188" s="452">
        <v>45131</v>
      </c>
      <c r="E188" s="451" t="s">
        <v>3044</v>
      </c>
      <c r="F188" s="453" t="s">
        <v>12</v>
      </c>
      <c r="G188" s="482">
        <v>44625</v>
      </c>
      <c r="I188" s="203">
        <v>45033</v>
      </c>
      <c r="J188" s="196" t="s">
        <v>794</v>
      </c>
      <c r="K188" s="196" t="s">
        <v>795</v>
      </c>
      <c r="L188" s="197" t="s">
        <v>12</v>
      </c>
      <c r="M188" s="197">
        <v>2</v>
      </c>
      <c r="N188" s="231">
        <v>2884.9693600000001</v>
      </c>
      <c r="O188" s="106"/>
      <c r="P188" s="106"/>
      <c r="Q188" s="106"/>
    </row>
    <row r="189" spans="3:17" x14ac:dyDescent="0.25">
      <c r="C189" s="483">
        <v>3353</v>
      </c>
      <c r="D189" s="452">
        <v>45132</v>
      </c>
      <c r="E189" s="451" t="s">
        <v>3045</v>
      </c>
      <c r="F189" s="453" t="s">
        <v>12</v>
      </c>
      <c r="G189" s="482">
        <v>270725</v>
      </c>
      <c r="I189" s="203">
        <v>45033</v>
      </c>
      <c r="J189" s="196" t="s">
        <v>1507</v>
      </c>
      <c r="K189" s="196" t="s">
        <v>1508</v>
      </c>
      <c r="L189" s="197" t="s">
        <v>12</v>
      </c>
      <c r="M189" s="197">
        <v>1</v>
      </c>
      <c r="N189" s="231">
        <v>236972.41477</v>
      </c>
      <c r="O189" s="106"/>
      <c r="P189" s="106"/>
      <c r="Q189" s="106"/>
    </row>
    <row r="190" spans="3:17" x14ac:dyDescent="0.25">
      <c r="C190" s="483">
        <v>939</v>
      </c>
      <c r="D190" s="452">
        <v>45133</v>
      </c>
      <c r="E190" s="451" t="s">
        <v>3046</v>
      </c>
      <c r="F190" s="453" t="s">
        <v>12</v>
      </c>
      <c r="G190" s="482">
        <v>223125</v>
      </c>
      <c r="I190" s="203">
        <v>45033</v>
      </c>
      <c r="J190" s="196" t="s">
        <v>1734</v>
      </c>
      <c r="K190" s="196" t="s">
        <v>1735</v>
      </c>
      <c r="L190" s="197" t="s">
        <v>12</v>
      </c>
      <c r="M190" s="197">
        <v>1</v>
      </c>
      <c r="N190" s="231">
        <v>126349.10561000001</v>
      </c>
      <c r="O190" s="106"/>
      <c r="P190" s="106"/>
      <c r="Q190" s="106"/>
    </row>
    <row r="191" spans="3:17" x14ac:dyDescent="0.25">
      <c r="C191" s="483">
        <v>5987</v>
      </c>
      <c r="D191" s="452">
        <v>45133</v>
      </c>
      <c r="E191" s="451" t="s">
        <v>3047</v>
      </c>
      <c r="F191" s="453" t="s">
        <v>12</v>
      </c>
      <c r="G191" s="482">
        <v>223125</v>
      </c>
      <c r="I191" s="203">
        <v>45033</v>
      </c>
      <c r="J191" s="196" t="s">
        <v>263</v>
      </c>
      <c r="K191" s="196" t="s">
        <v>264</v>
      </c>
      <c r="L191" s="197" t="s">
        <v>12</v>
      </c>
      <c r="M191" s="197">
        <v>1</v>
      </c>
      <c r="N191" s="231">
        <v>514147.19811000006</v>
      </c>
      <c r="O191" s="106"/>
      <c r="P191" s="106"/>
      <c r="Q191" s="106"/>
    </row>
    <row r="192" spans="3:17" x14ac:dyDescent="0.25">
      <c r="C192" s="483">
        <v>1001</v>
      </c>
      <c r="D192" s="452">
        <v>45134</v>
      </c>
      <c r="E192" s="451" t="s">
        <v>3048</v>
      </c>
      <c r="F192" s="453" t="s">
        <v>12</v>
      </c>
      <c r="G192" s="482">
        <v>89250</v>
      </c>
      <c r="I192" s="203">
        <v>45033</v>
      </c>
      <c r="J192" s="196" t="s">
        <v>1736</v>
      </c>
      <c r="K192" s="196" t="s">
        <v>1737</v>
      </c>
      <c r="L192" s="197" t="s">
        <v>12</v>
      </c>
      <c r="M192" s="197">
        <v>1</v>
      </c>
      <c r="N192" s="231">
        <v>219946.73610000001</v>
      </c>
      <c r="O192" s="106"/>
      <c r="P192" s="106"/>
      <c r="Q192" s="106"/>
    </row>
    <row r="193" spans="3:17" x14ac:dyDescent="0.25">
      <c r="C193" s="483">
        <v>5983</v>
      </c>
      <c r="D193" s="452">
        <v>45134</v>
      </c>
      <c r="E193" s="451" t="s">
        <v>3049</v>
      </c>
      <c r="F193" s="453" t="s">
        <v>12</v>
      </c>
      <c r="G193" s="482">
        <v>133875</v>
      </c>
      <c r="I193" s="203">
        <v>45033</v>
      </c>
      <c r="J193" s="196" t="s">
        <v>1738</v>
      </c>
      <c r="K193" s="196" t="s">
        <v>1739</v>
      </c>
      <c r="L193" s="197" t="s">
        <v>12</v>
      </c>
      <c r="M193" s="197">
        <v>1</v>
      </c>
      <c r="N193" s="231">
        <v>111399.47</v>
      </c>
      <c r="O193" s="106"/>
      <c r="P193" s="106"/>
      <c r="Q193" s="106"/>
    </row>
    <row r="194" spans="3:17" x14ac:dyDescent="0.25">
      <c r="C194" s="483">
        <v>3359</v>
      </c>
      <c r="D194" s="452">
        <v>45134</v>
      </c>
      <c r="E194" s="451" t="s">
        <v>3050</v>
      </c>
      <c r="F194" s="453" t="s">
        <v>12</v>
      </c>
      <c r="G194" s="482">
        <v>267750</v>
      </c>
      <c r="I194" s="203">
        <v>45033</v>
      </c>
      <c r="J194" s="196" t="s">
        <v>1740</v>
      </c>
      <c r="K194" s="196" t="s">
        <v>1741</v>
      </c>
      <c r="L194" s="197" t="s">
        <v>12</v>
      </c>
      <c r="M194" s="197">
        <v>1</v>
      </c>
      <c r="N194" s="231">
        <v>292767.21291999996</v>
      </c>
      <c r="O194" s="106"/>
      <c r="P194" s="106"/>
      <c r="Q194" s="106"/>
    </row>
    <row r="195" spans="3:17" x14ac:dyDescent="0.25">
      <c r="C195" s="483">
        <v>948</v>
      </c>
      <c r="D195" s="452">
        <v>45121</v>
      </c>
      <c r="E195" s="451" t="s">
        <v>3051</v>
      </c>
      <c r="F195" s="453" t="s">
        <v>12</v>
      </c>
      <c r="G195" s="482">
        <v>3749999.4</v>
      </c>
      <c r="I195" s="203">
        <v>45033</v>
      </c>
      <c r="J195" s="196" t="s">
        <v>1742</v>
      </c>
      <c r="K195" s="196" t="s">
        <v>1743</v>
      </c>
      <c r="L195" s="197" t="s">
        <v>12</v>
      </c>
      <c r="M195" s="197">
        <v>1</v>
      </c>
      <c r="N195" s="231">
        <v>203070.18823</v>
      </c>
      <c r="O195" s="106"/>
      <c r="P195" s="106"/>
      <c r="Q195" s="106"/>
    </row>
    <row r="196" spans="3:17" x14ac:dyDescent="0.25">
      <c r="C196" s="483">
        <v>5987</v>
      </c>
      <c r="D196" s="474">
        <v>45133</v>
      </c>
      <c r="E196" s="475" t="s">
        <v>3047</v>
      </c>
      <c r="F196" s="476" t="s">
        <v>12</v>
      </c>
      <c r="G196" s="482">
        <v>223125</v>
      </c>
      <c r="I196" s="203">
        <v>45033</v>
      </c>
      <c r="J196" s="196" t="s">
        <v>1744</v>
      </c>
      <c r="K196" s="196" t="s">
        <v>1745</v>
      </c>
      <c r="L196" s="197" t="s">
        <v>12</v>
      </c>
      <c r="M196" s="197">
        <v>1</v>
      </c>
      <c r="N196" s="231">
        <v>35558.166280000005</v>
      </c>
      <c r="O196" s="106"/>
      <c r="P196" s="106"/>
      <c r="Q196" s="106"/>
    </row>
    <row r="197" spans="3:17" x14ac:dyDescent="0.25">
      <c r="C197" s="483">
        <v>939</v>
      </c>
      <c r="D197" s="474">
        <v>45133</v>
      </c>
      <c r="E197" s="475" t="s">
        <v>3046</v>
      </c>
      <c r="F197" s="476" t="s">
        <v>12</v>
      </c>
      <c r="G197" s="482">
        <v>223125</v>
      </c>
      <c r="I197" s="203">
        <v>45033</v>
      </c>
      <c r="J197" s="196" t="s">
        <v>1163</v>
      </c>
      <c r="K197" s="196" t="s">
        <v>1164</v>
      </c>
      <c r="L197" s="197" t="s">
        <v>12</v>
      </c>
      <c r="M197" s="197">
        <v>1</v>
      </c>
      <c r="N197" s="231">
        <v>683.774</v>
      </c>
      <c r="O197" s="106"/>
      <c r="P197" s="106"/>
      <c r="Q197" s="106"/>
    </row>
    <row r="198" spans="3:17" x14ac:dyDescent="0.25">
      <c r="C198" s="483">
        <v>1001</v>
      </c>
      <c r="D198" s="474">
        <v>45134</v>
      </c>
      <c r="E198" s="475" t="s">
        <v>3048</v>
      </c>
      <c r="F198" s="476" t="s">
        <v>12</v>
      </c>
      <c r="G198" s="482">
        <v>89250</v>
      </c>
      <c r="I198" s="203">
        <v>45033</v>
      </c>
      <c r="J198" s="196" t="s">
        <v>519</v>
      </c>
      <c r="K198" s="196" t="s">
        <v>520</v>
      </c>
      <c r="L198" s="197" t="s">
        <v>12</v>
      </c>
      <c r="M198" s="197">
        <v>1</v>
      </c>
      <c r="N198" s="231">
        <v>13712.298599999998</v>
      </c>
      <c r="O198" s="106"/>
      <c r="P198" s="106"/>
      <c r="Q198" s="106"/>
    </row>
    <row r="199" spans="3:17" x14ac:dyDescent="0.25">
      <c r="C199" s="483">
        <v>5983</v>
      </c>
      <c r="D199" s="474">
        <v>45134</v>
      </c>
      <c r="E199" s="475" t="s">
        <v>3049</v>
      </c>
      <c r="F199" s="476" t="s">
        <v>12</v>
      </c>
      <c r="G199" s="482">
        <v>133875</v>
      </c>
      <c r="I199" s="203">
        <v>45033</v>
      </c>
      <c r="J199" s="196" t="s">
        <v>289</v>
      </c>
      <c r="K199" s="196" t="s">
        <v>290</v>
      </c>
      <c r="L199" s="197" t="s">
        <v>12</v>
      </c>
      <c r="M199" s="197">
        <v>1</v>
      </c>
      <c r="N199" s="231">
        <v>747.71150999999998</v>
      </c>
      <c r="O199" s="106"/>
      <c r="P199" s="106"/>
      <c r="Q199" s="106"/>
    </row>
    <row r="200" spans="3:17" x14ac:dyDescent="0.25">
      <c r="C200" s="483">
        <v>3353</v>
      </c>
      <c r="D200" s="474">
        <v>45132</v>
      </c>
      <c r="E200" s="475" t="s">
        <v>3045</v>
      </c>
      <c r="F200" s="476" t="s">
        <v>12</v>
      </c>
      <c r="G200" s="482">
        <v>270725</v>
      </c>
      <c r="I200" s="203">
        <v>45033</v>
      </c>
      <c r="J200" s="196" t="s">
        <v>191</v>
      </c>
      <c r="K200" s="196" t="s">
        <v>192</v>
      </c>
      <c r="L200" s="197" t="s">
        <v>12</v>
      </c>
      <c r="M200" s="197">
        <v>1</v>
      </c>
      <c r="N200" s="231">
        <v>128244.1342</v>
      </c>
      <c r="O200" s="106"/>
      <c r="P200" s="106"/>
      <c r="Q200" s="106"/>
    </row>
    <row r="201" spans="3:17" ht="15.75" thickBot="1" x14ac:dyDescent="0.3">
      <c r="C201" s="484">
        <v>3359</v>
      </c>
      <c r="D201" s="485">
        <v>45134</v>
      </c>
      <c r="E201" s="7" t="s">
        <v>3050</v>
      </c>
      <c r="F201" s="486" t="s">
        <v>12</v>
      </c>
      <c r="G201" s="473">
        <v>267750</v>
      </c>
      <c r="I201" s="203">
        <v>45033</v>
      </c>
      <c r="J201" s="196" t="s">
        <v>1746</v>
      </c>
      <c r="K201" s="196" t="s">
        <v>1747</v>
      </c>
      <c r="L201" s="197" t="s">
        <v>12</v>
      </c>
      <c r="M201" s="197">
        <v>1</v>
      </c>
      <c r="N201" s="231">
        <v>30030.364000000001</v>
      </c>
      <c r="O201" s="106"/>
      <c r="P201" s="106"/>
      <c r="Q201" s="106"/>
    </row>
    <row r="202" spans="3:17" x14ac:dyDescent="0.25">
      <c r="C202" s="522" t="s">
        <v>3536</v>
      </c>
      <c r="D202" s="523">
        <v>45140</v>
      </c>
      <c r="E202" s="524" t="s">
        <v>3537</v>
      </c>
      <c r="F202" s="525" t="s">
        <v>12</v>
      </c>
      <c r="G202" s="468">
        <v>208250</v>
      </c>
      <c r="I202" s="203">
        <v>45033</v>
      </c>
      <c r="J202" s="196" t="s">
        <v>1748</v>
      </c>
      <c r="K202" s="196" t="s">
        <v>1749</v>
      </c>
      <c r="L202" s="197" t="s">
        <v>12</v>
      </c>
      <c r="M202" s="197">
        <v>1</v>
      </c>
      <c r="N202" s="231">
        <v>2210.1524900000004</v>
      </c>
      <c r="O202" s="106"/>
      <c r="P202" s="106"/>
      <c r="Q202" s="106"/>
    </row>
    <row r="203" spans="3:17" x14ac:dyDescent="0.25">
      <c r="C203" s="526" t="s">
        <v>3538</v>
      </c>
      <c r="D203" s="520">
        <v>45143</v>
      </c>
      <c r="E203" s="519" t="s">
        <v>3539</v>
      </c>
      <c r="F203" s="521" t="s">
        <v>12</v>
      </c>
      <c r="G203" s="482">
        <v>59500</v>
      </c>
      <c r="I203" s="203">
        <v>45033</v>
      </c>
      <c r="J203" s="196" t="s">
        <v>1750</v>
      </c>
      <c r="K203" s="196" t="s">
        <v>1751</v>
      </c>
      <c r="L203" s="197" t="s">
        <v>12</v>
      </c>
      <c r="M203" s="197">
        <v>220</v>
      </c>
      <c r="N203" s="231">
        <v>51632.981400000004</v>
      </c>
      <c r="O203" s="106"/>
      <c r="P203" s="106"/>
      <c r="Q203" s="106"/>
    </row>
    <row r="204" spans="3:17" x14ac:dyDescent="0.25">
      <c r="C204" s="526" t="s">
        <v>3540</v>
      </c>
      <c r="D204" s="520">
        <v>45147</v>
      </c>
      <c r="E204" s="519" t="s">
        <v>3541</v>
      </c>
      <c r="F204" s="521" t="s">
        <v>12</v>
      </c>
      <c r="G204" s="482">
        <v>148750</v>
      </c>
      <c r="I204" s="203">
        <v>45033</v>
      </c>
      <c r="J204" s="196" t="s">
        <v>1752</v>
      </c>
      <c r="K204" s="196" t="s">
        <v>1753</v>
      </c>
      <c r="L204" s="197" t="s">
        <v>12</v>
      </c>
      <c r="M204" s="197">
        <v>160</v>
      </c>
      <c r="N204" s="231">
        <v>29974.672000000002</v>
      </c>
    </row>
    <row r="205" spans="3:17" x14ac:dyDescent="0.25">
      <c r="C205" s="526">
        <v>3378</v>
      </c>
      <c r="D205" s="520">
        <v>45149</v>
      </c>
      <c r="E205" s="519" t="s">
        <v>3542</v>
      </c>
      <c r="F205" s="521" t="s">
        <v>12</v>
      </c>
      <c r="G205" s="482">
        <v>59500</v>
      </c>
      <c r="I205" s="203">
        <v>45033</v>
      </c>
      <c r="J205" s="196" t="s">
        <v>1754</v>
      </c>
      <c r="K205" s="196" t="s">
        <v>1755</v>
      </c>
      <c r="L205" s="197" t="s">
        <v>12</v>
      </c>
      <c r="M205" s="197">
        <v>2</v>
      </c>
      <c r="N205" s="231">
        <v>5525.4198999999999</v>
      </c>
    </row>
    <row r="206" spans="3:17" x14ac:dyDescent="0.25">
      <c r="C206" s="526">
        <v>3378</v>
      </c>
      <c r="D206" s="520">
        <v>45149</v>
      </c>
      <c r="E206" s="519" t="s">
        <v>3543</v>
      </c>
      <c r="F206" s="521" t="s">
        <v>12</v>
      </c>
      <c r="G206" s="482">
        <v>89250</v>
      </c>
      <c r="I206" s="203">
        <v>45033</v>
      </c>
      <c r="J206" s="196" t="s">
        <v>1716</v>
      </c>
      <c r="K206" s="196" t="s">
        <v>1717</v>
      </c>
      <c r="L206" s="197" t="s">
        <v>12</v>
      </c>
      <c r="M206" s="197">
        <v>2</v>
      </c>
      <c r="N206" s="231">
        <v>19439.602000000003</v>
      </c>
    </row>
    <row r="207" spans="3:17" x14ac:dyDescent="0.25">
      <c r="C207" s="526">
        <v>3378</v>
      </c>
      <c r="D207" s="520">
        <v>45149</v>
      </c>
      <c r="E207" s="519" t="s">
        <v>3178</v>
      </c>
      <c r="F207" s="521" t="s">
        <v>12</v>
      </c>
      <c r="G207" s="482">
        <v>44625</v>
      </c>
      <c r="I207" s="203">
        <v>45033</v>
      </c>
      <c r="J207" s="196" t="s">
        <v>1756</v>
      </c>
      <c r="K207" s="196" t="s">
        <v>1757</v>
      </c>
      <c r="L207" s="197" t="s">
        <v>12</v>
      </c>
      <c r="M207" s="197">
        <v>1</v>
      </c>
      <c r="N207" s="231">
        <v>162201.27924</v>
      </c>
    </row>
    <row r="208" spans="3:17" x14ac:dyDescent="0.25">
      <c r="C208" s="526">
        <v>3378</v>
      </c>
      <c r="D208" s="520">
        <v>45149</v>
      </c>
      <c r="E208" s="519" t="s">
        <v>3544</v>
      </c>
      <c r="F208" s="521" t="s">
        <v>12</v>
      </c>
      <c r="G208" s="482">
        <v>74375</v>
      </c>
      <c r="I208" s="203">
        <v>45033</v>
      </c>
      <c r="J208" s="196" t="s">
        <v>1758</v>
      </c>
      <c r="K208" s="196" t="s">
        <v>1759</v>
      </c>
      <c r="L208" s="197" t="s">
        <v>12</v>
      </c>
      <c r="M208" s="197">
        <v>1</v>
      </c>
      <c r="N208" s="231">
        <v>185259.43800000002</v>
      </c>
    </row>
    <row r="209" spans="3:14" x14ac:dyDescent="0.25">
      <c r="C209" s="526">
        <v>77</v>
      </c>
      <c r="D209" s="520">
        <v>45152</v>
      </c>
      <c r="E209" s="519" t="s">
        <v>3545</v>
      </c>
      <c r="F209" s="521" t="s">
        <v>12</v>
      </c>
      <c r="G209" s="482">
        <v>119000</v>
      </c>
      <c r="I209" s="203">
        <v>45033</v>
      </c>
      <c r="J209" s="196" t="s">
        <v>1760</v>
      </c>
      <c r="K209" s="196" t="s">
        <v>1761</v>
      </c>
      <c r="L209" s="197" t="s">
        <v>12</v>
      </c>
      <c r="M209" s="197">
        <v>1</v>
      </c>
      <c r="N209" s="231">
        <v>1300000.0085800001</v>
      </c>
    </row>
    <row r="210" spans="3:14" x14ac:dyDescent="0.25">
      <c r="C210" s="526">
        <v>77</v>
      </c>
      <c r="D210" s="520">
        <v>45152</v>
      </c>
      <c r="E210" s="519" t="s">
        <v>3546</v>
      </c>
      <c r="F210" s="521" t="s">
        <v>12</v>
      </c>
      <c r="G210" s="482">
        <v>193375</v>
      </c>
      <c r="I210" s="203">
        <v>45124</v>
      </c>
      <c r="J210" s="196" t="s">
        <v>1762</v>
      </c>
      <c r="K210" s="196" t="s">
        <v>1763</v>
      </c>
      <c r="L210" s="197" t="s">
        <v>12</v>
      </c>
      <c r="M210" s="197">
        <v>1</v>
      </c>
      <c r="N210" s="231">
        <v>423656.00550000003</v>
      </c>
    </row>
    <row r="211" spans="3:14" x14ac:dyDescent="0.25">
      <c r="C211" s="526">
        <v>77</v>
      </c>
      <c r="D211" s="520">
        <v>45152</v>
      </c>
      <c r="E211" s="519" t="s">
        <v>3547</v>
      </c>
      <c r="F211" s="521" t="s">
        <v>12</v>
      </c>
      <c r="G211" s="482">
        <v>416500</v>
      </c>
      <c r="I211" s="203">
        <v>45037</v>
      </c>
      <c r="J211" s="196" t="s">
        <v>255</v>
      </c>
      <c r="K211" s="196" t="s">
        <v>256</v>
      </c>
      <c r="L211" s="197" t="s">
        <v>12</v>
      </c>
      <c r="M211" s="197">
        <v>1</v>
      </c>
      <c r="N211" s="231">
        <v>117475.3125</v>
      </c>
    </row>
    <row r="212" spans="3:14" x14ac:dyDescent="0.25">
      <c r="C212" s="526">
        <v>3385</v>
      </c>
      <c r="D212" s="520">
        <v>45152</v>
      </c>
      <c r="E212" s="519" t="s">
        <v>3548</v>
      </c>
      <c r="F212" s="521" t="s">
        <v>12</v>
      </c>
      <c r="G212" s="482">
        <v>44625</v>
      </c>
      <c r="I212" s="203">
        <v>45038</v>
      </c>
      <c r="J212" s="196" t="s">
        <v>1764</v>
      </c>
      <c r="K212" s="196" t="s">
        <v>1765</v>
      </c>
      <c r="L212" s="197" t="s">
        <v>12</v>
      </c>
      <c r="M212" s="197">
        <v>1</v>
      </c>
      <c r="N212" s="231">
        <v>22590.206730000002</v>
      </c>
    </row>
    <row r="213" spans="3:14" x14ac:dyDescent="0.25">
      <c r="C213" s="526">
        <v>3385</v>
      </c>
      <c r="D213" s="520">
        <v>45152</v>
      </c>
      <c r="E213" s="519" t="s">
        <v>3549</v>
      </c>
      <c r="F213" s="521" t="s">
        <v>12</v>
      </c>
      <c r="G213" s="482">
        <v>89250</v>
      </c>
      <c r="I213" s="203">
        <v>45038</v>
      </c>
      <c r="J213" s="196" t="s">
        <v>191</v>
      </c>
      <c r="K213" s="196" t="s">
        <v>192</v>
      </c>
      <c r="L213" s="197" t="s">
        <v>12</v>
      </c>
      <c r="M213" s="197">
        <v>1</v>
      </c>
      <c r="N213" s="231">
        <v>128244.1342</v>
      </c>
    </row>
    <row r="214" spans="3:14" x14ac:dyDescent="0.25">
      <c r="C214" s="526">
        <v>3385</v>
      </c>
      <c r="D214" s="520">
        <v>45152</v>
      </c>
      <c r="E214" s="519" t="s">
        <v>3550</v>
      </c>
      <c r="F214" s="521" t="s">
        <v>12</v>
      </c>
      <c r="G214" s="482">
        <v>59500</v>
      </c>
      <c r="I214" s="203">
        <v>45038</v>
      </c>
      <c r="J214" s="196" t="s">
        <v>233</v>
      </c>
      <c r="K214" s="196" t="s">
        <v>234</v>
      </c>
      <c r="L214" s="197" t="s">
        <v>12</v>
      </c>
      <c r="M214" s="197">
        <v>3.49</v>
      </c>
      <c r="N214" s="231">
        <v>16292.639219999999</v>
      </c>
    </row>
    <row r="215" spans="3:14" x14ac:dyDescent="0.25">
      <c r="C215" s="526">
        <v>1009</v>
      </c>
      <c r="D215" s="520">
        <v>45156</v>
      </c>
      <c r="E215" s="519" t="s">
        <v>3551</v>
      </c>
      <c r="F215" s="521" t="s">
        <v>12</v>
      </c>
      <c r="G215" s="482">
        <v>59500</v>
      </c>
      <c r="I215" s="203">
        <v>45039</v>
      </c>
      <c r="J215" s="196" t="s">
        <v>660</v>
      </c>
      <c r="K215" s="196" t="s">
        <v>661</v>
      </c>
      <c r="L215" s="197" t="s">
        <v>12</v>
      </c>
      <c r="M215" s="197">
        <v>1</v>
      </c>
      <c r="N215" s="231">
        <v>75740.547609999994</v>
      </c>
    </row>
    <row r="216" spans="3:14" x14ac:dyDescent="0.25">
      <c r="C216" s="526">
        <v>3389</v>
      </c>
      <c r="D216" s="520">
        <v>45156</v>
      </c>
      <c r="E216" s="519" t="s">
        <v>3552</v>
      </c>
      <c r="F216" s="521" t="s">
        <v>12</v>
      </c>
      <c r="G216" s="482">
        <v>178500</v>
      </c>
      <c r="I216" s="203">
        <v>45039</v>
      </c>
      <c r="J216" s="196" t="s">
        <v>1766</v>
      </c>
      <c r="K216" s="196" t="s">
        <v>1767</v>
      </c>
      <c r="L216" s="197" t="s">
        <v>12</v>
      </c>
      <c r="M216" s="197">
        <v>1</v>
      </c>
      <c r="N216" s="231">
        <v>69460.7641</v>
      </c>
    </row>
    <row r="217" spans="3:14" x14ac:dyDescent="0.25">
      <c r="C217" s="526">
        <v>3389</v>
      </c>
      <c r="D217" s="520">
        <v>45156</v>
      </c>
      <c r="E217" s="519" t="s">
        <v>3553</v>
      </c>
      <c r="F217" s="521" t="s">
        <v>12</v>
      </c>
      <c r="G217" s="482">
        <v>178500</v>
      </c>
      <c r="I217" s="203">
        <v>45040</v>
      </c>
      <c r="J217" s="196" t="s">
        <v>1768</v>
      </c>
      <c r="K217" s="196" t="s">
        <v>1769</v>
      </c>
      <c r="L217" s="197" t="s">
        <v>12</v>
      </c>
      <c r="M217" s="197">
        <v>2</v>
      </c>
      <c r="N217" s="231">
        <v>80498.454399999988</v>
      </c>
    </row>
    <row r="218" spans="3:14" x14ac:dyDescent="0.25">
      <c r="C218" s="526" t="s">
        <v>3554</v>
      </c>
      <c r="D218" s="520">
        <v>45156</v>
      </c>
      <c r="E218" s="519" t="s">
        <v>3555</v>
      </c>
      <c r="F218" s="521" t="s">
        <v>12</v>
      </c>
      <c r="G218" s="482">
        <v>59500</v>
      </c>
      <c r="I218" s="203">
        <v>45040</v>
      </c>
      <c r="J218" s="196" t="s">
        <v>1770</v>
      </c>
      <c r="K218" s="196" t="s">
        <v>1771</v>
      </c>
      <c r="L218" s="197" t="s">
        <v>12</v>
      </c>
      <c r="M218" s="197">
        <v>2</v>
      </c>
      <c r="N218" s="231">
        <v>310902.01324</v>
      </c>
    </row>
    <row r="219" spans="3:14" x14ac:dyDescent="0.25">
      <c r="C219" s="526" t="s">
        <v>3556</v>
      </c>
      <c r="D219" s="520">
        <v>45160</v>
      </c>
      <c r="E219" s="519" t="s">
        <v>3557</v>
      </c>
      <c r="F219" s="521" t="s">
        <v>12</v>
      </c>
      <c r="G219" s="482">
        <v>223125</v>
      </c>
      <c r="I219" s="203">
        <v>45040</v>
      </c>
      <c r="J219" s="196" t="s">
        <v>1772</v>
      </c>
      <c r="K219" s="196" t="s">
        <v>1773</v>
      </c>
      <c r="L219" s="197" t="s">
        <v>12</v>
      </c>
      <c r="M219" s="197">
        <v>1</v>
      </c>
      <c r="N219" s="231">
        <v>13013.364000000001</v>
      </c>
    </row>
    <row r="220" spans="3:14" x14ac:dyDescent="0.25">
      <c r="C220" s="526">
        <v>948</v>
      </c>
      <c r="D220" s="520">
        <v>45161</v>
      </c>
      <c r="E220" s="519" t="s">
        <v>3558</v>
      </c>
      <c r="F220" s="521" t="s">
        <v>12</v>
      </c>
      <c r="G220" s="482">
        <v>3749999.9950000001</v>
      </c>
      <c r="I220" s="203">
        <v>45040</v>
      </c>
      <c r="J220" s="196" t="s">
        <v>1774</v>
      </c>
      <c r="K220" s="196" t="s">
        <v>1775</v>
      </c>
      <c r="L220" s="197" t="s">
        <v>12</v>
      </c>
      <c r="M220" s="197">
        <v>1</v>
      </c>
      <c r="N220" s="231">
        <v>14306.578650000001</v>
      </c>
    </row>
    <row r="221" spans="3:14" x14ac:dyDescent="0.25">
      <c r="C221" s="526" t="s">
        <v>3559</v>
      </c>
      <c r="D221" s="520">
        <v>45161</v>
      </c>
      <c r="E221" s="519" t="s">
        <v>3560</v>
      </c>
      <c r="F221" s="521" t="s">
        <v>12</v>
      </c>
      <c r="G221" s="482">
        <v>178500</v>
      </c>
      <c r="I221" s="203">
        <v>45040</v>
      </c>
      <c r="J221" s="196" t="s">
        <v>1776</v>
      </c>
      <c r="K221" s="196" t="s">
        <v>1777</v>
      </c>
      <c r="L221" s="197" t="s">
        <v>12</v>
      </c>
      <c r="M221" s="197">
        <v>1</v>
      </c>
      <c r="N221" s="231">
        <v>3851.9371799999999</v>
      </c>
    </row>
    <row r="222" spans="3:14" x14ac:dyDescent="0.25">
      <c r="C222" s="526" t="s">
        <v>3561</v>
      </c>
      <c r="D222" s="520">
        <v>45163</v>
      </c>
      <c r="E222" s="519" t="s">
        <v>3562</v>
      </c>
      <c r="F222" s="521" t="s">
        <v>12</v>
      </c>
      <c r="G222" s="482">
        <v>148750</v>
      </c>
      <c r="I222" s="203">
        <v>45040</v>
      </c>
      <c r="J222" s="196" t="s">
        <v>1778</v>
      </c>
      <c r="K222" s="196" t="s">
        <v>1779</v>
      </c>
      <c r="L222" s="197" t="s">
        <v>12</v>
      </c>
      <c r="M222" s="197">
        <v>1</v>
      </c>
      <c r="N222" s="231">
        <v>2037.5536999999999</v>
      </c>
    </row>
    <row r="223" spans="3:14" x14ac:dyDescent="0.25">
      <c r="C223" s="526" t="s">
        <v>3561</v>
      </c>
      <c r="D223" s="520">
        <v>45163</v>
      </c>
      <c r="E223" s="519" t="s">
        <v>3563</v>
      </c>
      <c r="F223" s="521" t="s">
        <v>12</v>
      </c>
      <c r="G223" s="482">
        <v>29750</v>
      </c>
      <c r="I223" s="203">
        <v>45040</v>
      </c>
      <c r="J223" s="196" t="s">
        <v>1780</v>
      </c>
      <c r="K223" s="196" t="s">
        <v>1781</v>
      </c>
      <c r="L223" s="197" t="s">
        <v>12</v>
      </c>
      <c r="M223" s="197">
        <v>2</v>
      </c>
      <c r="N223" s="231">
        <v>4186.6770400000005</v>
      </c>
    </row>
    <row r="224" spans="3:14" x14ac:dyDescent="0.25">
      <c r="C224" s="526">
        <v>6262</v>
      </c>
      <c r="D224" s="520">
        <v>45163</v>
      </c>
      <c r="E224" s="519" t="s">
        <v>3564</v>
      </c>
      <c r="F224" s="521" t="s">
        <v>12</v>
      </c>
      <c r="G224" s="482">
        <v>59500</v>
      </c>
      <c r="I224" s="203">
        <v>45040</v>
      </c>
      <c r="J224" s="196" t="s">
        <v>1724</v>
      </c>
      <c r="K224" s="196" t="s">
        <v>1725</v>
      </c>
      <c r="L224" s="197" t="s">
        <v>12</v>
      </c>
      <c r="M224" s="197">
        <v>1</v>
      </c>
      <c r="N224" s="231">
        <v>4416.9634599999999</v>
      </c>
    </row>
    <row r="225" spans="3:14" x14ac:dyDescent="0.25">
      <c r="C225" s="526">
        <v>6262</v>
      </c>
      <c r="D225" s="520">
        <v>45163</v>
      </c>
      <c r="E225" s="519" t="s">
        <v>3329</v>
      </c>
      <c r="F225" s="521" t="s">
        <v>12</v>
      </c>
      <c r="G225" s="482">
        <v>22312.5</v>
      </c>
      <c r="I225" s="203">
        <v>45040</v>
      </c>
      <c r="J225" s="196" t="s">
        <v>1782</v>
      </c>
      <c r="K225" s="196" t="s">
        <v>1783</v>
      </c>
      <c r="L225" s="197" t="s">
        <v>12</v>
      </c>
      <c r="M225" s="197">
        <v>1</v>
      </c>
      <c r="N225" s="231">
        <v>2475200</v>
      </c>
    </row>
    <row r="226" spans="3:14" x14ac:dyDescent="0.25">
      <c r="C226" s="526">
        <v>6262</v>
      </c>
      <c r="D226" s="520">
        <v>45163</v>
      </c>
      <c r="E226" s="519" t="s">
        <v>3565</v>
      </c>
      <c r="F226" s="521" t="s">
        <v>12</v>
      </c>
      <c r="G226" s="482">
        <v>14875</v>
      </c>
      <c r="I226" s="203">
        <v>45040</v>
      </c>
      <c r="J226" s="196" t="s">
        <v>1784</v>
      </c>
      <c r="K226" s="196" t="s">
        <v>1785</v>
      </c>
      <c r="L226" s="197" t="s">
        <v>12</v>
      </c>
      <c r="M226" s="197">
        <v>1</v>
      </c>
      <c r="N226" s="231">
        <v>1027000.0058500001</v>
      </c>
    </row>
    <row r="227" spans="3:14" x14ac:dyDescent="0.25">
      <c r="C227" s="526">
        <v>6262</v>
      </c>
      <c r="D227" s="520">
        <v>45163</v>
      </c>
      <c r="E227" s="519" t="s">
        <v>3566</v>
      </c>
      <c r="F227" s="521" t="s">
        <v>12</v>
      </c>
      <c r="G227" s="482">
        <v>89250</v>
      </c>
      <c r="I227" s="203">
        <v>45040</v>
      </c>
      <c r="J227" s="196" t="s">
        <v>410</v>
      </c>
      <c r="K227" s="196" t="s">
        <v>411</v>
      </c>
      <c r="L227" s="197" t="s">
        <v>12</v>
      </c>
      <c r="M227" s="197">
        <v>1</v>
      </c>
      <c r="N227" s="231">
        <v>30049.500390000001</v>
      </c>
    </row>
    <row r="228" spans="3:14" x14ac:dyDescent="0.25">
      <c r="C228" s="526">
        <v>6262</v>
      </c>
      <c r="D228" s="520">
        <v>45163</v>
      </c>
      <c r="E228" s="519" t="s">
        <v>3567</v>
      </c>
      <c r="F228" s="521" t="s">
        <v>12</v>
      </c>
      <c r="G228" s="482">
        <v>104125</v>
      </c>
      <c r="I228" s="203">
        <v>45040</v>
      </c>
      <c r="J228" s="196" t="s">
        <v>1567</v>
      </c>
      <c r="K228" s="196" t="s">
        <v>1568</v>
      </c>
      <c r="L228" s="197" t="s">
        <v>12</v>
      </c>
      <c r="M228" s="197">
        <v>1</v>
      </c>
      <c r="N228" s="231">
        <v>525980</v>
      </c>
    </row>
    <row r="229" spans="3:14" x14ac:dyDescent="0.25">
      <c r="C229" s="526">
        <v>6262</v>
      </c>
      <c r="D229" s="520">
        <v>45163</v>
      </c>
      <c r="E229" s="519" t="s">
        <v>3568</v>
      </c>
      <c r="F229" s="521" t="s">
        <v>12</v>
      </c>
      <c r="G229" s="482">
        <v>104125</v>
      </c>
      <c r="I229" s="203">
        <v>45040</v>
      </c>
      <c r="J229" s="196" t="s">
        <v>128</v>
      </c>
      <c r="K229" s="196" t="s">
        <v>129</v>
      </c>
      <c r="L229" s="197" t="s">
        <v>12</v>
      </c>
      <c r="M229" s="197">
        <v>1</v>
      </c>
      <c r="N229" s="231">
        <v>139230</v>
      </c>
    </row>
    <row r="230" spans="3:14" x14ac:dyDescent="0.25">
      <c r="C230" s="526">
        <v>951</v>
      </c>
      <c r="D230" s="520">
        <v>45163</v>
      </c>
      <c r="E230" s="519" t="s">
        <v>3569</v>
      </c>
      <c r="F230" s="521" t="s">
        <v>12</v>
      </c>
      <c r="G230" s="482">
        <v>287499.99862500001</v>
      </c>
      <c r="I230" s="203">
        <v>45043</v>
      </c>
      <c r="J230" s="196" t="s">
        <v>1786</v>
      </c>
      <c r="K230" s="196" t="s">
        <v>1787</v>
      </c>
      <c r="L230" s="197" t="s">
        <v>12</v>
      </c>
      <c r="M230" s="197">
        <v>1</v>
      </c>
      <c r="N230" s="231">
        <v>552124.30000000005</v>
      </c>
    </row>
    <row r="231" spans="3:14" x14ac:dyDescent="0.25">
      <c r="C231" s="526">
        <v>3398</v>
      </c>
      <c r="D231" s="520">
        <v>45163</v>
      </c>
      <c r="E231" s="519" t="s">
        <v>3570</v>
      </c>
      <c r="F231" s="521" t="s">
        <v>12</v>
      </c>
      <c r="G231" s="482">
        <v>44625</v>
      </c>
      <c r="I231" s="203">
        <v>45043</v>
      </c>
      <c r="J231" s="196" t="s">
        <v>1507</v>
      </c>
      <c r="K231" s="196" t="s">
        <v>1508</v>
      </c>
      <c r="L231" s="197" t="s">
        <v>12</v>
      </c>
      <c r="M231" s="197">
        <v>1</v>
      </c>
      <c r="N231" s="231">
        <v>236972.41477</v>
      </c>
    </row>
    <row r="232" spans="3:14" x14ac:dyDescent="0.25">
      <c r="C232" s="526">
        <v>3398</v>
      </c>
      <c r="D232" s="520">
        <v>45163</v>
      </c>
      <c r="E232" s="519" t="s">
        <v>3571</v>
      </c>
      <c r="F232" s="521" t="s">
        <v>12</v>
      </c>
      <c r="G232" s="482">
        <v>44625</v>
      </c>
      <c r="I232" s="203">
        <v>45043</v>
      </c>
      <c r="J232" s="196" t="s">
        <v>1509</v>
      </c>
      <c r="K232" s="196" t="s">
        <v>1510</v>
      </c>
      <c r="L232" s="197" t="s">
        <v>12</v>
      </c>
      <c r="M232" s="197">
        <v>1</v>
      </c>
      <c r="N232" s="231">
        <v>315467.64340000006</v>
      </c>
    </row>
    <row r="233" spans="3:14" x14ac:dyDescent="0.25">
      <c r="C233" s="526">
        <v>3398</v>
      </c>
      <c r="D233" s="520">
        <v>45163</v>
      </c>
      <c r="E233" s="519" t="s">
        <v>3572</v>
      </c>
      <c r="F233" s="521" t="s">
        <v>12</v>
      </c>
      <c r="G233" s="482">
        <v>357000</v>
      </c>
      <c r="I233" s="203">
        <v>45043</v>
      </c>
      <c r="J233" s="196" t="s">
        <v>261</v>
      </c>
      <c r="K233" s="196" t="s">
        <v>1511</v>
      </c>
      <c r="L233" s="197" t="s">
        <v>12</v>
      </c>
      <c r="M233" s="197">
        <v>1</v>
      </c>
      <c r="N233" s="231">
        <v>53002.927250000001</v>
      </c>
    </row>
    <row r="234" spans="3:14" x14ac:dyDescent="0.25">
      <c r="C234" s="526">
        <v>1089</v>
      </c>
      <c r="D234" s="520">
        <v>45164</v>
      </c>
      <c r="E234" s="519" t="s">
        <v>3573</v>
      </c>
      <c r="F234" s="521" t="s">
        <v>12</v>
      </c>
      <c r="G234" s="482">
        <v>223125</v>
      </c>
      <c r="I234" s="203">
        <v>45043</v>
      </c>
      <c r="J234" s="196" t="s">
        <v>255</v>
      </c>
      <c r="K234" s="196" t="s">
        <v>256</v>
      </c>
      <c r="L234" s="197" t="s">
        <v>12</v>
      </c>
      <c r="M234" s="197">
        <v>1</v>
      </c>
      <c r="N234" s="231">
        <v>117475.3125</v>
      </c>
    </row>
    <row r="235" spans="3:14" x14ac:dyDescent="0.25">
      <c r="C235" s="526" t="s">
        <v>3574</v>
      </c>
      <c r="D235" s="520">
        <v>45166</v>
      </c>
      <c r="E235" s="519" t="s">
        <v>3575</v>
      </c>
      <c r="F235" s="521" t="s">
        <v>12</v>
      </c>
      <c r="G235" s="482">
        <v>223125</v>
      </c>
      <c r="I235" s="203">
        <v>45043</v>
      </c>
      <c r="J235" s="196" t="s">
        <v>1788</v>
      </c>
      <c r="K235" s="196" t="s">
        <v>1789</v>
      </c>
      <c r="L235" s="197" t="s">
        <v>12</v>
      </c>
      <c r="M235" s="197">
        <v>1</v>
      </c>
      <c r="N235" s="231">
        <v>597455.46860999998</v>
      </c>
    </row>
    <row r="236" spans="3:14" ht="15.75" thickBot="1" x14ac:dyDescent="0.3">
      <c r="C236" s="527"/>
      <c r="D236" s="528">
        <v>45140</v>
      </c>
      <c r="E236" s="529" t="s">
        <v>3576</v>
      </c>
      <c r="F236" s="530" t="s">
        <v>12</v>
      </c>
      <c r="G236" s="473">
        <v>17850</v>
      </c>
      <c r="I236" s="203">
        <v>45043</v>
      </c>
      <c r="J236" s="196" t="s">
        <v>1790</v>
      </c>
      <c r="K236" s="196" t="s">
        <v>1791</v>
      </c>
      <c r="L236" s="197" t="s">
        <v>12</v>
      </c>
      <c r="M236" s="197">
        <v>1</v>
      </c>
      <c r="N236" s="231">
        <v>549561.97295999993</v>
      </c>
    </row>
    <row r="237" spans="3:14" ht="15.75" thickBot="1" x14ac:dyDescent="0.3">
      <c r="C237" s="549">
        <v>45170</v>
      </c>
      <c r="D237" s="550">
        <v>45170</v>
      </c>
      <c r="E237" s="417" t="s">
        <v>4013</v>
      </c>
      <c r="F237" s="417" t="s">
        <v>12</v>
      </c>
      <c r="G237" s="551">
        <v>595000</v>
      </c>
      <c r="I237" s="199">
        <v>45044</v>
      </c>
      <c r="J237" s="200" t="s">
        <v>1770</v>
      </c>
      <c r="K237" s="200" t="s">
        <v>1771</v>
      </c>
      <c r="L237" s="201" t="s">
        <v>12</v>
      </c>
      <c r="M237" s="201">
        <v>1</v>
      </c>
      <c r="N237" s="232">
        <v>155451.00662</v>
      </c>
    </row>
    <row r="238" spans="3:14" x14ac:dyDescent="0.25">
      <c r="C238" s="552">
        <v>45170</v>
      </c>
      <c r="D238" s="435">
        <v>45170</v>
      </c>
      <c r="E238" s="415" t="s">
        <v>3178</v>
      </c>
      <c r="F238" s="415" t="s">
        <v>12</v>
      </c>
      <c r="G238" s="553">
        <v>44625</v>
      </c>
      <c r="I238" s="370">
        <v>45049</v>
      </c>
      <c r="J238" s="371" t="s">
        <v>191</v>
      </c>
      <c r="K238" s="371" t="s">
        <v>192</v>
      </c>
      <c r="L238" s="198" t="s">
        <v>12</v>
      </c>
      <c r="M238" s="198">
        <v>1</v>
      </c>
      <c r="N238" s="233">
        <v>128244.1342</v>
      </c>
    </row>
    <row r="239" spans="3:14" x14ac:dyDescent="0.25">
      <c r="C239" s="552">
        <v>45170</v>
      </c>
      <c r="D239" s="435">
        <v>45170</v>
      </c>
      <c r="E239" s="415" t="s">
        <v>4014</v>
      </c>
      <c r="F239" s="415" t="s">
        <v>12</v>
      </c>
      <c r="G239" s="553">
        <v>89250</v>
      </c>
      <c r="I239" s="203">
        <v>45049</v>
      </c>
      <c r="J239" s="196" t="s">
        <v>2185</v>
      </c>
      <c r="K239" s="196" t="s">
        <v>2186</v>
      </c>
      <c r="L239" s="197" t="s">
        <v>12</v>
      </c>
      <c r="M239" s="197">
        <v>1</v>
      </c>
      <c r="N239" s="231">
        <v>10452.36738</v>
      </c>
    </row>
    <row r="240" spans="3:14" x14ac:dyDescent="0.25">
      <c r="C240" s="552">
        <v>45170</v>
      </c>
      <c r="D240" s="435">
        <v>45170</v>
      </c>
      <c r="E240" s="415" t="s">
        <v>4015</v>
      </c>
      <c r="F240" s="415" t="s">
        <v>12</v>
      </c>
      <c r="G240" s="553">
        <v>59500</v>
      </c>
      <c r="I240" s="203">
        <v>45050</v>
      </c>
      <c r="J240" s="196" t="s">
        <v>2187</v>
      </c>
      <c r="K240" s="196" t="s">
        <v>2188</v>
      </c>
      <c r="L240" s="197" t="s">
        <v>12</v>
      </c>
      <c r="M240" s="197">
        <v>1</v>
      </c>
      <c r="N240" s="231">
        <v>108290</v>
      </c>
    </row>
    <row r="241" spans="3:14" x14ac:dyDescent="0.25">
      <c r="C241" s="552">
        <v>45173</v>
      </c>
      <c r="D241" s="435">
        <v>45173</v>
      </c>
      <c r="E241" s="415" t="s">
        <v>4016</v>
      </c>
      <c r="F241" s="415" t="s">
        <v>12</v>
      </c>
      <c r="G241" s="553">
        <v>223125</v>
      </c>
      <c r="I241" s="203">
        <v>45055</v>
      </c>
      <c r="J241" s="196" t="s">
        <v>229</v>
      </c>
      <c r="K241" s="196" t="s">
        <v>230</v>
      </c>
      <c r="L241" s="197" t="s">
        <v>12</v>
      </c>
      <c r="M241" s="197">
        <v>12</v>
      </c>
      <c r="N241" s="231">
        <v>330283.63367999997</v>
      </c>
    </row>
    <row r="242" spans="3:14" x14ac:dyDescent="0.25">
      <c r="C242" s="552">
        <v>45173</v>
      </c>
      <c r="D242" s="435">
        <v>45173</v>
      </c>
      <c r="E242" s="415" t="s">
        <v>4017</v>
      </c>
      <c r="F242" s="415" t="s">
        <v>12</v>
      </c>
      <c r="G242" s="553">
        <v>223125</v>
      </c>
      <c r="I242" s="203">
        <v>45055</v>
      </c>
      <c r="J242" s="196" t="s">
        <v>2189</v>
      </c>
      <c r="K242" s="196" t="s">
        <v>2190</v>
      </c>
      <c r="L242" s="197" t="s">
        <v>12</v>
      </c>
      <c r="M242" s="197">
        <v>1</v>
      </c>
      <c r="N242" s="231">
        <v>474.94447000000002</v>
      </c>
    </row>
    <row r="243" spans="3:14" x14ac:dyDescent="0.25">
      <c r="C243" s="552">
        <v>45173</v>
      </c>
      <c r="D243" s="435">
        <v>45173</v>
      </c>
      <c r="E243" s="415" t="s">
        <v>4018</v>
      </c>
      <c r="F243" s="415" t="s">
        <v>12</v>
      </c>
      <c r="G243" s="553">
        <v>223125</v>
      </c>
      <c r="I243" s="203">
        <v>45055</v>
      </c>
      <c r="J243" s="196" t="s">
        <v>993</v>
      </c>
      <c r="K243" s="196" t="s">
        <v>994</v>
      </c>
      <c r="L243" s="197" t="s">
        <v>12</v>
      </c>
      <c r="M243" s="197">
        <v>1</v>
      </c>
      <c r="N243" s="231">
        <v>182.54599999999999</v>
      </c>
    </row>
    <row r="244" spans="3:14" x14ac:dyDescent="0.25">
      <c r="C244" s="552">
        <v>45174</v>
      </c>
      <c r="D244" s="435">
        <v>45174</v>
      </c>
      <c r="E244" s="415" t="s">
        <v>4019</v>
      </c>
      <c r="F244" s="415" t="s">
        <v>12</v>
      </c>
      <c r="G244" s="553">
        <v>37499.875</v>
      </c>
      <c r="I244" s="203">
        <v>45055</v>
      </c>
      <c r="J244" s="196" t="s">
        <v>364</v>
      </c>
      <c r="K244" s="196" t="s">
        <v>365</v>
      </c>
      <c r="L244" s="197" t="s">
        <v>12</v>
      </c>
      <c r="M244" s="197">
        <v>1</v>
      </c>
      <c r="N244" s="231">
        <v>10449.257909999998</v>
      </c>
    </row>
    <row r="245" spans="3:14" x14ac:dyDescent="0.25">
      <c r="C245" s="552">
        <v>45174</v>
      </c>
      <c r="D245" s="435">
        <v>45174</v>
      </c>
      <c r="E245" s="415" t="s">
        <v>4020</v>
      </c>
      <c r="F245" s="415" t="s">
        <v>12</v>
      </c>
      <c r="G245" s="553">
        <v>595000</v>
      </c>
      <c r="I245" s="203">
        <v>45057</v>
      </c>
      <c r="J245" s="196" t="s">
        <v>1585</v>
      </c>
      <c r="K245" s="196" t="s">
        <v>1586</v>
      </c>
      <c r="L245" s="197" t="s">
        <v>12</v>
      </c>
      <c r="M245" s="197">
        <v>0.5</v>
      </c>
      <c r="N245" s="231">
        <v>2286852.75</v>
      </c>
    </row>
    <row r="246" spans="3:14" x14ac:dyDescent="0.25">
      <c r="C246" s="552">
        <v>45174</v>
      </c>
      <c r="D246" s="435">
        <v>45174</v>
      </c>
      <c r="E246" s="415" t="s">
        <v>3178</v>
      </c>
      <c r="F246" s="415" t="s">
        <v>12</v>
      </c>
      <c r="G246" s="553">
        <v>44625</v>
      </c>
      <c r="I246" s="203">
        <v>45057</v>
      </c>
      <c r="J246" s="196" t="s">
        <v>191</v>
      </c>
      <c r="K246" s="196" t="s">
        <v>192</v>
      </c>
      <c r="L246" s="197" t="s">
        <v>12</v>
      </c>
      <c r="M246" s="197">
        <v>1</v>
      </c>
      <c r="N246" s="231">
        <v>128244.1342</v>
      </c>
    </row>
    <row r="247" spans="3:14" x14ac:dyDescent="0.25">
      <c r="C247" s="552">
        <v>45174</v>
      </c>
      <c r="D247" s="435">
        <v>45174</v>
      </c>
      <c r="E247" s="415" t="s">
        <v>4021</v>
      </c>
      <c r="F247" s="415" t="s">
        <v>12</v>
      </c>
      <c r="G247" s="553">
        <v>44625</v>
      </c>
      <c r="I247" s="203">
        <v>45057</v>
      </c>
      <c r="J247" s="196" t="s">
        <v>1277</v>
      </c>
      <c r="K247" s="196" t="s">
        <v>1278</v>
      </c>
      <c r="L247" s="197" t="s">
        <v>12</v>
      </c>
      <c r="M247" s="197">
        <v>2</v>
      </c>
      <c r="N247" s="231">
        <v>711620</v>
      </c>
    </row>
    <row r="248" spans="3:14" x14ac:dyDescent="0.25">
      <c r="C248" s="552">
        <v>45174</v>
      </c>
      <c r="D248" s="435">
        <v>45174</v>
      </c>
      <c r="E248" s="415" t="s">
        <v>4022</v>
      </c>
      <c r="F248" s="415" t="s">
        <v>12</v>
      </c>
      <c r="G248" s="553">
        <v>148750</v>
      </c>
      <c r="I248" s="203">
        <v>45057</v>
      </c>
      <c r="J248" s="196" t="s">
        <v>74</v>
      </c>
      <c r="K248" s="196" t="s">
        <v>75</v>
      </c>
      <c r="L248" s="197" t="s">
        <v>12</v>
      </c>
      <c r="M248" s="197">
        <v>4</v>
      </c>
      <c r="N248" s="231">
        <v>1327405.82</v>
      </c>
    </row>
    <row r="249" spans="3:14" x14ac:dyDescent="0.25">
      <c r="C249" s="552">
        <v>45180</v>
      </c>
      <c r="D249" s="435">
        <v>45180</v>
      </c>
      <c r="E249" s="415" t="s">
        <v>4023</v>
      </c>
      <c r="F249" s="415" t="s">
        <v>12</v>
      </c>
      <c r="G249" s="553">
        <v>223125</v>
      </c>
      <c r="I249" s="203">
        <v>45057</v>
      </c>
      <c r="J249" s="196" t="s">
        <v>2191</v>
      </c>
      <c r="K249" s="196" t="s">
        <v>2192</v>
      </c>
      <c r="L249" s="197" t="s">
        <v>12</v>
      </c>
      <c r="M249" s="197">
        <v>4</v>
      </c>
      <c r="N249" s="231">
        <v>1208872.21</v>
      </c>
    </row>
    <row r="250" spans="3:14" x14ac:dyDescent="0.25">
      <c r="C250" s="552">
        <v>45180</v>
      </c>
      <c r="D250" s="435">
        <v>45180</v>
      </c>
      <c r="E250" s="415" t="s">
        <v>4024</v>
      </c>
      <c r="F250" s="415" t="s">
        <v>12</v>
      </c>
      <c r="G250" s="553">
        <v>59500</v>
      </c>
      <c r="I250" s="203">
        <v>45057</v>
      </c>
      <c r="J250" s="196" t="s">
        <v>191</v>
      </c>
      <c r="K250" s="196" t="s">
        <v>192</v>
      </c>
      <c r="L250" s="197" t="s">
        <v>12</v>
      </c>
      <c r="M250" s="197">
        <v>1</v>
      </c>
      <c r="N250" s="231">
        <v>128244.1342</v>
      </c>
    </row>
    <row r="251" spans="3:14" x14ac:dyDescent="0.25">
      <c r="C251" s="552">
        <v>45180</v>
      </c>
      <c r="D251" s="435">
        <v>45180</v>
      </c>
      <c r="E251" s="415" t="s">
        <v>4025</v>
      </c>
      <c r="F251" s="415" t="s">
        <v>12</v>
      </c>
      <c r="G251" s="553">
        <v>44625</v>
      </c>
      <c r="I251" s="203">
        <v>45059</v>
      </c>
      <c r="J251" s="196" t="s">
        <v>233</v>
      </c>
      <c r="K251" s="196" t="s">
        <v>234</v>
      </c>
      <c r="L251" s="197" t="s">
        <v>12</v>
      </c>
      <c r="M251" s="197">
        <v>3.49</v>
      </c>
      <c r="N251" s="231">
        <v>16325.53247</v>
      </c>
    </row>
    <row r="252" spans="3:14" x14ac:dyDescent="0.25">
      <c r="C252" s="552">
        <v>45180</v>
      </c>
      <c r="D252" s="435">
        <v>45180</v>
      </c>
      <c r="E252" s="415" t="s">
        <v>3178</v>
      </c>
      <c r="F252" s="415" t="s">
        <v>12</v>
      </c>
      <c r="G252" s="553">
        <v>44625</v>
      </c>
      <c r="I252" s="203">
        <v>45061</v>
      </c>
      <c r="J252" s="196" t="s">
        <v>2193</v>
      </c>
      <c r="K252" s="196" t="s">
        <v>2194</v>
      </c>
      <c r="L252" s="197" t="s">
        <v>12</v>
      </c>
      <c r="M252" s="197">
        <v>1</v>
      </c>
      <c r="N252" s="231">
        <v>365751.48609999998</v>
      </c>
    </row>
    <row r="253" spans="3:14" x14ac:dyDescent="0.25">
      <c r="C253" s="552">
        <v>45180</v>
      </c>
      <c r="D253" s="435">
        <v>45180</v>
      </c>
      <c r="E253" s="415" t="s">
        <v>4026</v>
      </c>
      <c r="F253" s="415" t="s">
        <v>12</v>
      </c>
      <c r="G253" s="553">
        <v>44625</v>
      </c>
      <c r="I253" s="203">
        <v>45061</v>
      </c>
      <c r="J253" s="196" t="s">
        <v>656</v>
      </c>
      <c r="K253" s="196" t="s">
        <v>657</v>
      </c>
      <c r="L253" s="197" t="s">
        <v>12</v>
      </c>
      <c r="M253" s="197">
        <v>1</v>
      </c>
      <c r="N253" s="231">
        <v>93490.376980000001</v>
      </c>
    </row>
    <row r="254" spans="3:14" x14ac:dyDescent="0.25">
      <c r="C254" s="552">
        <v>45180</v>
      </c>
      <c r="D254" s="435">
        <v>45180</v>
      </c>
      <c r="E254" s="415" t="s">
        <v>4027</v>
      </c>
      <c r="F254" s="415" t="s">
        <v>12</v>
      </c>
      <c r="G254" s="553">
        <v>223125</v>
      </c>
      <c r="I254" s="203">
        <v>45061</v>
      </c>
      <c r="J254" s="196" t="s">
        <v>660</v>
      </c>
      <c r="K254" s="196" t="s">
        <v>661</v>
      </c>
      <c r="L254" s="197" t="s">
        <v>12</v>
      </c>
      <c r="M254" s="197">
        <v>1</v>
      </c>
      <c r="N254" s="231">
        <v>85933.76155000001</v>
      </c>
    </row>
    <row r="255" spans="3:14" x14ac:dyDescent="0.25">
      <c r="C255" s="552">
        <v>45180</v>
      </c>
      <c r="D255" s="435">
        <v>45180</v>
      </c>
      <c r="E255" s="415" t="s">
        <v>4028</v>
      </c>
      <c r="F255" s="415" t="s">
        <v>12</v>
      </c>
      <c r="G255" s="553">
        <v>238000</v>
      </c>
      <c r="I255" s="203">
        <v>45061</v>
      </c>
      <c r="J255" s="196" t="s">
        <v>2195</v>
      </c>
      <c r="K255" s="196" t="s">
        <v>2196</v>
      </c>
      <c r="L255" s="197" t="s">
        <v>12</v>
      </c>
      <c r="M255" s="197">
        <v>3</v>
      </c>
      <c r="N255" s="231">
        <v>1823613.1449900002</v>
      </c>
    </row>
    <row r="256" spans="3:14" x14ac:dyDescent="0.25">
      <c r="C256" s="552">
        <v>45180</v>
      </c>
      <c r="D256" s="435">
        <v>45180</v>
      </c>
      <c r="E256" s="415" t="s">
        <v>4029</v>
      </c>
      <c r="F256" s="415" t="s">
        <v>12</v>
      </c>
      <c r="G256" s="553">
        <v>1115625</v>
      </c>
      <c r="I256" s="203">
        <v>45061</v>
      </c>
      <c r="J256" s="196" t="s">
        <v>2197</v>
      </c>
      <c r="K256" s="196" t="s">
        <v>2198</v>
      </c>
      <c r="L256" s="197" t="s">
        <v>12</v>
      </c>
      <c r="M256" s="197">
        <v>2</v>
      </c>
      <c r="N256" s="231">
        <v>4420000.0044200001</v>
      </c>
    </row>
    <row r="257" spans="3:14" x14ac:dyDescent="0.25">
      <c r="C257" s="552">
        <v>45184</v>
      </c>
      <c r="D257" s="435">
        <v>45184</v>
      </c>
      <c r="E257" s="415" t="s">
        <v>4030</v>
      </c>
      <c r="F257" s="415" t="s">
        <v>12</v>
      </c>
      <c r="G257" s="553">
        <v>223125</v>
      </c>
      <c r="I257" s="203">
        <v>45061</v>
      </c>
      <c r="J257" s="196" t="s">
        <v>942</v>
      </c>
      <c r="K257" s="196" t="s">
        <v>943</v>
      </c>
      <c r="L257" s="197" t="s">
        <v>12</v>
      </c>
      <c r="M257" s="197">
        <v>2</v>
      </c>
      <c r="N257" s="231">
        <v>675999.98466000007</v>
      </c>
    </row>
    <row r="258" spans="3:14" x14ac:dyDescent="0.25">
      <c r="C258" s="552">
        <v>45187</v>
      </c>
      <c r="D258" s="435">
        <v>45187</v>
      </c>
      <c r="E258" s="415" t="s">
        <v>4031</v>
      </c>
      <c r="F258" s="415" t="s">
        <v>12</v>
      </c>
      <c r="G258" s="553">
        <v>223125</v>
      </c>
      <c r="I258" s="203">
        <v>45062</v>
      </c>
      <c r="J258" s="196" t="s">
        <v>233</v>
      </c>
      <c r="K258" s="196" t="s">
        <v>234</v>
      </c>
      <c r="L258" s="197" t="s">
        <v>12</v>
      </c>
      <c r="M258" s="197">
        <v>3.49</v>
      </c>
      <c r="N258" s="231">
        <v>16325.53247</v>
      </c>
    </row>
    <row r="259" spans="3:14" x14ac:dyDescent="0.25">
      <c r="C259" s="552">
        <v>45190</v>
      </c>
      <c r="D259" s="435">
        <v>45190</v>
      </c>
      <c r="E259" s="415" t="s">
        <v>4032</v>
      </c>
      <c r="F259" s="415" t="s">
        <v>12</v>
      </c>
      <c r="G259" s="553">
        <v>113793.75</v>
      </c>
      <c r="I259" s="203">
        <v>45062</v>
      </c>
      <c r="J259" s="196" t="s">
        <v>2199</v>
      </c>
      <c r="K259" s="196" t="s">
        <v>2200</v>
      </c>
      <c r="L259" s="197" t="s">
        <v>12</v>
      </c>
      <c r="M259" s="197">
        <v>2</v>
      </c>
      <c r="N259" s="231">
        <v>28600.936000000002</v>
      </c>
    </row>
    <row r="260" spans="3:14" x14ac:dyDescent="0.25">
      <c r="C260" s="552">
        <v>45191</v>
      </c>
      <c r="D260" s="435">
        <v>45191</v>
      </c>
      <c r="E260" s="415" t="s">
        <v>4033</v>
      </c>
      <c r="F260" s="415" t="s">
        <v>12</v>
      </c>
      <c r="G260" s="553">
        <v>29750</v>
      </c>
      <c r="I260" s="203">
        <v>45063</v>
      </c>
      <c r="J260" s="196" t="s">
        <v>2201</v>
      </c>
      <c r="K260" s="196" t="s">
        <v>2202</v>
      </c>
      <c r="L260" s="197" t="s">
        <v>12</v>
      </c>
      <c r="M260" s="197">
        <v>1</v>
      </c>
      <c r="N260" s="231">
        <v>278460</v>
      </c>
    </row>
    <row r="261" spans="3:14" x14ac:dyDescent="0.25">
      <c r="C261" s="552">
        <v>45191</v>
      </c>
      <c r="D261" s="435">
        <v>45191</v>
      </c>
      <c r="E261" s="415" t="s">
        <v>4034</v>
      </c>
      <c r="F261" s="415" t="s">
        <v>12</v>
      </c>
      <c r="G261" s="553">
        <v>22312.5</v>
      </c>
      <c r="I261" s="203">
        <v>45063</v>
      </c>
      <c r="J261" s="196" t="s">
        <v>2203</v>
      </c>
      <c r="K261" s="196" t="s">
        <v>2204</v>
      </c>
      <c r="L261" s="197" t="s">
        <v>12</v>
      </c>
      <c r="M261" s="197">
        <v>2</v>
      </c>
      <c r="N261" s="231">
        <v>30940</v>
      </c>
    </row>
    <row r="262" spans="3:14" x14ac:dyDescent="0.25">
      <c r="C262" s="552">
        <v>45191</v>
      </c>
      <c r="D262" s="435">
        <v>45191</v>
      </c>
      <c r="E262" s="415" t="s">
        <v>4035</v>
      </c>
      <c r="F262" s="415" t="s">
        <v>12</v>
      </c>
      <c r="G262" s="553">
        <v>44625</v>
      </c>
      <c r="I262" s="203">
        <v>45063</v>
      </c>
      <c r="J262" s="196" t="s">
        <v>523</v>
      </c>
      <c r="K262" s="196" t="s">
        <v>524</v>
      </c>
      <c r="L262" s="197" t="s">
        <v>12</v>
      </c>
      <c r="M262" s="197">
        <v>1</v>
      </c>
      <c r="N262" s="231">
        <v>100555</v>
      </c>
    </row>
    <row r="263" spans="3:14" x14ac:dyDescent="0.25">
      <c r="C263" s="552">
        <v>45191</v>
      </c>
      <c r="D263" s="435">
        <v>45191</v>
      </c>
      <c r="E263" s="415" t="s">
        <v>4036</v>
      </c>
      <c r="F263" s="415" t="s">
        <v>12</v>
      </c>
      <c r="G263" s="553">
        <v>44625</v>
      </c>
      <c r="I263" s="203">
        <v>45069</v>
      </c>
      <c r="J263" s="196" t="s">
        <v>2205</v>
      </c>
      <c r="K263" s="196" t="s">
        <v>2206</v>
      </c>
      <c r="L263" s="197" t="s">
        <v>12</v>
      </c>
      <c r="M263" s="197">
        <v>1</v>
      </c>
      <c r="N263" s="231">
        <v>1326000.0044200001</v>
      </c>
    </row>
    <row r="264" spans="3:14" x14ac:dyDescent="0.25">
      <c r="C264" s="552">
        <v>45191</v>
      </c>
      <c r="D264" s="435">
        <v>45191</v>
      </c>
      <c r="E264" s="415" t="s">
        <v>4037</v>
      </c>
      <c r="F264" s="415" t="s">
        <v>12</v>
      </c>
      <c r="G264" s="553">
        <v>22312.5</v>
      </c>
      <c r="I264" s="203">
        <v>45069</v>
      </c>
      <c r="J264" s="196" t="s">
        <v>2207</v>
      </c>
      <c r="K264" s="196" t="s">
        <v>783</v>
      </c>
      <c r="L264" s="197" t="s">
        <v>12</v>
      </c>
      <c r="M264" s="197">
        <v>3</v>
      </c>
      <c r="N264" s="231">
        <v>565500.00234000012</v>
      </c>
    </row>
    <row r="265" spans="3:14" x14ac:dyDescent="0.25">
      <c r="C265" s="552">
        <v>45191</v>
      </c>
      <c r="D265" s="435">
        <v>45191</v>
      </c>
      <c r="E265" s="415" t="s">
        <v>4038</v>
      </c>
      <c r="F265" s="415" t="s">
        <v>12</v>
      </c>
      <c r="G265" s="553">
        <v>29750</v>
      </c>
      <c r="I265" s="203">
        <v>45069</v>
      </c>
      <c r="J265" s="196" t="s">
        <v>782</v>
      </c>
      <c r="K265" s="196" t="s">
        <v>783</v>
      </c>
      <c r="L265" s="197" t="s">
        <v>12</v>
      </c>
      <c r="M265" s="197">
        <v>1</v>
      </c>
      <c r="N265" s="231">
        <v>923000.00702000002</v>
      </c>
    </row>
    <row r="266" spans="3:14" x14ac:dyDescent="0.25">
      <c r="C266" s="552">
        <v>45191</v>
      </c>
      <c r="D266" s="435">
        <v>45191</v>
      </c>
      <c r="E266" s="415" t="s">
        <v>4039</v>
      </c>
      <c r="F266" s="415" t="s">
        <v>12</v>
      </c>
      <c r="G266" s="553">
        <v>44625</v>
      </c>
      <c r="I266" s="203">
        <v>45069</v>
      </c>
      <c r="J266" s="196" t="s">
        <v>2208</v>
      </c>
      <c r="K266" s="196" t="s">
        <v>929</v>
      </c>
      <c r="L266" s="197" t="s">
        <v>12</v>
      </c>
      <c r="M266" s="197">
        <v>1</v>
      </c>
      <c r="N266" s="231">
        <v>114400.00026000002</v>
      </c>
    </row>
    <row r="267" spans="3:14" x14ac:dyDescent="0.25">
      <c r="C267" s="552">
        <v>45191</v>
      </c>
      <c r="D267" s="435">
        <v>45191</v>
      </c>
      <c r="E267" s="415" t="s">
        <v>4040</v>
      </c>
      <c r="F267" s="415" t="s">
        <v>12</v>
      </c>
      <c r="G267" s="553">
        <v>29750</v>
      </c>
      <c r="I267" s="203">
        <v>45069</v>
      </c>
      <c r="J267" s="196" t="s">
        <v>2209</v>
      </c>
      <c r="K267" s="196" t="s">
        <v>724</v>
      </c>
      <c r="L267" s="197" t="s">
        <v>12</v>
      </c>
      <c r="M267" s="197">
        <v>1</v>
      </c>
      <c r="N267" s="231">
        <v>91000.000910000002</v>
      </c>
    </row>
    <row r="268" spans="3:14" x14ac:dyDescent="0.25">
      <c r="C268" s="552">
        <v>45191</v>
      </c>
      <c r="D268" s="435">
        <v>45191</v>
      </c>
      <c r="E268" s="415" t="s">
        <v>4041</v>
      </c>
      <c r="F268" s="415" t="s">
        <v>12</v>
      </c>
      <c r="G268" s="553">
        <v>223125</v>
      </c>
      <c r="I268" s="203">
        <v>45070</v>
      </c>
      <c r="J268" s="196" t="s">
        <v>191</v>
      </c>
      <c r="K268" s="196" t="s">
        <v>192</v>
      </c>
      <c r="L268" s="197" t="s">
        <v>12</v>
      </c>
      <c r="M268" s="197">
        <v>1</v>
      </c>
      <c r="N268" s="231">
        <v>128244.1342</v>
      </c>
    </row>
    <row r="269" spans="3:14" x14ac:dyDescent="0.25">
      <c r="C269" s="552">
        <v>45192</v>
      </c>
      <c r="D269" s="435">
        <v>45192</v>
      </c>
      <c r="E269" s="415" t="s">
        <v>4042</v>
      </c>
      <c r="F269" s="415" t="s">
        <v>12</v>
      </c>
      <c r="G269" s="553">
        <v>59500</v>
      </c>
      <c r="I269" s="203">
        <v>45070</v>
      </c>
      <c r="J269" s="196" t="s">
        <v>74</v>
      </c>
      <c r="K269" s="196" t="s">
        <v>75</v>
      </c>
      <c r="L269" s="197" t="s">
        <v>12</v>
      </c>
      <c r="M269" s="197">
        <v>5</v>
      </c>
      <c r="N269" s="231">
        <v>1659257.2750000001</v>
      </c>
    </row>
    <row r="270" spans="3:14" x14ac:dyDescent="0.25">
      <c r="C270" s="552">
        <v>45192</v>
      </c>
      <c r="D270" s="435">
        <v>45192</v>
      </c>
      <c r="E270" s="415" t="s">
        <v>4043</v>
      </c>
      <c r="F270" s="415" t="s">
        <v>12</v>
      </c>
      <c r="G270" s="553">
        <v>44625</v>
      </c>
      <c r="I270" s="203">
        <v>45070</v>
      </c>
      <c r="J270" s="196" t="s">
        <v>602</v>
      </c>
      <c r="K270" s="196" t="s">
        <v>603</v>
      </c>
      <c r="L270" s="197" t="s">
        <v>12</v>
      </c>
      <c r="M270" s="197">
        <v>4</v>
      </c>
      <c r="N270" s="231">
        <v>380701.88</v>
      </c>
    </row>
    <row r="271" spans="3:14" x14ac:dyDescent="0.25">
      <c r="C271" s="552">
        <v>45192</v>
      </c>
      <c r="D271" s="435">
        <v>45192</v>
      </c>
      <c r="E271" s="415" t="s">
        <v>4044</v>
      </c>
      <c r="F271" s="415" t="s">
        <v>12</v>
      </c>
      <c r="G271" s="553">
        <v>178500</v>
      </c>
      <c r="I271" s="203">
        <v>45070</v>
      </c>
      <c r="J271" s="196" t="s">
        <v>2159</v>
      </c>
      <c r="K271" s="196" t="s">
        <v>2160</v>
      </c>
      <c r="L271" s="197" t="s">
        <v>12</v>
      </c>
      <c r="M271" s="197">
        <v>0.5</v>
      </c>
      <c r="N271" s="231">
        <v>1397500.0007150001</v>
      </c>
    </row>
    <row r="272" spans="3:14" x14ac:dyDescent="0.25">
      <c r="C272" s="552">
        <v>45192</v>
      </c>
      <c r="D272" s="435">
        <v>45192</v>
      </c>
      <c r="E272" s="415" t="s">
        <v>4045</v>
      </c>
      <c r="F272" s="415" t="s">
        <v>12</v>
      </c>
      <c r="G272" s="553">
        <v>223125</v>
      </c>
      <c r="I272" s="203">
        <v>45070</v>
      </c>
      <c r="J272" s="196" t="s">
        <v>191</v>
      </c>
      <c r="K272" s="196" t="s">
        <v>192</v>
      </c>
      <c r="L272" s="197" t="s">
        <v>12</v>
      </c>
      <c r="M272" s="197">
        <v>1</v>
      </c>
      <c r="N272" s="231">
        <v>128244.1342</v>
      </c>
    </row>
    <row r="273" spans="3:14" x14ac:dyDescent="0.25">
      <c r="C273" s="552">
        <v>45194</v>
      </c>
      <c r="D273" s="435">
        <v>45194</v>
      </c>
      <c r="E273" s="415" t="s">
        <v>4046</v>
      </c>
      <c r="F273" s="415" t="s">
        <v>12</v>
      </c>
      <c r="G273" s="553">
        <v>966875</v>
      </c>
      <c r="I273" s="203">
        <v>45070</v>
      </c>
      <c r="J273" s="196" t="s">
        <v>2210</v>
      </c>
      <c r="K273" s="196" t="s">
        <v>2211</v>
      </c>
      <c r="L273" s="197" t="s">
        <v>12</v>
      </c>
      <c r="M273" s="197">
        <v>2</v>
      </c>
      <c r="N273" s="231">
        <v>637279.25533999992</v>
      </c>
    </row>
    <row r="274" spans="3:14" x14ac:dyDescent="0.25">
      <c r="C274" s="552">
        <v>45194</v>
      </c>
      <c r="D274" s="435">
        <v>45194</v>
      </c>
      <c r="E274" s="415" t="s">
        <v>4047</v>
      </c>
      <c r="F274" s="415" t="s">
        <v>12</v>
      </c>
      <c r="G274" s="553">
        <v>267750</v>
      </c>
      <c r="I274" s="203">
        <v>45077</v>
      </c>
      <c r="J274" s="196" t="s">
        <v>2212</v>
      </c>
      <c r="K274" s="196" t="s">
        <v>2213</v>
      </c>
      <c r="L274" s="197" t="s">
        <v>12</v>
      </c>
      <c r="M274" s="197">
        <v>1</v>
      </c>
      <c r="N274" s="231">
        <v>1101337.1459999999</v>
      </c>
    </row>
    <row r="275" spans="3:14" x14ac:dyDescent="0.25">
      <c r="C275" s="552">
        <v>45196</v>
      </c>
      <c r="D275" s="435">
        <v>45196</v>
      </c>
      <c r="E275" s="415" t="s">
        <v>4048</v>
      </c>
      <c r="F275" s="415" t="s">
        <v>12</v>
      </c>
      <c r="G275" s="553">
        <v>44625</v>
      </c>
      <c r="I275" s="203">
        <v>45077</v>
      </c>
      <c r="J275" s="196" t="s">
        <v>2214</v>
      </c>
      <c r="K275" s="196" t="s">
        <v>2215</v>
      </c>
      <c r="L275" s="197" t="s">
        <v>12</v>
      </c>
      <c r="M275" s="197">
        <v>1</v>
      </c>
      <c r="N275" s="231">
        <v>701044.7080000001</v>
      </c>
    </row>
    <row r="276" spans="3:14" x14ac:dyDescent="0.25">
      <c r="C276" s="552">
        <v>45196</v>
      </c>
      <c r="D276" s="435">
        <v>45196</v>
      </c>
      <c r="E276" s="415" t="s">
        <v>4049</v>
      </c>
      <c r="F276" s="415" t="s">
        <v>12</v>
      </c>
      <c r="G276" s="553">
        <v>37187.5</v>
      </c>
      <c r="I276" s="203">
        <v>45077</v>
      </c>
      <c r="J276" s="196" t="s">
        <v>664</v>
      </c>
      <c r="K276" s="196" t="s">
        <v>665</v>
      </c>
      <c r="L276" s="197" t="s">
        <v>12</v>
      </c>
      <c r="M276" s="197">
        <v>1</v>
      </c>
      <c r="N276" s="231">
        <v>5104.4038499999997</v>
      </c>
    </row>
    <row r="277" spans="3:14" ht="15.75" thickBot="1" x14ac:dyDescent="0.3">
      <c r="C277" s="554">
        <v>45197</v>
      </c>
      <c r="D277" s="555">
        <v>45197</v>
      </c>
      <c r="E277" s="538" t="s">
        <v>4050</v>
      </c>
      <c r="F277" s="538" t="s">
        <v>12</v>
      </c>
      <c r="G277" s="556">
        <v>223125</v>
      </c>
      <c r="I277" s="199">
        <v>45077</v>
      </c>
      <c r="J277" s="200" t="s">
        <v>289</v>
      </c>
      <c r="K277" s="200" t="s">
        <v>290</v>
      </c>
      <c r="L277" s="201" t="s">
        <v>12</v>
      </c>
      <c r="M277" s="201">
        <v>1</v>
      </c>
      <c r="N277" s="232">
        <v>747.69604000000004</v>
      </c>
    </row>
    <row r="278" spans="3:14" x14ac:dyDescent="0.25">
      <c r="C278" s="549" t="s">
        <v>4433</v>
      </c>
      <c r="D278" s="550">
        <v>45225</v>
      </c>
      <c r="E278" s="417" t="s">
        <v>4434</v>
      </c>
      <c r="F278" s="574" t="s">
        <v>12</v>
      </c>
      <c r="G278" s="551">
        <v>223125</v>
      </c>
      <c r="I278" s="370">
        <v>45078</v>
      </c>
      <c r="J278" s="371" t="s">
        <v>229</v>
      </c>
      <c r="K278" s="371" t="s">
        <v>230</v>
      </c>
      <c r="L278" s="198" t="s">
        <v>12</v>
      </c>
      <c r="M278" s="198">
        <v>7</v>
      </c>
      <c r="N278" s="233">
        <v>192232.83442999999</v>
      </c>
    </row>
    <row r="279" spans="3:14" x14ac:dyDescent="0.25">
      <c r="C279" s="552">
        <v>3572</v>
      </c>
      <c r="D279" s="435">
        <v>45201</v>
      </c>
      <c r="E279" s="415" t="s">
        <v>4435</v>
      </c>
      <c r="F279" s="415" t="s">
        <v>12</v>
      </c>
      <c r="G279" s="553">
        <v>119000</v>
      </c>
      <c r="I279" s="203">
        <v>45079</v>
      </c>
      <c r="J279" s="196" t="s">
        <v>1128</v>
      </c>
      <c r="K279" s="196" t="s">
        <v>1129</v>
      </c>
      <c r="L279" s="197" t="s">
        <v>12</v>
      </c>
      <c r="M279" s="197">
        <v>130</v>
      </c>
      <c r="N279" s="231">
        <v>43940.523900000007</v>
      </c>
    </row>
    <row r="280" spans="3:14" x14ac:dyDescent="0.25">
      <c r="C280" s="552">
        <v>3572</v>
      </c>
      <c r="D280" s="435">
        <v>45201</v>
      </c>
      <c r="E280" s="415" t="s">
        <v>4436</v>
      </c>
      <c r="F280" s="415" t="s">
        <v>12</v>
      </c>
      <c r="G280" s="553">
        <v>148750</v>
      </c>
      <c r="I280" s="203">
        <v>45079</v>
      </c>
      <c r="J280" s="196" t="s">
        <v>2577</v>
      </c>
      <c r="K280" s="196" t="s">
        <v>2578</v>
      </c>
      <c r="L280" s="197" t="s">
        <v>12</v>
      </c>
      <c r="M280" s="197">
        <v>2</v>
      </c>
      <c r="N280" s="231">
        <v>29535.200239999998</v>
      </c>
    </row>
    <row r="281" spans="3:14" x14ac:dyDescent="0.25">
      <c r="C281" s="552">
        <v>3572</v>
      </c>
      <c r="D281" s="435">
        <v>45201</v>
      </c>
      <c r="E281" s="415" t="s">
        <v>3178</v>
      </c>
      <c r="F281" s="415" t="s">
        <v>12</v>
      </c>
      <c r="G281" s="553">
        <v>44625</v>
      </c>
      <c r="I281" s="203">
        <v>45079</v>
      </c>
      <c r="J281" s="196" t="s">
        <v>1134</v>
      </c>
      <c r="K281" s="196" t="s">
        <v>1135</v>
      </c>
      <c r="L281" s="197" t="s">
        <v>12</v>
      </c>
      <c r="M281" s="197">
        <v>2</v>
      </c>
      <c r="N281" s="231">
        <v>6012.6320799999994</v>
      </c>
    </row>
    <row r="282" spans="3:14" x14ac:dyDescent="0.25">
      <c r="C282" s="552">
        <v>3572</v>
      </c>
      <c r="D282" s="435">
        <v>45201</v>
      </c>
      <c r="E282" s="415" t="s">
        <v>4437</v>
      </c>
      <c r="F282" s="415" t="s">
        <v>12</v>
      </c>
      <c r="G282" s="553">
        <v>119000</v>
      </c>
      <c r="I282" s="203">
        <v>45079</v>
      </c>
      <c r="J282" s="196" t="s">
        <v>2579</v>
      </c>
      <c r="K282" s="196" t="s">
        <v>2580</v>
      </c>
      <c r="L282" s="197" t="s">
        <v>12</v>
      </c>
      <c r="M282" s="197">
        <v>1</v>
      </c>
      <c r="N282" s="231">
        <v>8619.017679999999</v>
      </c>
    </row>
    <row r="283" spans="3:14" x14ac:dyDescent="0.25">
      <c r="C283" s="552">
        <v>3572</v>
      </c>
      <c r="D283" s="435">
        <v>45201</v>
      </c>
      <c r="E283" s="415" t="s">
        <v>4438</v>
      </c>
      <c r="F283" s="415" t="s">
        <v>12</v>
      </c>
      <c r="G283" s="553">
        <v>119000</v>
      </c>
      <c r="I283" s="203">
        <v>45079</v>
      </c>
      <c r="J283" s="196" t="s">
        <v>2581</v>
      </c>
      <c r="K283" s="196" t="s">
        <v>2582</v>
      </c>
      <c r="L283" s="197" t="s">
        <v>12</v>
      </c>
      <c r="M283" s="197">
        <v>1</v>
      </c>
      <c r="N283" s="231">
        <v>3374.0534100000004</v>
      </c>
    </row>
    <row r="284" spans="3:14" x14ac:dyDescent="0.25">
      <c r="C284" s="552">
        <v>2129</v>
      </c>
      <c r="D284" s="435">
        <v>45204</v>
      </c>
      <c r="E284" s="415" t="s">
        <v>4439</v>
      </c>
      <c r="F284" s="415" t="s">
        <v>12</v>
      </c>
      <c r="G284" s="553">
        <v>371875</v>
      </c>
      <c r="I284" s="203">
        <v>45079</v>
      </c>
      <c r="J284" s="196" t="s">
        <v>1686</v>
      </c>
      <c r="K284" s="196" t="s">
        <v>1687</v>
      </c>
      <c r="L284" s="197" t="s">
        <v>12</v>
      </c>
      <c r="M284" s="197">
        <v>80</v>
      </c>
      <c r="N284" s="231">
        <v>31074.898400000002</v>
      </c>
    </row>
    <row r="285" spans="3:14" x14ac:dyDescent="0.25">
      <c r="C285" s="552">
        <v>195</v>
      </c>
      <c r="D285" s="435">
        <v>45204</v>
      </c>
      <c r="E285" s="415" t="s">
        <v>4440</v>
      </c>
      <c r="F285" s="415" t="s">
        <v>12</v>
      </c>
      <c r="G285" s="553">
        <v>371875</v>
      </c>
      <c r="I285" s="203">
        <v>45079</v>
      </c>
      <c r="J285" s="196" t="s">
        <v>2583</v>
      </c>
      <c r="K285" s="196" t="s">
        <v>2584</v>
      </c>
      <c r="L285" s="197" t="s">
        <v>12</v>
      </c>
      <c r="M285" s="197">
        <v>2</v>
      </c>
      <c r="N285" s="231">
        <v>10364.9</v>
      </c>
    </row>
    <row r="286" spans="3:14" x14ac:dyDescent="0.25">
      <c r="C286" s="552">
        <v>6429</v>
      </c>
      <c r="D286" s="435">
        <v>45205</v>
      </c>
      <c r="E286" s="415" t="s">
        <v>4441</v>
      </c>
      <c r="F286" s="415" t="s">
        <v>12</v>
      </c>
      <c r="G286" s="553">
        <v>37187.5</v>
      </c>
      <c r="I286" s="203">
        <v>45079</v>
      </c>
      <c r="J286" s="196" t="s">
        <v>2585</v>
      </c>
      <c r="K286" s="196" t="s">
        <v>2586</v>
      </c>
      <c r="L286" s="197" t="s">
        <v>12</v>
      </c>
      <c r="M286" s="197">
        <v>2</v>
      </c>
      <c r="N286" s="231">
        <v>10970.241100000001</v>
      </c>
    </row>
    <row r="287" spans="3:14" x14ac:dyDescent="0.25">
      <c r="C287" s="552">
        <v>6429</v>
      </c>
      <c r="D287" s="435">
        <v>45205</v>
      </c>
      <c r="E287" s="415" t="s">
        <v>4442</v>
      </c>
      <c r="F287" s="415" t="s">
        <v>12</v>
      </c>
      <c r="G287" s="553">
        <v>37187.5</v>
      </c>
      <c r="I287" s="203">
        <v>45082</v>
      </c>
      <c r="J287" s="196" t="s">
        <v>241</v>
      </c>
      <c r="K287" s="196" t="s">
        <v>242</v>
      </c>
      <c r="L287" s="197" t="s">
        <v>12</v>
      </c>
      <c r="M287" s="197">
        <v>7</v>
      </c>
      <c r="N287" s="231">
        <v>23389.232230000001</v>
      </c>
    </row>
    <row r="288" spans="3:14" x14ac:dyDescent="0.25">
      <c r="C288" s="552">
        <v>1021</v>
      </c>
      <c r="D288" s="435">
        <v>45208</v>
      </c>
      <c r="E288" s="415" t="s">
        <v>4443</v>
      </c>
      <c r="F288" s="415" t="s">
        <v>12</v>
      </c>
      <c r="G288" s="553">
        <v>119000</v>
      </c>
      <c r="I288" s="203">
        <v>45082</v>
      </c>
      <c r="J288" s="196" t="s">
        <v>243</v>
      </c>
      <c r="K288" s="196" t="s">
        <v>244</v>
      </c>
      <c r="L288" s="197" t="s">
        <v>12</v>
      </c>
      <c r="M288" s="197">
        <v>7</v>
      </c>
      <c r="N288" s="231">
        <v>9021.8564800000004</v>
      </c>
    </row>
    <row r="289" spans="3:14" x14ac:dyDescent="0.25">
      <c r="C289" s="552">
        <v>1213</v>
      </c>
      <c r="D289" s="435">
        <v>45217</v>
      </c>
      <c r="E289" s="415" t="s">
        <v>4444</v>
      </c>
      <c r="F289" s="415" t="s">
        <v>12</v>
      </c>
      <c r="G289" s="553">
        <v>23800000</v>
      </c>
      <c r="I289" s="203">
        <v>45082</v>
      </c>
      <c r="J289" s="196" t="s">
        <v>1432</v>
      </c>
      <c r="K289" s="196" t="s">
        <v>1433</v>
      </c>
      <c r="L289" s="197" t="s">
        <v>12</v>
      </c>
      <c r="M289" s="197">
        <v>1</v>
      </c>
      <c r="N289" s="231">
        <v>4242.09058</v>
      </c>
    </row>
    <row r="290" spans="3:14" x14ac:dyDescent="0.25">
      <c r="C290" s="552">
        <v>1213</v>
      </c>
      <c r="D290" s="435">
        <v>45217</v>
      </c>
      <c r="E290" s="415" t="s">
        <v>4445</v>
      </c>
      <c r="F290" s="415" t="s">
        <v>12</v>
      </c>
      <c r="G290" s="553">
        <v>8181250</v>
      </c>
      <c r="I290" s="203">
        <v>45082</v>
      </c>
      <c r="J290" s="196" t="s">
        <v>1066</v>
      </c>
      <c r="K290" s="196" t="s">
        <v>1067</v>
      </c>
      <c r="L290" s="197" t="s">
        <v>12</v>
      </c>
      <c r="M290" s="197">
        <v>1</v>
      </c>
      <c r="N290" s="231">
        <v>1905.78024</v>
      </c>
    </row>
    <row r="291" spans="3:14" x14ac:dyDescent="0.25">
      <c r="C291" s="552">
        <v>493</v>
      </c>
      <c r="D291" s="435">
        <v>45223</v>
      </c>
      <c r="E291" s="415" t="s">
        <v>4446</v>
      </c>
      <c r="F291" s="415" t="s">
        <v>12</v>
      </c>
      <c r="G291" s="553">
        <v>297500</v>
      </c>
      <c r="I291" s="203">
        <v>45082</v>
      </c>
      <c r="J291" s="196" t="s">
        <v>239</v>
      </c>
      <c r="K291" s="196" t="s">
        <v>240</v>
      </c>
      <c r="L291" s="197" t="s">
        <v>12</v>
      </c>
      <c r="M291" s="197">
        <v>7</v>
      </c>
      <c r="N291" s="231">
        <v>11149.538400000001</v>
      </c>
    </row>
    <row r="292" spans="3:14" x14ac:dyDescent="0.25">
      <c r="C292" s="552">
        <v>493</v>
      </c>
      <c r="D292" s="435">
        <v>45223</v>
      </c>
      <c r="E292" s="415" t="s">
        <v>4447</v>
      </c>
      <c r="F292" s="415" t="s">
        <v>12</v>
      </c>
      <c r="G292" s="553">
        <v>297500</v>
      </c>
      <c r="I292" s="203">
        <v>45082</v>
      </c>
      <c r="J292" s="196" t="s">
        <v>1105</v>
      </c>
      <c r="K292" s="196" t="s">
        <v>1106</v>
      </c>
      <c r="L292" s="197" t="s">
        <v>12</v>
      </c>
      <c r="M292" s="197">
        <v>1</v>
      </c>
      <c r="N292" s="231">
        <v>1733.45991</v>
      </c>
    </row>
    <row r="293" spans="3:14" x14ac:dyDescent="0.25">
      <c r="C293" s="552">
        <v>493</v>
      </c>
      <c r="D293" s="435">
        <v>45223</v>
      </c>
      <c r="E293" s="415" t="s">
        <v>4448</v>
      </c>
      <c r="F293" s="415" t="s">
        <v>12</v>
      </c>
      <c r="G293" s="553">
        <v>297500</v>
      </c>
      <c r="I293" s="203">
        <v>45083</v>
      </c>
      <c r="J293" s="196" t="s">
        <v>1126</v>
      </c>
      <c r="K293" s="196" t="s">
        <v>1127</v>
      </c>
      <c r="L293" s="197" t="s">
        <v>12</v>
      </c>
      <c r="M293" s="197">
        <v>1</v>
      </c>
      <c r="N293" s="231">
        <v>121250.766</v>
      </c>
    </row>
    <row r="294" spans="3:14" x14ac:dyDescent="0.25">
      <c r="C294" s="552" t="s">
        <v>4449</v>
      </c>
      <c r="D294" s="435">
        <v>45225</v>
      </c>
      <c r="E294" s="415" t="s">
        <v>4450</v>
      </c>
      <c r="F294" s="415" t="s">
        <v>12</v>
      </c>
      <c r="G294" s="553">
        <v>371875</v>
      </c>
      <c r="I294" s="203">
        <v>45083</v>
      </c>
      <c r="J294" s="196" t="s">
        <v>2546</v>
      </c>
      <c r="K294" s="196" t="s">
        <v>2547</v>
      </c>
      <c r="L294" s="197" t="s">
        <v>12</v>
      </c>
      <c r="M294" s="197">
        <v>2</v>
      </c>
      <c r="N294" s="231">
        <v>9574.3520599999993</v>
      </c>
    </row>
    <row r="295" spans="3:14" x14ac:dyDescent="0.25">
      <c r="C295" s="552" t="s">
        <v>4449</v>
      </c>
      <c r="D295" s="435">
        <v>45225</v>
      </c>
      <c r="E295" s="415" t="s">
        <v>4451</v>
      </c>
      <c r="F295" s="415" t="s">
        <v>12</v>
      </c>
      <c r="G295" s="553">
        <v>297500</v>
      </c>
      <c r="I295" s="203">
        <v>45083</v>
      </c>
      <c r="J295" s="196" t="s">
        <v>243</v>
      </c>
      <c r="K295" s="196" t="s">
        <v>244</v>
      </c>
      <c r="L295" s="197" t="s">
        <v>12</v>
      </c>
      <c r="M295" s="197">
        <v>1</v>
      </c>
      <c r="N295" s="231">
        <v>1288.83664</v>
      </c>
    </row>
    <row r="296" spans="3:14" x14ac:dyDescent="0.25">
      <c r="C296" s="552" t="s">
        <v>4452</v>
      </c>
      <c r="D296" s="435">
        <v>45225</v>
      </c>
      <c r="E296" s="415" t="s">
        <v>4453</v>
      </c>
      <c r="F296" s="415" t="s">
        <v>12</v>
      </c>
      <c r="G296" s="553">
        <v>3718750</v>
      </c>
      <c r="I296" s="203">
        <v>45083</v>
      </c>
      <c r="J296" s="196" t="s">
        <v>2587</v>
      </c>
      <c r="K296" s="196" t="s">
        <v>2588</v>
      </c>
      <c r="L296" s="197" t="s">
        <v>12</v>
      </c>
      <c r="M296" s="197">
        <v>2</v>
      </c>
      <c r="N296" s="231">
        <v>1527.8481400000001</v>
      </c>
    </row>
    <row r="297" spans="3:14" ht="15.75" thickBot="1" x14ac:dyDescent="0.3">
      <c r="C297" s="554">
        <v>579</v>
      </c>
      <c r="D297" s="555">
        <v>45226</v>
      </c>
      <c r="E297" s="538" t="s">
        <v>4454</v>
      </c>
      <c r="F297" s="538" t="s">
        <v>12</v>
      </c>
      <c r="G297" s="556">
        <v>193375</v>
      </c>
      <c r="I297" s="203">
        <v>45083</v>
      </c>
      <c r="J297" s="196" t="s">
        <v>2589</v>
      </c>
      <c r="K297" s="196" t="s">
        <v>2590</v>
      </c>
      <c r="L297" s="197" t="s">
        <v>12</v>
      </c>
      <c r="M297" s="197">
        <v>1</v>
      </c>
      <c r="N297" s="231">
        <v>298999.99857</v>
      </c>
    </row>
    <row r="298" spans="3:14" x14ac:dyDescent="0.25">
      <c r="C298" s="549">
        <v>2178</v>
      </c>
      <c r="D298" s="550">
        <v>45231</v>
      </c>
      <c r="E298" s="417" t="s">
        <v>4674</v>
      </c>
      <c r="F298" s="417" t="s">
        <v>12</v>
      </c>
      <c r="G298" s="551">
        <v>297500</v>
      </c>
      <c r="I298" s="203">
        <v>45083</v>
      </c>
      <c r="J298" s="196" t="s">
        <v>2589</v>
      </c>
      <c r="K298" s="196" t="s">
        <v>2590</v>
      </c>
      <c r="L298" s="197" t="s">
        <v>12</v>
      </c>
      <c r="M298" s="197">
        <v>1</v>
      </c>
      <c r="N298" s="231">
        <v>298999.99857</v>
      </c>
    </row>
    <row r="299" spans="3:14" x14ac:dyDescent="0.25">
      <c r="C299" s="552">
        <v>2178</v>
      </c>
      <c r="D299" s="435">
        <v>45231</v>
      </c>
      <c r="E299" s="415" t="s">
        <v>4186</v>
      </c>
      <c r="F299" s="415" t="s">
        <v>12</v>
      </c>
      <c r="G299" s="553">
        <v>267750</v>
      </c>
      <c r="I299" s="203">
        <v>45084</v>
      </c>
      <c r="J299" s="196" t="s">
        <v>2159</v>
      </c>
      <c r="K299" s="196" t="s">
        <v>2160</v>
      </c>
      <c r="L299" s="197" t="s">
        <v>12</v>
      </c>
      <c r="M299" s="197">
        <v>0.5</v>
      </c>
      <c r="N299" s="231">
        <v>1397500.0007150001</v>
      </c>
    </row>
    <row r="300" spans="3:14" x14ac:dyDescent="0.25">
      <c r="C300" s="552">
        <v>1260</v>
      </c>
      <c r="D300" s="435">
        <v>45244</v>
      </c>
      <c r="E300" s="415" t="s">
        <v>4675</v>
      </c>
      <c r="F300" s="415" t="s">
        <v>12</v>
      </c>
      <c r="G300" s="553">
        <v>743750</v>
      </c>
      <c r="I300" s="203">
        <v>45086</v>
      </c>
      <c r="J300" s="196" t="s">
        <v>2159</v>
      </c>
      <c r="K300" s="196" t="s">
        <v>2160</v>
      </c>
      <c r="L300" s="197" t="s">
        <v>12</v>
      </c>
      <c r="M300" s="197">
        <v>0.5</v>
      </c>
      <c r="N300" s="231">
        <v>1397500.0007150001</v>
      </c>
    </row>
    <row r="301" spans="3:14" x14ac:dyDescent="0.25">
      <c r="C301" s="552">
        <v>1260</v>
      </c>
      <c r="D301" s="435">
        <v>45244</v>
      </c>
      <c r="E301" s="415" t="s">
        <v>4676</v>
      </c>
      <c r="F301" s="415" t="s">
        <v>12</v>
      </c>
      <c r="G301" s="553">
        <v>1190000</v>
      </c>
      <c r="I301" s="203">
        <v>45087</v>
      </c>
      <c r="J301" s="196" t="s">
        <v>1754</v>
      </c>
      <c r="K301" s="196" t="s">
        <v>1755</v>
      </c>
      <c r="L301" s="197" t="s">
        <v>12</v>
      </c>
      <c r="M301" s="197">
        <v>1</v>
      </c>
      <c r="N301" s="231">
        <v>2762.7099499999999</v>
      </c>
    </row>
    <row r="302" spans="3:14" x14ac:dyDescent="0.25">
      <c r="C302" s="552">
        <v>1260</v>
      </c>
      <c r="D302" s="435">
        <v>45244</v>
      </c>
      <c r="E302" s="415" t="s">
        <v>4677</v>
      </c>
      <c r="F302" s="415" t="s">
        <v>12</v>
      </c>
      <c r="G302" s="553">
        <v>743750</v>
      </c>
      <c r="I302" s="203">
        <v>45087</v>
      </c>
      <c r="J302" s="196" t="s">
        <v>191</v>
      </c>
      <c r="K302" s="196" t="s">
        <v>192</v>
      </c>
      <c r="L302" s="197" t="s">
        <v>12</v>
      </c>
      <c r="M302" s="197">
        <v>1</v>
      </c>
      <c r="N302" s="231">
        <v>128244.1342</v>
      </c>
    </row>
    <row r="303" spans="3:14" x14ac:dyDescent="0.25">
      <c r="C303" s="552">
        <v>1260</v>
      </c>
      <c r="D303" s="435">
        <v>45244</v>
      </c>
      <c r="E303" s="415" t="s">
        <v>4678</v>
      </c>
      <c r="F303" s="415" t="s">
        <v>12</v>
      </c>
      <c r="G303" s="553">
        <v>892500</v>
      </c>
      <c r="I303" s="203">
        <v>45090</v>
      </c>
      <c r="J303" s="196" t="s">
        <v>2591</v>
      </c>
      <c r="K303" s="196" t="s">
        <v>2592</v>
      </c>
      <c r="L303" s="197" t="s">
        <v>12</v>
      </c>
      <c r="M303" s="197">
        <v>1</v>
      </c>
      <c r="N303" s="231">
        <v>226479.31488000002</v>
      </c>
    </row>
    <row r="304" spans="3:14" x14ac:dyDescent="0.25">
      <c r="C304" s="552">
        <v>1260</v>
      </c>
      <c r="D304" s="435">
        <v>45244</v>
      </c>
      <c r="E304" s="415" t="s">
        <v>4679</v>
      </c>
      <c r="F304" s="415" t="s">
        <v>12</v>
      </c>
      <c r="G304" s="553">
        <v>223125</v>
      </c>
      <c r="I304" s="203">
        <v>45090</v>
      </c>
      <c r="J304" s="196" t="s">
        <v>2593</v>
      </c>
      <c r="K304" s="196" t="s">
        <v>2594</v>
      </c>
      <c r="L304" s="197" t="s">
        <v>12</v>
      </c>
      <c r="M304" s="197">
        <v>1</v>
      </c>
      <c r="N304" s="231">
        <v>408996.86555000005</v>
      </c>
    </row>
    <row r="305" spans="3:14" x14ac:dyDescent="0.25">
      <c r="C305" s="552">
        <v>1260</v>
      </c>
      <c r="D305" s="435">
        <v>45244</v>
      </c>
      <c r="E305" s="415" t="s">
        <v>4680</v>
      </c>
      <c r="F305" s="415" t="s">
        <v>12</v>
      </c>
      <c r="G305" s="553">
        <v>743750</v>
      </c>
      <c r="I305" s="203">
        <v>45090</v>
      </c>
      <c r="J305" s="196" t="s">
        <v>706</v>
      </c>
      <c r="K305" s="196" t="s">
        <v>707</v>
      </c>
      <c r="L305" s="197" t="s">
        <v>12</v>
      </c>
      <c r="M305" s="197">
        <v>1</v>
      </c>
      <c r="N305" s="231">
        <v>485730.011</v>
      </c>
    </row>
    <row r="306" spans="3:14" x14ac:dyDescent="0.25">
      <c r="C306" s="552">
        <v>1260</v>
      </c>
      <c r="D306" s="435">
        <v>45244</v>
      </c>
      <c r="E306" s="415" t="s">
        <v>4681</v>
      </c>
      <c r="F306" s="415" t="s">
        <v>12</v>
      </c>
      <c r="G306" s="553">
        <v>1041250</v>
      </c>
      <c r="I306" s="203">
        <v>45090</v>
      </c>
      <c r="J306" s="196" t="s">
        <v>800</v>
      </c>
      <c r="K306" s="196" t="s">
        <v>801</v>
      </c>
      <c r="L306" s="197" t="s">
        <v>12</v>
      </c>
      <c r="M306" s="197">
        <v>1</v>
      </c>
      <c r="N306" s="231">
        <v>7182.7364700000007</v>
      </c>
    </row>
    <row r="307" spans="3:14" x14ac:dyDescent="0.25">
      <c r="C307" s="552">
        <v>3709</v>
      </c>
      <c r="D307" s="435">
        <v>45244</v>
      </c>
      <c r="E307" s="415" t="s">
        <v>3185</v>
      </c>
      <c r="F307" s="415" t="s">
        <v>12</v>
      </c>
      <c r="G307" s="553">
        <v>44625</v>
      </c>
      <c r="I307" s="203">
        <v>45090</v>
      </c>
      <c r="J307" s="196" t="s">
        <v>2595</v>
      </c>
      <c r="K307" s="196" t="s">
        <v>2596</v>
      </c>
      <c r="L307" s="197" t="s">
        <v>12</v>
      </c>
      <c r="M307" s="197">
        <v>1</v>
      </c>
      <c r="N307" s="231">
        <v>298532.06200999999</v>
      </c>
    </row>
    <row r="308" spans="3:14" x14ac:dyDescent="0.25">
      <c r="C308" s="552">
        <v>3709</v>
      </c>
      <c r="D308" s="435">
        <v>45244</v>
      </c>
      <c r="E308" s="415" t="s">
        <v>4682</v>
      </c>
      <c r="F308" s="415" t="s">
        <v>12</v>
      </c>
      <c r="G308" s="553">
        <v>148750</v>
      </c>
      <c r="I308" s="203">
        <v>45092</v>
      </c>
      <c r="J308" s="196" t="s">
        <v>2597</v>
      </c>
      <c r="K308" s="196" t="s">
        <v>2598</v>
      </c>
      <c r="L308" s="197" t="s">
        <v>12</v>
      </c>
      <c r="M308" s="197">
        <v>1</v>
      </c>
      <c r="N308" s="231">
        <v>250360.97268000001</v>
      </c>
    </row>
    <row r="309" spans="3:14" x14ac:dyDescent="0.25">
      <c r="C309" s="552">
        <v>3709</v>
      </c>
      <c r="D309" s="435">
        <v>45244</v>
      </c>
      <c r="E309" s="415" t="s">
        <v>4683</v>
      </c>
      <c r="F309" s="415" t="s">
        <v>12</v>
      </c>
      <c r="G309" s="553">
        <v>74375</v>
      </c>
      <c r="I309" s="203">
        <v>45092</v>
      </c>
      <c r="J309" s="196" t="s">
        <v>1704</v>
      </c>
      <c r="K309" s="196" t="s">
        <v>1705</v>
      </c>
      <c r="L309" s="197" t="s">
        <v>12</v>
      </c>
      <c r="M309" s="197">
        <v>2</v>
      </c>
      <c r="N309" s="231">
        <v>11495.97358</v>
      </c>
    </row>
    <row r="310" spans="3:14" x14ac:dyDescent="0.25">
      <c r="C310" s="552">
        <v>259</v>
      </c>
      <c r="D310" s="435">
        <v>45244</v>
      </c>
      <c r="E310" s="415" t="s">
        <v>4684</v>
      </c>
      <c r="F310" s="415" t="s">
        <v>12</v>
      </c>
      <c r="G310" s="553">
        <v>892500</v>
      </c>
      <c r="I310" s="203">
        <v>45092</v>
      </c>
      <c r="J310" s="196" t="s">
        <v>738</v>
      </c>
      <c r="K310" s="196" t="s">
        <v>739</v>
      </c>
      <c r="L310" s="197" t="s">
        <v>12</v>
      </c>
      <c r="M310" s="197">
        <v>2</v>
      </c>
      <c r="N310" s="231">
        <v>5210.8838599999999</v>
      </c>
    </row>
    <row r="311" spans="3:14" x14ac:dyDescent="0.25">
      <c r="C311" s="552" t="s">
        <v>4685</v>
      </c>
      <c r="D311" s="435">
        <v>45253</v>
      </c>
      <c r="E311" s="415" t="s">
        <v>4686</v>
      </c>
      <c r="F311" s="415" t="s">
        <v>12</v>
      </c>
      <c r="G311" s="553">
        <v>2751875</v>
      </c>
      <c r="I311" s="203">
        <v>45092</v>
      </c>
      <c r="J311" s="196" t="s">
        <v>2599</v>
      </c>
      <c r="K311" s="196" t="s">
        <v>2600</v>
      </c>
      <c r="L311" s="197" t="s">
        <v>12</v>
      </c>
      <c r="M311" s="197">
        <v>2</v>
      </c>
      <c r="N311" s="231">
        <v>43180.82314</v>
      </c>
    </row>
    <row r="312" spans="3:14" x14ac:dyDescent="0.25">
      <c r="C312" s="552">
        <v>1273</v>
      </c>
      <c r="D312" s="435">
        <v>45253</v>
      </c>
      <c r="E312" s="415" t="s">
        <v>4687</v>
      </c>
      <c r="F312" s="415" t="s">
        <v>12</v>
      </c>
      <c r="G312" s="553">
        <v>59500</v>
      </c>
      <c r="I312" s="203">
        <v>45092</v>
      </c>
      <c r="J312" s="196" t="s">
        <v>2601</v>
      </c>
      <c r="K312" s="196" t="s">
        <v>2602</v>
      </c>
      <c r="L312" s="197" t="s">
        <v>12</v>
      </c>
      <c r="M312" s="197">
        <v>2</v>
      </c>
      <c r="N312" s="231">
        <v>3012.9372000000003</v>
      </c>
    </row>
    <row r="313" spans="3:14" x14ac:dyDescent="0.25">
      <c r="C313" s="552">
        <v>1273</v>
      </c>
      <c r="D313" s="435">
        <v>45253</v>
      </c>
      <c r="E313" s="415" t="s">
        <v>4688</v>
      </c>
      <c r="F313" s="415" t="s">
        <v>12</v>
      </c>
      <c r="G313" s="553">
        <v>44625</v>
      </c>
      <c r="I313" s="203">
        <v>45092</v>
      </c>
      <c r="J313" s="196" t="s">
        <v>746</v>
      </c>
      <c r="K313" s="196" t="s">
        <v>747</v>
      </c>
      <c r="L313" s="197" t="s">
        <v>12</v>
      </c>
      <c r="M313" s="197">
        <v>2</v>
      </c>
      <c r="N313" s="231">
        <v>2061.1918600000004</v>
      </c>
    </row>
    <row r="314" spans="3:14" x14ac:dyDescent="0.25">
      <c r="C314" s="552">
        <v>1273</v>
      </c>
      <c r="D314" s="435">
        <v>45253</v>
      </c>
      <c r="E314" s="415" t="s">
        <v>3185</v>
      </c>
      <c r="F314" s="415" t="s">
        <v>12</v>
      </c>
      <c r="G314" s="553">
        <v>22312.5</v>
      </c>
      <c r="I314" s="203">
        <v>45092</v>
      </c>
      <c r="J314" s="196" t="s">
        <v>2603</v>
      </c>
      <c r="K314" s="196" t="s">
        <v>2604</v>
      </c>
      <c r="L314" s="197" t="s">
        <v>12</v>
      </c>
      <c r="M314" s="197">
        <v>2</v>
      </c>
      <c r="N314" s="231">
        <v>3984.20568</v>
      </c>
    </row>
    <row r="315" spans="3:14" x14ac:dyDescent="0.25">
      <c r="C315" s="552">
        <v>424</v>
      </c>
      <c r="D315" s="435">
        <v>45253</v>
      </c>
      <c r="E315" s="415" t="s">
        <v>4689</v>
      </c>
      <c r="F315" s="415" t="s">
        <v>12</v>
      </c>
      <c r="G315" s="553">
        <v>148750</v>
      </c>
      <c r="I315" s="203">
        <v>45092</v>
      </c>
      <c r="J315" s="196" t="s">
        <v>1788</v>
      </c>
      <c r="K315" s="196" t="s">
        <v>1789</v>
      </c>
      <c r="L315" s="197" t="s">
        <v>12</v>
      </c>
      <c r="M315" s="197">
        <v>1</v>
      </c>
      <c r="N315" s="231">
        <v>597455.46860999998</v>
      </c>
    </row>
    <row r="316" spans="3:14" x14ac:dyDescent="0.25">
      <c r="C316" s="552">
        <v>424</v>
      </c>
      <c r="D316" s="435">
        <v>45253</v>
      </c>
      <c r="E316" s="415" t="s">
        <v>4690</v>
      </c>
      <c r="F316" s="415" t="s">
        <v>12</v>
      </c>
      <c r="G316" s="553">
        <v>416500</v>
      </c>
      <c r="I316" s="203">
        <v>45092</v>
      </c>
      <c r="J316" s="196" t="s">
        <v>2605</v>
      </c>
      <c r="K316" s="196" t="s">
        <v>2606</v>
      </c>
      <c r="L316" s="197" t="s">
        <v>12</v>
      </c>
      <c r="M316" s="197">
        <v>1</v>
      </c>
      <c r="N316" s="231">
        <v>209266.88236999998</v>
      </c>
    </row>
    <row r="317" spans="3:14" x14ac:dyDescent="0.25">
      <c r="C317" s="552">
        <v>3712</v>
      </c>
      <c r="D317" s="435">
        <v>45253</v>
      </c>
      <c r="E317" s="415" t="s">
        <v>3185</v>
      </c>
      <c r="F317" s="415" t="s">
        <v>12</v>
      </c>
      <c r="G317" s="553">
        <v>44625</v>
      </c>
      <c r="I317" s="203">
        <v>45098</v>
      </c>
      <c r="J317" s="196" t="s">
        <v>279</v>
      </c>
      <c r="K317" s="196" t="s">
        <v>280</v>
      </c>
      <c r="L317" s="197" t="s">
        <v>12</v>
      </c>
      <c r="M317" s="197">
        <v>1</v>
      </c>
      <c r="N317" s="231">
        <v>23933.636999999999</v>
      </c>
    </row>
    <row r="318" spans="3:14" x14ac:dyDescent="0.25">
      <c r="C318" s="552">
        <v>3712</v>
      </c>
      <c r="D318" s="435">
        <v>45253</v>
      </c>
      <c r="E318" s="415" t="s">
        <v>4691</v>
      </c>
      <c r="F318" s="415" t="s">
        <v>12</v>
      </c>
      <c r="G318" s="553">
        <v>119000</v>
      </c>
      <c r="I318" s="203">
        <v>45098</v>
      </c>
      <c r="J318" s="196" t="s">
        <v>281</v>
      </c>
      <c r="K318" s="196" t="s">
        <v>282</v>
      </c>
      <c r="L318" s="197" t="s">
        <v>12</v>
      </c>
      <c r="M318" s="197">
        <v>2</v>
      </c>
      <c r="N318" s="231">
        <v>6422.3395600000003</v>
      </c>
    </row>
    <row r="319" spans="3:14" x14ac:dyDescent="0.25">
      <c r="C319" s="552">
        <v>3712</v>
      </c>
      <c r="D319" s="435">
        <v>45253</v>
      </c>
      <c r="E319" s="415" t="s">
        <v>4692</v>
      </c>
      <c r="F319" s="415" t="s">
        <v>12</v>
      </c>
      <c r="G319" s="553">
        <v>59500</v>
      </c>
      <c r="I319" s="203">
        <v>45098</v>
      </c>
      <c r="J319" s="196" t="s">
        <v>746</v>
      </c>
      <c r="K319" s="196" t="s">
        <v>747</v>
      </c>
      <c r="L319" s="197" t="s">
        <v>12</v>
      </c>
      <c r="M319" s="197">
        <v>4</v>
      </c>
      <c r="N319" s="231">
        <v>4122.3837200000007</v>
      </c>
    </row>
    <row r="320" spans="3:14" x14ac:dyDescent="0.25">
      <c r="C320" s="552">
        <v>2189</v>
      </c>
      <c r="D320" s="435">
        <v>45253</v>
      </c>
      <c r="E320" s="415" t="s">
        <v>4693</v>
      </c>
      <c r="F320" s="415" t="s">
        <v>12</v>
      </c>
      <c r="G320" s="553">
        <v>446250</v>
      </c>
      <c r="I320" s="203">
        <v>45098</v>
      </c>
      <c r="J320" s="196" t="s">
        <v>2607</v>
      </c>
      <c r="K320" s="196" t="s">
        <v>2608</v>
      </c>
      <c r="L320" s="197" t="s">
        <v>12</v>
      </c>
      <c r="M320" s="197">
        <v>1</v>
      </c>
      <c r="N320" s="231">
        <v>4123.6367900000005</v>
      </c>
    </row>
    <row r="321" spans="3:14" x14ac:dyDescent="0.25">
      <c r="C321" s="552">
        <v>584</v>
      </c>
      <c r="D321" s="435">
        <v>45254</v>
      </c>
      <c r="E321" s="415" t="s">
        <v>4694</v>
      </c>
      <c r="F321" s="415" t="s">
        <v>12</v>
      </c>
      <c r="G321" s="553">
        <v>74375</v>
      </c>
      <c r="I321" s="203">
        <v>45098</v>
      </c>
      <c r="J321" s="196" t="s">
        <v>838</v>
      </c>
      <c r="K321" s="196" t="s">
        <v>839</v>
      </c>
      <c r="L321" s="197" t="s">
        <v>12</v>
      </c>
      <c r="M321" s="197">
        <v>1</v>
      </c>
      <c r="N321" s="231">
        <v>520.95225000000005</v>
      </c>
    </row>
    <row r="322" spans="3:14" x14ac:dyDescent="0.25">
      <c r="C322" s="552">
        <v>753</v>
      </c>
      <c r="D322" s="435">
        <v>45257</v>
      </c>
      <c r="E322" s="415" t="s">
        <v>4695</v>
      </c>
      <c r="F322" s="415" t="s">
        <v>12</v>
      </c>
      <c r="G322" s="553">
        <v>119000</v>
      </c>
      <c r="I322" s="203">
        <v>45098</v>
      </c>
      <c r="J322" s="196" t="s">
        <v>2609</v>
      </c>
      <c r="K322" s="196" t="s">
        <v>2610</v>
      </c>
      <c r="L322" s="197" t="s">
        <v>12</v>
      </c>
      <c r="M322" s="197">
        <v>1</v>
      </c>
      <c r="N322" s="231">
        <v>4207.84</v>
      </c>
    </row>
    <row r="323" spans="3:14" x14ac:dyDescent="0.25">
      <c r="C323" s="552">
        <v>234</v>
      </c>
      <c r="D323" s="435">
        <v>45257</v>
      </c>
      <c r="E323" s="415" t="s">
        <v>4696</v>
      </c>
      <c r="F323" s="415" t="s">
        <v>12</v>
      </c>
      <c r="G323" s="553">
        <v>148750</v>
      </c>
      <c r="I323" s="203">
        <v>45098</v>
      </c>
      <c r="J323" s="196" t="s">
        <v>588</v>
      </c>
      <c r="K323" s="196" t="s">
        <v>589</v>
      </c>
      <c r="L323" s="197" t="s">
        <v>12</v>
      </c>
      <c r="M323" s="197">
        <v>1</v>
      </c>
      <c r="N323" s="231">
        <v>1042.6780000000001</v>
      </c>
    </row>
    <row r="324" spans="3:14" x14ac:dyDescent="0.25">
      <c r="C324" s="552">
        <v>3717</v>
      </c>
      <c r="D324" s="435">
        <v>45257</v>
      </c>
      <c r="E324" s="415" t="s">
        <v>4697</v>
      </c>
      <c r="F324" s="415" t="s">
        <v>12</v>
      </c>
      <c r="G324" s="553">
        <v>148750</v>
      </c>
      <c r="I324" s="203">
        <v>45098</v>
      </c>
      <c r="J324" s="196" t="s">
        <v>2611</v>
      </c>
      <c r="K324" s="196" t="s">
        <v>2612</v>
      </c>
      <c r="L324" s="197" t="s">
        <v>12</v>
      </c>
      <c r="M324" s="197">
        <v>1</v>
      </c>
      <c r="N324" s="231">
        <v>502.20260999999999</v>
      </c>
    </row>
    <row r="325" spans="3:14" x14ac:dyDescent="0.25">
      <c r="C325" s="552">
        <v>3717</v>
      </c>
      <c r="D325" s="435">
        <v>45257</v>
      </c>
      <c r="E325" s="415" t="s">
        <v>4698</v>
      </c>
      <c r="F325" s="415" t="s">
        <v>12</v>
      </c>
      <c r="G325" s="553">
        <v>357000</v>
      </c>
      <c r="I325" s="203">
        <v>45099</v>
      </c>
      <c r="J325" s="196" t="s">
        <v>2613</v>
      </c>
      <c r="K325" s="196" t="s">
        <v>2614</v>
      </c>
      <c r="L325" s="197" t="s">
        <v>12</v>
      </c>
      <c r="M325" s="197">
        <v>2</v>
      </c>
      <c r="N325" s="231">
        <v>21295.073800000002</v>
      </c>
    </row>
    <row r="326" spans="3:14" x14ac:dyDescent="0.25">
      <c r="C326" s="552">
        <v>3717</v>
      </c>
      <c r="D326" s="435">
        <v>45257</v>
      </c>
      <c r="E326" s="415" t="s">
        <v>4699</v>
      </c>
      <c r="F326" s="415" t="s">
        <v>12</v>
      </c>
      <c r="G326" s="553">
        <v>119000</v>
      </c>
      <c r="I326" s="203">
        <v>45099</v>
      </c>
      <c r="J326" s="196" t="s">
        <v>844</v>
      </c>
      <c r="K326" s="196" t="s">
        <v>845</v>
      </c>
      <c r="L326" s="197" t="s">
        <v>12</v>
      </c>
      <c r="M326" s="197">
        <v>4</v>
      </c>
      <c r="N326" s="231">
        <v>1217.11772</v>
      </c>
    </row>
    <row r="327" spans="3:14" ht="15.75" thickBot="1" x14ac:dyDescent="0.3">
      <c r="C327" s="554">
        <v>3717</v>
      </c>
      <c r="D327" s="555">
        <v>45257</v>
      </c>
      <c r="E327" s="538" t="s">
        <v>4700</v>
      </c>
      <c r="F327" s="538" t="s">
        <v>12</v>
      </c>
      <c r="G327" s="556">
        <v>267750</v>
      </c>
      <c r="I327" s="203">
        <v>45099</v>
      </c>
      <c r="J327" s="196" t="s">
        <v>2607</v>
      </c>
      <c r="K327" s="196" t="s">
        <v>2608</v>
      </c>
      <c r="L327" s="197" t="s">
        <v>12</v>
      </c>
      <c r="M327" s="197">
        <v>1</v>
      </c>
      <c r="N327" s="231">
        <v>4123.6367900000005</v>
      </c>
    </row>
    <row r="328" spans="3:14" x14ac:dyDescent="0.25">
      <c r="C328" s="549">
        <v>1288</v>
      </c>
      <c r="D328" s="550">
        <v>45261</v>
      </c>
      <c r="E328" s="417" t="s">
        <v>4902</v>
      </c>
      <c r="F328" s="417" t="s">
        <v>12</v>
      </c>
      <c r="G328" s="551">
        <v>446250</v>
      </c>
      <c r="I328" s="203">
        <v>45099</v>
      </c>
      <c r="J328" s="196" t="s">
        <v>838</v>
      </c>
      <c r="K328" s="196" t="s">
        <v>839</v>
      </c>
      <c r="L328" s="197" t="s">
        <v>12</v>
      </c>
      <c r="M328" s="197">
        <v>3</v>
      </c>
      <c r="N328" s="231">
        <v>1562.8567500000001</v>
      </c>
    </row>
    <row r="329" spans="3:14" x14ac:dyDescent="0.25">
      <c r="C329" s="552">
        <v>3751</v>
      </c>
      <c r="D329" s="435">
        <v>45261</v>
      </c>
      <c r="E329" s="415" t="s">
        <v>3185</v>
      </c>
      <c r="F329" s="415" t="s">
        <v>12</v>
      </c>
      <c r="G329" s="553">
        <v>44625</v>
      </c>
      <c r="I329" s="203">
        <v>45099</v>
      </c>
      <c r="J329" s="196" t="s">
        <v>840</v>
      </c>
      <c r="K329" s="196" t="s">
        <v>841</v>
      </c>
      <c r="L329" s="197" t="s">
        <v>12</v>
      </c>
      <c r="M329" s="197">
        <v>2</v>
      </c>
      <c r="N329" s="231">
        <v>358.00674000000004</v>
      </c>
    </row>
    <row r="330" spans="3:14" x14ac:dyDescent="0.25">
      <c r="C330" s="552">
        <v>3751</v>
      </c>
      <c r="D330" s="435">
        <v>45261</v>
      </c>
      <c r="E330" s="415" t="s">
        <v>4903</v>
      </c>
      <c r="F330" s="415" t="s">
        <v>12</v>
      </c>
      <c r="G330" s="553">
        <v>44625</v>
      </c>
      <c r="I330" s="203">
        <v>45099</v>
      </c>
      <c r="J330" s="196" t="s">
        <v>1937</v>
      </c>
      <c r="K330" s="196" t="s">
        <v>1938</v>
      </c>
      <c r="L330" s="197" t="s">
        <v>12</v>
      </c>
      <c r="M330" s="197">
        <v>2</v>
      </c>
      <c r="N330" s="231">
        <v>788.81529999999998</v>
      </c>
    </row>
    <row r="331" spans="3:14" x14ac:dyDescent="0.25">
      <c r="C331" s="552">
        <v>3751</v>
      </c>
      <c r="D331" s="435">
        <v>45261</v>
      </c>
      <c r="E331" s="415" t="s">
        <v>4904</v>
      </c>
      <c r="F331" s="415" t="s">
        <v>12</v>
      </c>
      <c r="G331" s="553">
        <v>59500</v>
      </c>
      <c r="I331" s="203">
        <v>45099</v>
      </c>
      <c r="J331" s="196" t="s">
        <v>2607</v>
      </c>
      <c r="K331" s="196" t="s">
        <v>2608</v>
      </c>
      <c r="L331" s="197" t="s">
        <v>12</v>
      </c>
      <c r="M331" s="197">
        <v>1</v>
      </c>
      <c r="N331" s="231">
        <v>4123.6367900000005</v>
      </c>
    </row>
    <row r="332" spans="3:14" x14ac:dyDescent="0.25">
      <c r="C332" s="552">
        <v>3751</v>
      </c>
      <c r="D332" s="435">
        <v>45261</v>
      </c>
      <c r="E332" s="415" t="s">
        <v>4905</v>
      </c>
      <c r="F332" s="415" t="s">
        <v>12</v>
      </c>
      <c r="G332" s="553">
        <v>267750</v>
      </c>
      <c r="I332" s="203">
        <v>45099</v>
      </c>
      <c r="J332" s="196" t="s">
        <v>838</v>
      </c>
      <c r="K332" s="196" t="s">
        <v>839</v>
      </c>
      <c r="L332" s="197" t="s">
        <v>12</v>
      </c>
      <c r="M332" s="197">
        <v>1</v>
      </c>
      <c r="N332" s="231">
        <v>520.95225000000005</v>
      </c>
    </row>
    <row r="333" spans="3:14" x14ac:dyDescent="0.25">
      <c r="C333" s="552">
        <v>243</v>
      </c>
      <c r="D333" s="435">
        <v>45264</v>
      </c>
      <c r="E333" s="415" t="s">
        <v>4906</v>
      </c>
      <c r="F333" s="415" t="s">
        <v>12</v>
      </c>
      <c r="G333" s="553">
        <v>111562.5</v>
      </c>
      <c r="I333" s="203">
        <v>45102</v>
      </c>
      <c r="J333" s="196" t="s">
        <v>191</v>
      </c>
      <c r="K333" s="196" t="s">
        <v>192</v>
      </c>
      <c r="L333" s="197" t="s">
        <v>12</v>
      </c>
      <c r="M333" s="197">
        <v>1</v>
      </c>
      <c r="N333" s="231">
        <v>128244.1342</v>
      </c>
    </row>
    <row r="334" spans="3:14" x14ac:dyDescent="0.25">
      <c r="C334" s="552">
        <v>243</v>
      </c>
      <c r="D334" s="435">
        <v>45264</v>
      </c>
      <c r="E334" s="415" t="s">
        <v>4907</v>
      </c>
      <c r="F334" s="415" t="s">
        <v>12</v>
      </c>
      <c r="G334" s="553">
        <v>111562.5</v>
      </c>
      <c r="I334" s="203">
        <v>45102</v>
      </c>
      <c r="J334" s="196" t="s">
        <v>2615</v>
      </c>
      <c r="K334" s="196" t="s">
        <v>2616</v>
      </c>
      <c r="L334" s="197" t="s">
        <v>12</v>
      </c>
      <c r="M334" s="197">
        <v>1</v>
      </c>
      <c r="N334" s="231">
        <v>393606.59792999999</v>
      </c>
    </row>
    <row r="335" spans="3:14" x14ac:dyDescent="0.25">
      <c r="C335" s="552" t="s">
        <v>4908</v>
      </c>
      <c r="D335" s="435">
        <v>45275</v>
      </c>
      <c r="E335" s="415" t="s">
        <v>4909</v>
      </c>
      <c r="F335" s="415" t="s">
        <v>12</v>
      </c>
      <c r="G335" s="553">
        <v>252875</v>
      </c>
      <c r="I335" s="203">
        <v>45102</v>
      </c>
      <c r="J335" s="196" t="s">
        <v>2159</v>
      </c>
      <c r="K335" s="196" t="s">
        <v>2160</v>
      </c>
      <c r="L335" s="197" t="s">
        <v>12</v>
      </c>
      <c r="M335" s="197">
        <v>0.5</v>
      </c>
      <c r="N335" s="231">
        <v>1397500.0007150001</v>
      </c>
    </row>
    <row r="336" spans="3:14" x14ac:dyDescent="0.25">
      <c r="C336" s="552">
        <v>3758</v>
      </c>
      <c r="D336" s="435">
        <v>45275</v>
      </c>
      <c r="E336" s="415" t="s">
        <v>4910</v>
      </c>
      <c r="F336" s="415" t="s">
        <v>12</v>
      </c>
      <c r="G336" s="553">
        <v>238000</v>
      </c>
      <c r="I336" s="203">
        <v>45105</v>
      </c>
      <c r="J336" s="196" t="s">
        <v>191</v>
      </c>
      <c r="K336" s="196" t="s">
        <v>192</v>
      </c>
      <c r="L336" s="197" t="s">
        <v>12</v>
      </c>
      <c r="M336" s="197">
        <v>1</v>
      </c>
      <c r="N336" s="231">
        <v>128244.1342</v>
      </c>
    </row>
    <row r="337" spans="3:14" x14ac:dyDescent="0.25">
      <c r="C337" s="552">
        <v>3758</v>
      </c>
      <c r="D337" s="435">
        <v>45275</v>
      </c>
      <c r="E337" s="415" t="s">
        <v>4911</v>
      </c>
      <c r="F337" s="415" t="s">
        <v>12</v>
      </c>
      <c r="G337" s="553">
        <v>119000</v>
      </c>
      <c r="I337" s="203">
        <v>45105</v>
      </c>
      <c r="J337" s="196" t="s">
        <v>2617</v>
      </c>
      <c r="K337" s="196" t="s">
        <v>2618</v>
      </c>
      <c r="L337" s="197" t="s">
        <v>12</v>
      </c>
      <c r="M337" s="197">
        <v>2</v>
      </c>
      <c r="N337" s="231">
        <v>1163.9628</v>
      </c>
    </row>
    <row r="338" spans="3:14" x14ac:dyDescent="0.25">
      <c r="C338" s="552">
        <v>3758</v>
      </c>
      <c r="D338" s="435">
        <v>45275</v>
      </c>
      <c r="E338" s="415" t="s">
        <v>4515</v>
      </c>
      <c r="F338" s="415" t="s">
        <v>12</v>
      </c>
      <c r="G338" s="553">
        <v>119000</v>
      </c>
      <c r="I338" s="203">
        <v>45105</v>
      </c>
      <c r="J338" s="196" t="s">
        <v>794</v>
      </c>
      <c r="K338" s="196" t="s">
        <v>795</v>
      </c>
      <c r="L338" s="197" t="s">
        <v>12</v>
      </c>
      <c r="M338" s="197">
        <v>2</v>
      </c>
      <c r="N338" s="231">
        <v>2884.9693600000001</v>
      </c>
    </row>
    <row r="339" spans="3:14" x14ac:dyDescent="0.25">
      <c r="C339" s="552">
        <v>262</v>
      </c>
      <c r="D339" s="435">
        <v>45275</v>
      </c>
      <c r="E339" s="415" t="s">
        <v>4912</v>
      </c>
      <c r="F339" s="415" t="s">
        <v>12</v>
      </c>
      <c r="G339" s="553">
        <v>148750</v>
      </c>
      <c r="I339" s="203">
        <v>45105</v>
      </c>
      <c r="J339" s="196" t="s">
        <v>2619</v>
      </c>
      <c r="K339" s="196" t="s">
        <v>2620</v>
      </c>
      <c r="L339" s="197" t="s">
        <v>12</v>
      </c>
      <c r="M339" s="197">
        <v>1</v>
      </c>
      <c r="N339" s="231">
        <v>1767292.8</v>
      </c>
    </row>
    <row r="340" spans="3:14" x14ac:dyDescent="0.25">
      <c r="C340" s="552">
        <v>124</v>
      </c>
      <c r="D340" s="435">
        <v>45275</v>
      </c>
      <c r="E340" s="415" t="s">
        <v>4913</v>
      </c>
      <c r="F340" s="415" t="s">
        <v>12</v>
      </c>
      <c r="G340" s="553">
        <v>297500</v>
      </c>
      <c r="I340" s="203">
        <v>45105</v>
      </c>
      <c r="J340" s="196" t="s">
        <v>191</v>
      </c>
      <c r="K340" s="196" t="s">
        <v>192</v>
      </c>
      <c r="L340" s="197" t="s">
        <v>12</v>
      </c>
      <c r="M340" s="197">
        <v>1</v>
      </c>
      <c r="N340" s="231">
        <v>128244.1342</v>
      </c>
    </row>
    <row r="341" spans="3:14" x14ac:dyDescent="0.25">
      <c r="C341" s="552">
        <v>124</v>
      </c>
      <c r="D341" s="435">
        <v>45275</v>
      </c>
      <c r="E341" s="415" t="s">
        <v>4914</v>
      </c>
      <c r="F341" s="415" t="s">
        <v>12</v>
      </c>
      <c r="G341" s="553">
        <v>371875</v>
      </c>
      <c r="I341" s="203">
        <v>45105</v>
      </c>
      <c r="J341" s="196" t="s">
        <v>2621</v>
      </c>
      <c r="K341" s="196" t="s">
        <v>2622</v>
      </c>
      <c r="L341" s="197" t="s">
        <v>12</v>
      </c>
      <c r="M341" s="197">
        <v>8</v>
      </c>
      <c r="N341" s="231">
        <v>416000.05720000004</v>
      </c>
    </row>
    <row r="342" spans="3:14" ht="15.75" thickBot="1" x14ac:dyDescent="0.3">
      <c r="C342" s="552">
        <v>124</v>
      </c>
      <c r="D342" s="435">
        <v>45275</v>
      </c>
      <c r="E342" s="415" t="s">
        <v>4915</v>
      </c>
      <c r="F342" s="415" t="s">
        <v>12</v>
      </c>
      <c r="G342" s="553">
        <v>966875</v>
      </c>
      <c r="I342" s="199">
        <v>45106</v>
      </c>
      <c r="J342" s="200" t="s">
        <v>2623</v>
      </c>
      <c r="K342" s="200" t="s">
        <v>2624</v>
      </c>
      <c r="L342" s="201" t="s">
        <v>12</v>
      </c>
      <c r="M342" s="201">
        <v>120</v>
      </c>
      <c r="N342" s="232">
        <v>28220.992800000004</v>
      </c>
    </row>
    <row r="343" spans="3:14" x14ac:dyDescent="0.25">
      <c r="C343" s="552" t="s">
        <v>12</v>
      </c>
      <c r="D343" s="435">
        <v>45275</v>
      </c>
      <c r="E343" s="415" t="s">
        <v>4916</v>
      </c>
      <c r="F343" s="415" t="s">
        <v>12</v>
      </c>
      <c r="G343" s="553">
        <v>223125</v>
      </c>
      <c r="I343" s="464">
        <v>45111</v>
      </c>
      <c r="J343" s="465" t="s">
        <v>74</v>
      </c>
      <c r="K343" s="465" t="s">
        <v>75</v>
      </c>
      <c r="L343" s="466" t="s">
        <v>12</v>
      </c>
      <c r="M343" s="467">
        <v>4</v>
      </c>
      <c r="N343" s="468">
        <v>1385024.0560000001</v>
      </c>
    </row>
    <row r="344" spans="3:14" x14ac:dyDescent="0.25">
      <c r="C344" s="552">
        <v>270</v>
      </c>
      <c r="D344" s="435">
        <v>45275</v>
      </c>
      <c r="E344" s="415" t="s">
        <v>4917</v>
      </c>
      <c r="F344" s="415" t="s">
        <v>12</v>
      </c>
      <c r="G344" s="553">
        <v>223125</v>
      </c>
      <c r="I344" s="491">
        <v>45111</v>
      </c>
      <c r="J344" s="461" t="s">
        <v>261</v>
      </c>
      <c r="K344" s="461" t="s">
        <v>1511</v>
      </c>
      <c r="L344" s="462" t="s">
        <v>12</v>
      </c>
      <c r="M344" s="463">
        <v>2</v>
      </c>
      <c r="N344" s="482">
        <v>110296.7684</v>
      </c>
    </row>
    <row r="345" spans="3:14" x14ac:dyDescent="0.25">
      <c r="C345" s="552">
        <v>242</v>
      </c>
      <c r="D345" s="435">
        <v>45275</v>
      </c>
      <c r="E345" s="415" t="s">
        <v>4918</v>
      </c>
      <c r="F345" s="415" t="s">
        <v>12</v>
      </c>
      <c r="G345" s="553">
        <v>223125</v>
      </c>
      <c r="I345" s="491">
        <v>45111</v>
      </c>
      <c r="J345" s="461" t="s">
        <v>257</v>
      </c>
      <c r="K345" s="461" t="s">
        <v>258</v>
      </c>
      <c r="L345" s="462" t="s">
        <v>12</v>
      </c>
      <c r="M345" s="463">
        <v>1</v>
      </c>
      <c r="N345" s="482">
        <v>28592.44297</v>
      </c>
    </row>
    <row r="346" spans="3:14" x14ac:dyDescent="0.25">
      <c r="C346" s="552">
        <v>3762</v>
      </c>
      <c r="D346" s="435">
        <v>45280</v>
      </c>
      <c r="E346" s="415" t="s">
        <v>3709</v>
      </c>
      <c r="F346" s="415" t="s">
        <v>12</v>
      </c>
      <c r="G346" s="553">
        <v>119000</v>
      </c>
      <c r="I346" s="491">
        <v>45111</v>
      </c>
      <c r="J346" s="461" t="s">
        <v>390</v>
      </c>
      <c r="K346" s="461" t="s">
        <v>391</v>
      </c>
      <c r="L346" s="462" t="s">
        <v>12</v>
      </c>
      <c r="M346" s="463">
        <v>1</v>
      </c>
      <c r="N346" s="482">
        <v>108110.67176</v>
      </c>
    </row>
    <row r="347" spans="3:14" x14ac:dyDescent="0.25">
      <c r="C347" s="552">
        <v>3762</v>
      </c>
      <c r="D347" s="435">
        <v>45280</v>
      </c>
      <c r="E347" s="415" t="s">
        <v>4852</v>
      </c>
      <c r="F347" s="415" t="s">
        <v>12</v>
      </c>
      <c r="G347" s="553">
        <v>119000</v>
      </c>
      <c r="I347" s="492">
        <v>45113</v>
      </c>
      <c r="J347" s="451" t="s">
        <v>3052</v>
      </c>
      <c r="K347" s="451" t="s">
        <v>1472</v>
      </c>
      <c r="L347" s="462" t="s">
        <v>12</v>
      </c>
      <c r="M347" s="453">
        <v>1</v>
      </c>
      <c r="N347" s="482">
        <v>216580</v>
      </c>
    </row>
    <row r="348" spans="3:14" x14ac:dyDescent="0.25">
      <c r="C348" s="552">
        <v>3756</v>
      </c>
      <c r="D348" s="435">
        <v>45280</v>
      </c>
      <c r="E348" s="415" t="s">
        <v>3185</v>
      </c>
      <c r="F348" s="415" t="s">
        <v>12</v>
      </c>
      <c r="G348" s="553">
        <v>44625</v>
      </c>
      <c r="I348" s="491">
        <v>45113</v>
      </c>
      <c r="J348" s="461" t="s">
        <v>191</v>
      </c>
      <c r="K348" s="461" t="s">
        <v>192</v>
      </c>
      <c r="L348" s="462" t="s">
        <v>12</v>
      </c>
      <c r="M348" s="463">
        <v>2</v>
      </c>
      <c r="N348" s="482">
        <v>256488.2684</v>
      </c>
    </row>
    <row r="349" spans="3:14" x14ac:dyDescent="0.25">
      <c r="C349" s="552">
        <v>3756</v>
      </c>
      <c r="D349" s="435">
        <v>45280</v>
      </c>
      <c r="E349" s="415" t="s">
        <v>4919</v>
      </c>
      <c r="F349" s="415" t="s">
        <v>12</v>
      </c>
      <c r="G349" s="553">
        <v>119000</v>
      </c>
      <c r="I349" s="491">
        <v>45113</v>
      </c>
      <c r="J349" s="461" t="s">
        <v>74</v>
      </c>
      <c r="K349" s="461" t="s">
        <v>75</v>
      </c>
      <c r="L349" s="462" t="s">
        <v>12</v>
      </c>
      <c r="M349" s="463">
        <v>1</v>
      </c>
      <c r="N349" s="482">
        <v>346256.01400000002</v>
      </c>
    </row>
    <row r="350" spans="3:14" x14ac:dyDescent="0.25">
      <c r="C350" s="552">
        <v>3756</v>
      </c>
      <c r="D350" s="435">
        <v>45280</v>
      </c>
      <c r="E350" s="415" t="s">
        <v>4920</v>
      </c>
      <c r="F350" s="415" t="s">
        <v>12</v>
      </c>
      <c r="G350" s="553">
        <v>59500</v>
      </c>
      <c r="I350" s="491">
        <v>45113</v>
      </c>
      <c r="J350" s="461" t="s">
        <v>636</v>
      </c>
      <c r="K350" s="461" t="s">
        <v>637</v>
      </c>
      <c r="L350" s="462" t="s">
        <v>12</v>
      </c>
      <c r="M350" s="463">
        <v>42</v>
      </c>
      <c r="N350" s="482">
        <v>1183748.9609400001</v>
      </c>
    </row>
    <row r="351" spans="3:14" x14ac:dyDescent="0.25">
      <c r="C351" s="552">
        <v>3756</v>
      </c>
      <c r="D351" s="435">
        <v>45280</v>
      </c>
      <c r="E351" s="415" t="s">
        <v>4790</v>
      </c>
      <c r="F351" s="415" t="s">
        <v>12</v>
      </c>
      <c r="G351" s="553">
        <v>44625</v>
      </c>
      <c r="I351" s="491">
        <v>45113</v>
      </c>
      <c r="J351" s="461" t="s">
        <v>229</v>
      </c>
      <c r="K351" s="461" t="s">
        <v>230</v>
      </c>
      <c r="L351" s="462" t="s">
        <v>12</v>
      </c>
      <c r="M351" s="463">
        <v>8</v>
      </c>
      <c r="N351" s="482">
        <v>219694.66791999998</v>
      </c>
    </row>
    <row r="352" spans="3:14" x14ac:dyDescent="0.25">
      <c r="C352" s="552">
        <v>3768</v>
      </c>
      <c r="D352" s="435">
        <v>45280</v>
      </c>
      <c r="E352" s="415" t="s">
        <v>4921</v>
      </c>
      <c r="F352" s="415" t="s">
        <v>12</v>
      </c>
      <c r="G352" s="553">
        <v>29750</v>
      </c>
      <c r="I352" s="491">
        <v>45113</v>
      </c>
      <c r="J352" s="461" t="s">
        <v>1688</v>
      </c>
      <c r="K352" s="461" t="s">
        <v>1689</v>
      </c>
      <c r="L352" s="462" t="s">
        <v>12</v>
      </c>
      <c r="M352" s="463">
        <v>1</v>
      </c>
      <c r="N352" s="482">
        <v>203459.36702000001</v>
      </c>
    </row>
    <row r="353" spans="3:14" x14ac:dyDescent="0.25">
      <c r="C353" s="552">
        <v>3768</v>
      </c>
      <c r="D353" s="435">
        <v>45280</v>
      </c>
      <c r="E353" s="415" t="s">
        <v>4922</v>
      </c>
      <c r="F353" s="415" t="s">
        <v>12</v>
      </c>
      <c r="G353" s="553">
        <v>119000</v>
      </c>
      <c r="I353" s="491">
        <v>45113</v>
      </c>
      <c r="J353" s="461" t="s">
        <v>660</v>
      </c>
      <c r="K353" s="461" t="s">
        <v>661</v>
      </c>
      <c r="L353" s="462" t="s">
        <v>12</v>
      </c>
      <c r="M353" s="463">
        <v>1</v>
      </c>
      <c r="N353" s="482">
        <v>93296.042840000009</v>
      </c>
    </row>
    <row r="354" spans="3:14" x14ac:dyDescent="0.25">
      <c r="C354" s="552">
        <v>3768</v>
      </c>
      <c r="D354" s="435">
        <v>45280</v>
      </c>
      <c r="E354" s="415" t="s">
        <v>4923</v>
      </c>
      <c r="F354" s="415" t="s">
        <v>12</v>
      </c>
      <c r="G354" s="553">
        <v>238000</v>
      </c>
      <c r="I354" s="491">
        <v>45113</v>
      </c>
      <c r="J354" s="461" t="s">
        <v>662</v>
      </c>
      <c r="K354" s="461" t="s">
        <v>663</v>
      </c>
      <c r="L354" s="462" t="s">
        <v>12</v>
      </c>
      <c r="M354" s="463">
        <v>1</v>
      </c>
      <c r="N354" s="482">
        <v>66024.969920000003</v>
      </c>
    </row>
    <row r="355" spans="3:14" x14ac:dyDescent="0.25">
      <c r="C355" s="552">
        <v>3768</v>
      </c>
      <c r="D355" s="435">
        <v>45280</v>
      </c>
      <c r="E355" s="415" t="s">
        <v>3185</v>
      </c>
      <c r="F355" s="415" t="s">
        <v>12</v>
      </c>
      <c r="G355" s="553">
        <v>44625</v>
      </c>
      <c r="I355" s="491">
        <v>45113</v>
      </c>
      <c r="J355" s="461" t="s">
        <v>2615</v>
      </c>
      <c r="K355" s="461" t="s">
        <v>2616</v>
      </c>
      <c r="L355" s="462" t="s">
        <v>12</v>
      </c>
      <c r="M355" s="463">
        <v>1</v>
      </c>
      <c r="N355" s="482">
        <v>393606.59792999999</v>
      </c>
    </row>
    <row r="356" spans="3:14" x14ac:dyDescent="0.25">
      <c r="C356" s="552">
        <v>591</v>
      </c>
      <c r="D356" s="435">
        <v>45287</v>
      </c>
      <c r="E356" s="415" t="s">
        <v>4924</v>
      </c>
      <c r="F356" s="415" t="s">
        <v>12</v>
      </c>
      <c r="G356" s="553">
        <v>178500</v>
      </c>
      <c r="I356" s="491">
        <v>45113</v>
      </c>
      <c r="J356" s="461" t="s">
        <v>3053</v>
      </c>
      <c r="K356" s="461" t="s">
        <v>3054</v>
      </c>
      <c r="L356" s="462" t="s">
        <v>12</v>
      </c>
      <c r="M356" s="463">
        <v>1</v>
      </c>
      <c r="N356" s="482">
        <v>235917.5</v>
      </c>
    </row>
    <row r="357" spans="3:14" x14ac:dyDescent="0.25">
      <c r="C357" s="552">
        <v>3807</v>
      </c>
      <c r="D357" s="435">
        <v>45287</v>
      </c>
      <c r="E357" s="415" t="s">
        <v>4925</v>
      </c>
      <c r="F357" s="415" t="s">
        <v>12</v>
      </c>
      <c r="G357" s="553">
        <v>1487500</v>
      </c>
      <c r="I357" s="491">
        <v>45113</v>
      </c>
      <c r="J357" s="461" t="s">
        <v>233</v>
      </c>
      <c r="K357" s="461" t="s">
        <v>234</v>
      </c>
      <c r="L357" s="462" t="s">
        <v>12</v>
      </c>
      <c r="M357" s="463">
        <v>3.49</v>
      </c>
      <c r="N357" s="482">
        <v>16332.33797</v>
      </c>
    </row>
    <row r="358" spans="3:14" x14ac:dyDescent="0.25">
      <c r="C358" s="552">
        <v>3807</v>
      </c>
      <c r="D358" s="435">
        <v>45287</v>
      </c>
      <c r="E358" s="415" t="s">
        <v>4926</v>
      </c>
      <c r="F358" s="415" t="s">
        <v>12</v>
      </c>
      <c r="G358" s="553">
        <v>312375</v>
      </c>
      <c r="I358" s="491">
        <v>45113</v>
      </c>
      <c r="J358" s="461" t="s">
        <v>132</v>
      </c>
      <c r="K358" s="461" t="s">
        <v>3055</v>
      </c>
      <c r="L358" s="462" t="s">
        <v>12</v>
      </c>
      <c r="M358" s="453">
        <v>1</v>
      </c>
      <c r="N358" s="482">
        <v>185640</v>
      </c>
    </row>
    <row r="359" spans="3:14" x14ac:dyDescent="0.25">
      <c r="C359" s="552">
        <v>3807</v>
      </c>
      <c r="D359" s="435">
        <v>45287</v>
      </c>
      <c r="E359" s="415" t="s">
        <v>4927</v>
      </c>
      <c r="F359" s="415" t="s">
        <v>12</v>
      </c>
      <c r="G359" s="553">
        <v>297500</v>
      </c>
      <c r="I359" s="491">
        <v>45118</v>
      </c>
      <c r="J359" s="461" t="s">
        <v>1458</v>
      </c>
      <c r="K359" s="461" t="s">
        <v>1459</v>
      </c>
      <c r="L359" s="462" t="s">
        <v>12</v>
      </c>
      <c r="M359" s="463">
        <v>1</v>
      </c>
      <c r="N359" s="482">
        <v>86160.969439999986</v>
      </c>
    </row>
    <row r="360" spans="3:14" x14ac:dyDescent="0.25">
      <c r="C360" s="552">
        <v>3810</v>
      </c>
      <c r="D360" s="435">
        <v>45287</v>
      </c>
      <c r="E360" s="415" t="s">
        <v>4928</v>
      </c>
      <c r="F360" s="415" t="s">
        <v>12</v>
      </c>
      <c r="G360" s="553">
        <v>89250</v>
      </c>
      <c r="I360" s="491">
        <v>45118</v>
      </c>
      <c r="J360" s="461" t="s">
        <v>193</v>
      </c>
      <c r="K360" s="461" t="s">
        <v>194</v>
      </c>
      <c r="L360" s="462" t="s">
        <v>12</v>
      </c>
      <c r="M360" s="463">
        <v>1</v>
      </c>
      <c r="N360" s="482">
        <v>503813.03700000001</v>
      </c>
    </row>
    <row r="361" spans="3:14" x14ac:dyDescent="0.25">
      <c r="C361" s="552">
        <v>3810</v>
      </c>
      <c r="D361" s="435">
        <v>45287</v>
      </c>
      <c r="E361" s="415" t="s">
        <v>3185</v>
      </c>
      <c r="F361" s="415" t="s">
        <v>12</v>
      </c>
      <c r="G361" s="553">
        <v>44625</v>
      </c>
      <c r="I361" s="491">
        <v>45118</v>
      </c>
      <c r="J361" s="461" t="s">
        <v>74</v>
      </c>
      <c r="K361" s="461" t="s">
        <v>75</v>
      </c>
      <c r="L361" s="462" t="s">
        <v>12</v>
      </c>
      <c r="M361" s="463">
        <v>1</v>
      </c>
      <c r="N361" s="482">
        <v>346256.01400000002</v>
      </c>
    </row>
    <row r="362" spans="3:14" x14ac:dyDescent="0.25">
      <c r="C362" s="552">
        <v>3810</v>
      </c>
      <c r="D362" s="435">
        <v>45287</v>
      </c>
      <c r="E362" s="415" t="s">
        <v>4929</v>
      </c>
      <c r="F362" s="415" t="s">
        <v>12</v>
      </c>
      <c r="G362" s="553">
        <v>22312.5</v>
      </c>
      <c r="I362" s="491">
        <v>45120</v>
      </c>
      <c r="J362" s="461" t="s">
        <v>477</v>
      </c>
      <c r="K362" s="461" t="s">
        <v>478</v>
      </c>
      <c r="L362" s="462" t="s">
        <v>12</v>
      </c>
      <c r="M362" s="463">
        <v>10</v>
      </c>
      <c r="N362" s="482">
        <v>116023.60769999999</v>
      </c>
    </row>
    <row r="363" spans="3:14" ht="15.75" thickBot="1" x14ac:dyDescent="0.3">
      <c r="C363" s="554">
        <v>3810</v>
      </c>
      <c r="D363" s="555">
        <v>45287</v>
      </c>
      <c r="E363" s="538" t="s">
        <v>4930</v>
      </c>
      <c r="F363" s="538" t="s">
        <v>12</v>
      </c>
      <c r="G363" s="556">
        <v>44625</v>
      </c>
      <c r="I363" s="491">
        <v>45120</v>
      </c>
      <c r="J363" s="461" t="s">
        <v>706</v>
      </c>
      <c r="K363" s="461" t="s">
        <v>707</v>
      </c>
      <c r="L363" s="462" t="s">
        <v>12</v>
      </c>
      <c r="M363" s="463">
        <v>1</v>
      </c>
      <c r="N363" s="482">
        <v>487746.74</v>
      </c>
    </row>
    <row r="364" spans="3:14" x14ac:dyDescent="0.25">
      <c r="I364" s="491">
        <v>45121</v>
      </c>
      <c r="J364" s="461" t="s">
        <v>191</v>
      </c>
      <c r="K364" s="461" t="s">
        <v>192</v>
      </c>
      <c r="L364" s="462" t="s">
        <v>12</v>
      </c>
      <c r="M364" s="463">
        <v>2</v>
      </c>
      <c r="N364" s="482">
        <v>256488.2684</v>
      </c>
    </row>
    <row r="365" spans="3:14" x14ac:dyDescent="0.25">
      <c r="I365" s="491">
        <v>45121</v>
      </c>
      <c r="J365" s="461" t="s">
        <v>3056</v>
      </c>
      <c r="K365" s="461" t="s">
        <v>3057</v>
      </c>
      <c r="L365" s="462" t="s">
        <v>12</v>
      </c>
      <c r="M365" s="463">
        <v>1</v>
      </c>
      <c r="N365" s="482">
        <v>26035.499490000002</v>
      </c>
    </row>
    <row r="366" spans="3:14" x14ac:dyDescent="0.25">
      <c r="I366" s="491">
        <v>45121</v>
      </c>
      <c r="J366" s="461" t="s">
        <v>3058</v>
      </c>
      <c r="K366" s="461" t="s">
        <v>3059</v>
      </c>
      <c r="L366" s="462" t="s">
        <v>12</v>
      </c>
      <c r="M366" s="463">
        <v>1</v>
      </c>
      <c r="N366" s="482">
        <v>477941.93719999999</v>
      </c>
    </row>
    <row r="367" spans="3:14" x14ac:dyDescent="0.25">
      <c r="I367" s="491">
        <v>45121</v>
      </c>
      <c r="J367" s="461" t="s">
        <v>602</v>
      </c>
      <c r="K367" s="461" t="s">
        <v>603</v>
      </c>
      <c r="L367" s="462" t="s">
        <v>12</v>
      </c>
      <c r="M367" s="463">
        <v>4</v>
      </c>
      <c r="N367" s="482">
        <v>380701.88</v>
      </c>
    </row>
    <row r="368" spans="3:14" x14ac:dyDescent="0.25">
      <c r="I368" s="491">
        <v>45121</v>
      </c>
      <c r="J368" s="461" t="s">
        <v>706</v>
      </c>
      <c r="K368" s="461" t="s">
        <v>707</v>
      </c>
      <c r="L368" s="462" t="s">
        <v>12</v>
      </c>
      <c r="M368" s="463">
        <v>1</v>
      </c>
      <c r="N368" s="482">
        <v>487746.74</v>
      </c>
    </row>
    <row r="369" spans="9:14" x14ac:dyDescent="0.25">
      <c r="I369" s="491">
        <v>45121</v>
      </c>
      <c r="J369" s="461" t="s">
        <v>2615</v>
      </c>
      <c r="K369" s="461" t="s">
        <v>2616</v>
      </c>
      <c r="L369" s="462" t="s">
        <v>12</v>
      </c>
      <c r="M369" s="463">
        <v>1</v>
      </c>
      <c r="N369" s="482">
        <v>393606.59792999999</v>
      </c>
    </row>
    <row r="370" spans="9:14" x14ac:dyDescent="0.25">
      <c r="I370" s="491">
        <v>45121</v>
      </c>
      <c r="J370" s="461" t="s">
        <v>3053</v>
      </c>
      <c r="K370" s="461" t="s">
        <v>3054</v>
      </c>
      <c r="L370" s="462" t="s">
        <v>12</v>
      </c>
      <c r="M370" s="463">
        <v>1</v>
      </c>
      <c r="N370" s="482">
        <v>235917.5</v>
      </c>
    </row>
    <row r="371" spans="9:14" x14ac:dyDescent="0.25">
      <c r="I371" s="491">
        <v>45121</v>
      </c>
      <c r="J371" s="461" t="s">
        <v>3060</v>
      </c>
      <c r="K371" s="461" t="s">
        <v>3061</v>
      </c>
      <c r="L371" s="462" t="s">
        <v>12</v>
      </c>
      <c r="M371" s="463">
        <v>1</v>
      </c>
      <c r="N371" s="482">
        <v>156978.37519000002</v>
      </c>
    </row>
    <row r="372" spans="9:14" x14ac:dyDescent="0.25">
      <c r="I372" s="491">
        <v>45121</v>
      </c>
      <c r="J372" s="461" t="s">
        <v>660</v>
      </c>
      <c r="K372" s="461" t="s">
        <v>661</v>
      </c>
      <c r="L372" s="462" t="s">
        <v>12</v>
      </c>
      <c r="M372" s="463">
        <v>1</v>
      </c>
      <c r="N372" s="482">
        <v>93296.042840000009</v>
      </c>
    </row>
    <row r="373" spans="9:14" x14ac:dyDescent="0.25">
      <c r="I373" s="491">
        <v>45121</v>
      </c>
      <c r="J373" s="461" t="s">
        <v>3062</v>
      </c>
      <c r="K373" s="461" t="s">
        <v>3063</v>
      </c>
      <c r="L373" s="462" t="s">
        <v>12</v>
      </c>
      <c r="M373" s="463">
        <v>1</v>
      </c>
      <c r="N373" s="482">
        <v>31888.156300000006</v>
      </c>
    </row>
    <row r="374" spans="9:14" x14ac:dyDescent="0.25">
      <c r="I374" s="491">
        <v>45121</v>
      </c>
      <c r="J374" s="461" t="s">
        <v>632</v>
      </c>
      <c r="K374" s="461" t="s">
        <v>633</v>
      </c>
      <c r="L374" s="462" t="s">
        <v>12</v>
      </c>
      <c r="M374" s="463">
        <v>1</v>
      </c>
      <c r="N374" s="482">
        <v>1189.4883</v>
      </c>
    </row>
    <row r="375" spans="9:14" x14ac:dyDescent="0.25">
      <c r="I375" s="491">
        <v>45121</v>
      </c>
      <c r="J375" s="461" t="s">
        <v>3064</v>
      </c>
      <c r="K375" s="461" t="s">
        <v>3065</v>
      </c>
      <c r="L375" s="462" t="s">
        <v>12</v>
      </c>
      <c r="M375" s="463">
        <v>0.5</v>
      </c>
      <c r="N375" s="482">
        <v>27304.55</v>
      </c>
    </row>
    <row r="376" spans="9:14" x14ac:dyDescent="0.25">
      <c r="I376" s="491">
        <v>45121</v>
      </c>
      <c r="J376" s="461" t="s">
        <v>1688</v>
      </c>
      <c r="K376" s="461" t="s">
        <v>1689</v>
      </c>
      <c r="L376" s="462" t="s">
        <v>12</v>
      </c>
      <c r="M376" s="463">
        <v>1</v>
      </c>
      <c r="N376" s="482">
        <v>203459.36702000001</v>
      </c>
    </row>
    <row r="377" spans="9:14" x14ac:dyDescent="0.25">
      <c r="I377" s="491">
        <v>45121</v>
      </c>
      <c r="J377" s="461" t="s">
        <v>191</v>
      </c>
      <c r="K377" s="461" t="s">
        <v>192</v>
      </c>
      <c r="L377" s="462" t="s">
        <v>12</v>
      </c>
      <c r="M377" s="463">
        <v>1</v>
      </c>
      <c r="N377" s="482">
        <v>128244.1342</v>
      </c>
    </row>
    <row r="378" spans="9:14" x14ac:dyDescent="0.25">
      <c r="I378" s="491">
        <v>45124</v>
      </c>
      <c r="J378" s="461" t="s">
        <v>2540</v>
      </c>
      <c r="K378" s="461" t="s">
        <v>2541</v>
      </c>
      <c r="L378" s="462" t="s">
        <v>12</v>
      </c>
      <c r="M378" s="463">
        <v>1</v>
      </c>
      <c r="N378" s="482">
        <v>111318.80942000001</v>
      </c>
    </row>
    <row r="379" spans="9:14" x14ac:dyDescent="0.25">
      <c r="I379" s="493">
        <v>45125</v>
      </c>
      <c r="J379" s="487" t="s">
        <v>2187</v>
      </c>
      <c r="K379" s="488" t="s">
        <v>2188</v>
      </c>
      <c r="L379" s="489" t="s">
        <v>12</v>
      </c>
      <c r="M379" s="490">
        <v>1</v>
      </c>
      <c r="N379" s="482">
        <v>185640</v>
      </c>
    </row>
    <row r="380" spans="9:14" x14ac:dyDescent="0.25">
      <c r="I380" s="493">
        <v>45125</v>
      </c>
      <c r="J380" s="487" t="s">
        <v>3066</v>
      </c>
      <c r="K380" s="488" t="s">
        <v>3067</v>
      </c>
      <c r="L380" s="489" t="s">
        <v>12</v>
      </c>
      <c r="M380" s="490">
        <v>1</v>
      </c>
      <c r="N380" s="482">
        <v>10944.5609</v>
      </c>
    </row>
    <row r="381" spans="9:14" x14ac:dyDescent="0.25">
      <c r="I381" s="493">
        <v>45125</v>
      </c>
      <c r="J381" s="487" t="s">
        <v>3068</v>
      </c>
      <c r="K381" s="488" t="s">
        <v>3069</v>
      </c>
      <c r="L381" s="489" t="s">
        <v>12</v>
      </c>
      <c r="M381" s="490">
        <v>1</v>
      </c>
      <c r="N381" s="482">
        <v>2904.2604499999998</v>
      </c>
    </row>
    <row r="382" spans="9:14" x14ac:dyDescent="0.25">
      <c r="I382" s="493">
        <v>45125</v>
      </c>
      <c r="J382" s="487" t="s">
        <v>1814</v>
      </c>
      <c r="K382" s="488" t="s">
        <v>1815</v>
      </c>
      <c r="L382" s="489" t="s">
        <v>12</v>
      </c>
      <c r="M382" s="490">
        <v>2</v>
      </c>
      <c r="N382" s="482">
        <v>8213.7655599999998</v>
      </c>
    </row>
    <row r="383" spans="9:14" x14ac:dyDescent="0.25">
      <c r="I383" s="493">
        <v>45125</v>
      </c>
      <c r="J383" s="487" t="s">
        <v>362</v>
      </c>
      <c r="K383" s="488" t="s">
        <v>363</v>
      </c>
      <c r="L383" s="489" t="s">
        <v>12</v>
      </c>
      <c r="M383" s="490">
        <v>1</v>
      </c>
      <c r="N383" s="482">
        <v>450.74939000000001</v>
      </c>
    </row>
    <row r="384" spans="9:14" x14ac:dyDescent="0.25">
      <c r="I384" s="493">
        <v>45125</v>
      </c>
      <c r="J384" s="487" t="s">
        <v>3070</v>
      </c>
      <c r="K384" s="488" t="s">
        <v>3071</v>
      </c>
      <c r="L384" s="489" t="s">
        <v>12</v>
      </c>
      <c r="M384" s="490">
        <v>1</v>
      </c>
      <c r="N384" s="482">
        <v>8281.8644999999997</v>
      </c>
    </row>
    <row r="385" spans="9:14" x14ac:dyDescent="0.25">
      <c r="I385" s="493">
        <v>45125</v>
      </c>
      <c r="J385" s="487" t="s">
        <v>632</v>
      </c>
      <c r="K385" s="488" t="s">
        <v>633</v>
      </c>
      <c r="L385" s="489" t="s">
        <v>12</v>
      </c>
      <c r="M385" s="490">
        <v>1</v>
      </c>
      <c r="N385" s="482">
        <v>1189.4883</v>
      </c>
    </row>
    <row r="386" spans="9:14" x14ac:dyDescent="0.25">
      <c r="I386" s="493">
        <v>45125</v>
      </c>
      <c r="J386" s="487" t="s">
        <v>378</v>
      </c>
      <c r="K386" s="488" t="s">
        <v>379</v>
      </c>
      <c r="L386" s="489" t="s">
        <v>12</v>
      </c>
      <c r="M386" s="490">
        <v>200</v>
      </c>
      <c r="N386" s="482">
        <v>7506.0440000000008</v>
      </c>
    </row>
    <row r="387" spans="9:14" x14ac:dyDescent="0.25">
      <c r="I387" s="493">
        <v>45125</v>
      </c>
      <c r="J387" s="487" t="s">
        <v>3072</v>
      </c>
      <c r="K387" s="488" t="s">
        <v>3073</v>
      </c>
      <c r="L387" s="489" t="s">
        <v>12</v>
      </c>
      <c r="M387" s="490">
        <v>1</v>
      </c>
      <c r="N387" s="482">
        <v>113275.82629999999</v>
      </c>
    </row>
    <row r="388" spans="9:14" x14ac:dyDescent="0.25">
      <c r="I388" s="493">
        <v>45125</v>
      </c>
      <c r="J388" s="487" t="s">
        <v>3074</v>
      </c>
      <c r="K388" s="488" t="s">
        <v>3075</v>
      </c>
      <c r="L388" s="489" t="s">
        <v>12</v>
      </c>
      <c r="M388" s="490">
        <v>2</v>
      </c>
      <c r="N388" s="482">
        <v>5714.7108200000002</v>
      </c>
    </row>
    <row r="389" spans="9:14" x14ac:dyDescent="0.25">
      <c r="I389" s="493">
        <v>45125</v>
      </c>
      <c r="J389" s="487" t="s">
        <v>3076</v>
      </c>
      <c r="K389" s="488" t="s">
        <v>3077</v>
      </c>
      <c r="L389" s="489" t="s">
        <v>12</v>
      </c>
      <c r="M389" s="490">
        <v>2</v>
      </c>
      <c r="N389" s="482">
        <v>6134.288160000001</v>
      </c>
    </row>
    <row r="390" spans="9:14" x14ac:dyDescent="0.25">
      <c r="I390" s="493">
        <v>45125</v>
      </c>
      <c r="J390" s="487" t="s">
        <v>360</v>
      </c>
      <c r="K390" s="488" t="s">
        <v>361</v>
      </c>
      <c r="L390" s="489" t="s">
        <v>12</v>
      </c>
      <c r="M390" s="490">
        <v>1</v>
      </c>
      <c r="N390" s="482">
        <v>4635.1987499999996</v>
      </c>
    </row>
    <row r="391" spans="9:14" x14ac:dyDescent="0.25">
      <c r="I391" s="493">
        <v>45125</v>
      </c>
      <c r="J391" s="487" t="s">
        <v>362</v>
      </c>
      <c r="K391" s="488" t="s">
        <v>363</v>
      </c>
      <c r="L391" s="489" t="s">
        <v>12</v>
      </c>
      <c r="M391" s="490">
        <v>2</v>
      </c>
      <c r="N391" s="482">
        <v>901.49878000000001</v>
      </c>
    </row>
    <row r="392" spans="9:14" x14ac:dyDescent="0.25">
      <c r="I392" s="493">
        <v>45126</v>
      </c>
      <c r="J392" s="487" t="s">
        <v>1788</v>
      </c>
      <c r="K392" s="488" t="s">
        <v>1789</v>
      </c>
      <c r="L392" s="489" t="s">
        <v>12</v>
      </c>
      <c r="M392" s="490">
        <v>1</v>
      </c>
      <c r="N392" s="482">
        <v>597455.46860999998</v>
      </c>
    </row>
    <row r="393" spans="9:14" x14ac:dyDescent="0.25">
      <c r="I393" s="493">
        <v>45126</v>
      </c>
      <c r="J393" s="487" t="s">
        <v>664</v>
      </c>
      <c r="K393" s="488" t="s">
        <v>665</v>
      </c>
      <c r="L393" s="489" t="s">
        <v>12</v>
      </c>
      <c r="M393" s="490">
        <v>2</v>
      </c>
      <c r="N393" s="482">
        <v>9386.546260000001</v>
      </c>
    </row>
    <row r="394" spans="9:14" x14ac:dyDescent="0.25">
      <c r="I394" s="493">
        <v>45126</v>
      </c>
      <c r="J394" s="487" t="s">
        <v>289</v>
      </c>
      <c r="K394" s="488" t="s">
        <v>290</v>
      </c>
      <c r="L394" s="489" t="s">
        <v>12</v>
      </c>
      <c r="M394" s="490">
        <v>2</v>
      </c>
      <c r="N394" s="482">
        <v>1043.0492800000002</v>
      </c>
    </row>
    <row r="395" spans="9:14" x14ac:dyDescent="0.25">
      <c r="I395" s="493">
        <v>45133</v>
      </c>
      <c r="J395" s="487" t="s">
        <v>2212</v>
      </c>
      <c r="K395" s="488" t="s">
        <v>3078</v>
      </c>
      <c r="L395" s="489" t="s">
        <v>12</v>
      </c>
      <c r="M395" s="490">
        <v>1</v>
      </c>
      <c r="N395" s="482">
        <v>1101337.1459999999</v>
      </c>
    </row>
    <row r="396" spans="9:14" x14ac:dyDescent="0.25">
      <c r="I396" s="493">
        <v>45133</v>
      </c>
      <c r="J396" s="487" t="s">
        <v>237</v>
      </c>
      <c r="K396" s="488" t="s">
        <v>238</v>
      </c>
      <c r="L396" s="489" t="s">
        <v>12</v>
      </c>
      <c r="M396" s="490">
        <v>1</v>
      </c>
      <c r="N396" s="482">
        <v>3162.9486000000002</v>
      </c>
    </row>
    <row r="397" spans="9:14" x14ac:dyDescent="0.25">
      <c r="I397" s="493">
        <v>45133</v>
      </c>
      <c r="J397" s="487" t="s">
        <v>477</v>
      </c>
      <c r="K397" s="488" t="s">
        <v>478</v>
      </c>
      <c r="L397" s="489" t="s">
        <v>12</v>
      </c>
      <c r="M397" s="490">
        <v>4</v>
      </c>
      <c r="N397" s="482">
        <v>46409.428799999994</v>
      </c>
    </row>
    <row r="398" spans="9:14" x14ac:dyDescent="0.25">
      <c r="I398" s="493">
        <v>45133</v>
      </c>
      <c r="J398" s="487" t="s">
        <v>257</v>
      </c>
      <c r="K398" s="488" t="s">
        <v>258</v>
      </c>
      <c r="L398" s="489" t="s">
        <v>12</v>
      </c>
      <c r="M398" s="490">
        <v>1</v>
      </c>
      <c r="N398" s="482">
        <v>28592.439400000003</v>
      </c>
    </row>
    <row r="399" spans="9:14" x14ac:dyDescent="0.25">
      <c r="I399" s="493">
        <v>45133</v>
      </c>
      <c r="J399" s="487" t="s">
        <v>191</v>
      </c>
      <c r="K399" s="488" t="s">
        <v>2695</v>
      </c>
      <c r="L399" s="489" t="s">
        <v>12</v>
      </c>
      <c r="M399" s="490">
        <v>4</v>
      </c>
      <c r="N399" s="482">
        <v>512976.5368</v>
      </c>
    </row>
    <row r="400" spans="9:14" x14ac:dyDescent="0.25">
      <c r="I400" s="493">
        <v>45133</v>
      </c>
      <c r="J400" s="487" t="s">
        <v>74</v>
      </c>
      <c r="K400" s="488" t="s">
        <v>75</v>
      </c>
      <c r="L400" s="489" t="s">
        <v>12</v>
      </c>
      <c r="M400" s="490">
        <v>2</v>
      </c>
      <c r="N400" s="482">
        <v>692512.02000000014</v>
      </c>
    </row>
    <row r="401" spans="9:14" x14ac:dyDescent="0.25">
      <c r="I401" s="493">
        <v>45133</v>
      </c>
      <c r="J401" s="487" t="s">
        <v>3079</v>
      </c>
      <c r="K401" s="488" t="s">
        <v>3080</v>
      </c>
      <c r="L401" s="489" t="s">
        <v>12</v>
      </c>
      <c r="M401" s="490">
        <v>2</v>
      </c>
      <c r="N401" s="482">
        <v>500104.18780000001</v>
      </c>
    </row>
    <row r="402" spans="9:14" x14ac:dyDescent="0.25">
      <c r="I402" s="493">
        <v>45133</v>
      </c>
      <c r="J402" s="487" t="s">
        <v>706</v>
      </c>
      <c r="K402" s="488" t="s">
        <v>707</v>
      </c>
      <c r="L402" s="489" t="s">
        <v>12</v>
      </c>
      <c r="M402" s="490">
        <v>1</v>
      </c>
      <c r="N402" s="482">
        <v>528896.65</v>
      </c>
    </row>
    <row r="403" spans="9:14" x14ac:dyDescent="0.25">
      <c r="I403" s="493">
        <v>45133</v>
      </c>
      <c r="J403" s="487" t="s">
        <v>3081</v>
      </c>
      <c r="K403" s="488" t="s">
        <v>3082</v>
      </c>
      <c r="L403" s="489" t="s">
        <v>12</v>
      </c>
      <c r="M403" s="490">
        <v>6</v>
      </c>
      <c r="N403" s="482">
        <v>111852.45540000001</v>
      </c>
    </row>
    <row r="404" spans="9:14" x14ac:dyDescent="0.25">
      <c r="I404" s="493">
        <v>45133</v>
      </c>
      <c r="J404" s="487" t="s">
        <v>3083</v>
      </c>
      <c r="K404" s="488" t="s">
        <v>3084</v>
      </c>
      <c r="L404" s="489" t="s">
        <v>12</v>
      </c>
      <c r="M404" s="490">
        <v>1</v>
      </c>
      <c r="N404" s="482">
        <v>40264.947099999998</v>
      </c>
    </row>
    <row r="405" spans="9:14" x14ac:dyDescent="0.25">
      <c r="I405" s="493">
        <v>45133</v>
      </c>
      <c r="J405" s="487" t="s">
        <v>3085</v>
      </c>
      <c r="K405" s="488" t="s">
        <v>3086</v>
      </c>
      <c r="L405" s="489" t="s">
        <v>12</v>
      </c>
      <c r="M405" s="490">
        <v>1</v>
      </c>
      <c r="N405" s="482">
        <v>92804.53</v>
      </c>
    </row>
    <row r="406" spans="9:14" x14ac:dyDescent="0.25">
      <c r="I406" s="493">
        <v>45133</v>
      </c>
      <c r="J406" s="487" t="s">
        <v>3087</v>
      </c>
      <c r="K406" s="488" t="s">
        <v>3088</v>
      </c>
      <c r="L406" s="489" t="s">
        <v>12</v>
      </c>
      <c r="M406" s="490">
        <v>2</v>
      </c>
      <c r="N406" s="482">
        <v>850566.51820000005</v>
      </c>
    </row>
    <row r="407" spans="9:14" x14ac:dyDescent="0.25">
      <c r="I407" s="493">
        <v>45133</v>
      </c>
      <c r="J407" s="487" t="s">
        <v>804</v>
      </c>
      <c r="K407" s="488" t="s">
        <v>805</v>
      </c>
      <c r="L407" s="489" t="s">
        <v>12</v>
      </c>
      <c r="M407" s="490">
        <v>1</v>
      </c>
      <c r="N407" s="482">
        <v>251902.00125999999</v>
      </c>
    </row>
    <row r="408" spans="9:14" x14ac:dyDescent="0.25">
      <c r="I408" s="493">
        <v>45133</v>
      </c>
      <c r="J408" s="487" t="s">
        <v>261</v>
      </c>
      <c r="K408" s="488" t="s">
        <v>1511</v>
      </c>
      <c r="L408" s="489" t="s">
        <v>12</v>
      </c>
      <c r="M408" s="490">
        <v>1</v>
      </c>
      <c r="N408" s="482">
        <v>71692.899460000001</v>
      </c>
    </row>
    <row r="409" spans="9:14" x14ac:dyDescent="0.25">
      <c r="I409" s="493">
        <v>45133</v>
      </c>
      <c r="J409" s="487" t="s">
        <v>2836</v>
      </c>
      <c r="K409" s="488" t="s">
        <v>2837</v>
      </c>
      <c r="L409" s="489" t="s">
        <v>12</v>
      </c>
      <c r="M409" s="490">
        <v>2</v>
      </c>
      <c r="N409" s="482">
        <v>63929.341840000008</v>
      </c>
    </row>
    <row r="410" spans="9:14" x14ac:dyDescent="0.25">
      <c r="I410" s="493">
        <v>45133</v>
      </c>
      <c r="J410" s="487" t="s">
        <v>3089</v>
      </c>
      <c r="K410" s="488" t="s">
        <v>3090</v>
      </c>
      <c r="L410" s="489" t="s">
        <v>12</v>
      </c>
      <c r="M410" s="490">
        <v>2</v>
      </c>
      <c r="N410" s="482">
        <v>5726.4989599999999</v>
      </c>
    </row>
    <row r="411" spans="9:14" x14ac:dyDescent="0.25">
      <c r="I411" s="493">
        <v>45133</v>
      </c>
      <c r="J411" s="487" t="s">
        <v>237</v>
      </c>
      <c r="K411" s="488" t="s">
        <v>238</v>
      </c>
      <c r="L411" s="489" t="s">
        <v>12</v>
      </c>
      <c r="M411" s="490">
        <v>2</v>
      </c>
      <c r="N411" s="482">
        <v>8223.6663600000011</v>
      </c>
    </row>
    <row r="412" spans="9:14" x14ac:dyDescent="0.25">
      <c r="I412" s="493">
        <v>45134</v>
      </c>
      <c r="J412" s="487" t="s">
        <v>475</v>
      </c>
      <c r="K412" s="488" t="s">
        <v>476</v>
      </c>
      <c r="L412" s="489" t="s">
        <v>12</v>
      </c>
      <c r="M412" s="490">
        <v>1</v>
      </c>
      <c r="N412" s="482">
        <v>8868.9510000000009</v>
      </c>
    </row>
    <row r="413" spans="9:14" x14ac:dyDescent="0.25">
      <c r="I413" s="493">
        <v>45134</v>
      </c>
      <c r="J413" s="487" t="s">
        <v>1507</v>
      </c>
      <c r="K413" s="488" t="s">
        <v>1508</v>
      </c>
      <c r="L413" s="489" t="s">
        <v>12</v>
      </c>
      <c r="M413" s="490">
        <v>2</v>
      </c>
      <c r="N413" s="482">
        <v>699062.38219999999</v>
      </c>
    </row>
    <row r="414" spans="9:14" x14ac:dyDescent="0.25">
      <c r="I414" s="493">
        <v>45136</v>
      </c>
      <c r="J414" s="487" t="s">
        <v>807</v>
      </c>
      <c r="K414" s="488" t="s">
        <v>808</v>
      </c>
      <c r="L414" s="489" t="s">
        <v>12</v>
      </c>
      <c r="M414" s="490">
        <v>2</v>
      </c>
      <c r="N414" s="482">
        <v>201110</v>
      </c>
    </row>
    <row r="415" spans="9:14" x14ac:dyDescent="0.25">
      <c r="I415" s="493">
        <v>45136</v>
      </c>
      <c r="J415" s="487" t="s">
        <v>402</v>
      </c>
      <c r="K415" s="488" t="s">
        <v>403</v>
      </c>
      <c r="L415" s="489" t="s">
        <v>12</v>
      </c>
      <c r="M415" s="490">
        <v>1</v>
      </c>
      <c r="N415" s="482">
        <v>40222</v>
      </c>
    </row>
    <row r="416" spans="9:14" x14ac:dyDescent="0.25">
      <c r="I416" s="493">
        <v>45136</v>
      </c>
      <c r="J416" s="487" t="s">
        <v>1220</v>
      </c>
      <c r="K416" s="488" t="s">
        <v>296</v>
      </c>
      <c r="L416" s="489" t="s">
        <v>12</v>
      </c>
      <c r="M416" s="490">
        <v>1</v>
      </c>
      <c r="N416" s="482">
        <v>50277.5</v>
      </c>
    </row>
    <row r="417" spans="9:14" x14ac:dyDescent="0.25">
      <c r="I417" s="493">
        <v>45136</v>
      </c>
      <c r="J417" s="487" t="s">
        <v>2012</v>
      </c>
      <c r="K417" s="488" t="s">
        <v>552</v>
      </c>
      <c r="L417" s="489" t="s">
        <v>12</v>
      </c>
      <c r="M417" s="490">
        <v>2</v>
      </c>
      <c r="N417" s="482">
        <v>4022.2</v>
      </c>
    </row>
    <row r="418" spans="9:14" x14ac:dyDescent="0.25">
      <c r="I418" s="493">
        <v>45136</v>
      </c>
      <c r="J418" s="487" t="s">
        <v>547</v>
      </c>
      <c r="K418" s="488" t="s">
        <v>548</v>
      </c>
      <c r="L418" s="489" t="s">
        <v>12</v>
      </c>
      <c r="M418" s="490">
        <v>1</v>
      </c>
      <c r="N418" s="482">
        <v>16088.8</v>
      </c>
    </row>
    <row r="419" spans="9:14" x14ac:dyDescent="0.25">
      <c r="I419" s="493">
        <v>45137</v>
      </c>
      <c r="J419" s="487" t="s">
        <v>3091</v>
      </c>
      <c r="K419" s="488" t="s">
        <v>3092</v>
      </c>
      <c r="L419" s="489" t="s">
        <v>12</v>
      </c>
      <c r="M419" s="490">
        <v>1</v>
      </c>
      <c r="N419" s="482">
        <v>31791.809140000001</v>
      </c>
    </row>
    <row r="420" spans="9:14" x14ac:dyDescent="0.25">
      <c r="I420" s="493">
        <v>45137</v>
      </c>
      <c r="J420" s="487" t="s">
        <v>74</v>
      </c>
      <c r="K420" s="488" t="s">
        <v>75</v>
      </c>
      <c r="L420" s="489" t="s">
        <v>12</v>
      </c>
      <c r="M420" s="490">
        <v>5</v>
      </c>
      <c r="N420" s="482">
        <v>2250664.0649999999</v>
      </c>
    </row>
    <row r="421" spans="9:14" x14ac:dyDescent="0.25">
      <c r="I421" s="493">
        <v>45138</v>
      </c>
      <c r="J421" s="487" t="s">
        <v>1223</v>
      </c>
      <c r="K421" s="488" t="s">
        <v>3002</v>
      </c>
      <c r="L421" s="489" t="s">
        <v>12</v>
      </c>
      <c r="M421" s="490">
        <v>4</v>
      </c>
      <c r="N421" s="482">
        <v>174357.17208000002</v>
      </c>
    </row>
    <row r="422" spans="9:14" x14ac:dyDescent="0.25">
      <c r="I422" s="493">
        <v>45138</v>
      </c>
      <c r="J422" s="487" t="s">
        <v>3093</v>
      </c>
      <c r="K422" s="488" t="s">
        <v>3094</v>
      </c>
      <c r="L422" s="489" t="s">
        <v>12</v>
      </c>
      <c r="M422" s="490">
        <v>1</v>
      </c>
      <c r="N422" s="482">
        <v>93572.460800000001</v>
      </c>
    </row>
    <row r="423" spans="9:14" x14ac:dyDescent="0.25">
      <c r="I423" s="493">
        <v>45138</v>
      </c>
      <c r="J423" s="487" t="s">
        <v>2387</v>
      </c>
      <c r="K423" s="488" t="s">
        <v>2388</v>
      </c>
      <c r="L423" s="489" t="s">
        <v>12</v>
      </c>
      <c r="M423" s="490">
        <v>1</v>
      </c>
      <c r="N423" s="482">
        <v>586922.03843000007</v>
      </c>
    </row>
    <row r="424" spans="9:14" x14ac:dyDescent="0.25">
      <c r="I424" s="493">
        <v>45138</v>
      </c>
      <c r="J424" s="487" t="s">
        <v>2615</v>
      </c>
      <c r="K424" s="488" t="s">
        <v>2616</v>
      </c>
      <c r="L424" s="489" t="s">
        <v>12</v>
      </c>
      <c r="M424" s="490">
        <v>1</v>
      </c>
      <c r="N424" s="482">
        <v>511688.58194999996</v>
      </c>
    </row>
    <row r="425" spans="9:14" x14ac:dyDescent="0.25">
      <c r="I425" s="493">
        <v>45138</v>
      </c>
      <c r="J425" s="487" t="s">
        <v>3095</v>
      </c>
      <c r="K425" s="488" t="s">
        <v>3096</v>
      </c>
      <c r="L425" s="489" t="s">
        <v>12</v>
      </c>
      <c r="M425" s="490">
        <v>1</v>
      </c>
      <c r="N425" s="482">
        <v>123624.08058000001</v>
      </c>
    </row>
    <row r="426" spans="9:14" x14ac:dyDescent="0.25">
      <c r="I426" s="493">
        <v>45138</v>
      </c>
      <c r="J426" s="487" t="s">
        <v>706</v>
      </c>
      <c r="K426" s="488" t="s">
        <v>707</v>
      </c>
      <c r="L426" s="489" t="s">
        <v>12</v>
      </c>
      <c r="M426" s="490">
        <v>1</v>
      </c>
      <c r="N426" s="482">
        <v>698633.55900000012</v>
      </c>
    </row>
    <row r="427" spans="9:14" ht="15.75" thickBot="1" x14ac:dyDescent="0.3">
      <c r="I427" s="494">
        <v>45138</v>
      </c>
      <c r="J427" s="495" t="s">
        <v>1223</v>
      </c>
      <c r="K427" s="496" t="s">
        <v>3002</v>
      </c>
      <c r="L427" s="497" t="s">
        <v>12</v>
      </c>
      <c r="M427" s="498">
        <v>4</v>
      </c>
      <c r="N427" s="473">
        <v>174357.17208000002</v>
      </c>
    </row>
    <row r="428" spans="9:14" x14ac:dyDescent="0.25">
      <c r="I428" s="512">
        <v>45139</v>
      </c>
      <c r="J428" s="479" t="s">
        <v>2536</v>
      </c>
      <c r="K428" s="479" t="s">
        <v>2537</v>
      </c>
      <c r="L428" s="466" t="s">
        <v>12</v>
      </c>
      <c r="M428" s="480">
        <v>4</v>
      </c>
      <c r="N428" s="468">
        <v>92780.015999999989</v>
      </c>
    </row>
    <row r="429" spans="9:14" x14ac:dyDescent="0.25">
      <c r="I429" s="492">
        <v>45139</v>
      </c>
      <c r="J429" s="451" t="s">
        <v>2210</v>
      </c>
      <c r="K429" s="451" t="s">
        <v>2211</v>
      </c>
      <c r="L429" s="462" t="s">
        <v>12</v>
      </c>
      <c r="M429" s="453">
        <v>2</v>
      </c>
      <c r="N429" s="482">
        <v>614519.99839999992</v>
      </c>
    </row>
    <row r="430" spans="9:14" x14ac:dyDescent="0.25">
      <c r="I430" s="492">
        <v>45139</v>
      </c>
      <c r="J430" s="451" t="s">
        <v>3577</v>
      </c>
      <c r="K430" s="451" t="s">
        <v>3578</v>
      </c>
      <c r="L430" s="462" t="s">
        <v>12</v>
      </c>
      <c r="M430" s="453">
        <v>1</v>
      </c>
      <c r="N430" s="482">
        <v>13072.15</v>
      </c>
    </row>
    <row r="431" spans="9:14" x14ac:dyDescent="0.25">
      <c r="I431" s="492">
        <v>45139</v>
      </c>
      <c r="J431" s="451" t="s">
        <v>1804</v>
      </c>
      <c r="K431" s="451" t="s">
        <v>1805</v>
      </c>
      <c r="L431" s="462" t="s">
        <v>12</v>
      </c>
      <c r="M431" s="453">
        <v>1</v>
      </c>
      <c r="N431" s="482">
        <v>1047.319</v>
      </c>
    </row>
    <row r="432" spans="9:14" x14ac:dyDescent="0.25">
      <c r="I432" s="492">
        <v>45139</v>
      </c>
      <c r="J432" s="451" t="s">
        <v>271</v>
      </c>
      <c r="K432" s="451" t="s">
        <v>272</v>
      </c>
      <c r="L432" s="462" t="s">
        <v>12</v>
      </c>
      <c r="M432" s="453">
        <v>1</v>
      </c>
      <c r="N432" s="482">
        <v>11043.2238</v>
      </c>
    </row>
    <row r="433" spans="9:14" x14ac:dyDescent="0.25">
      <c r="I433" s="492">
        <v>45139</v>
      </c>
      <c r="J433" s="451" t="s">
        <v>664</v>
      </c>
      <c r="K433" s="451" t="s">
        <v>665</v>
      </c>
      <c r="L433" s="462" t="s">
        <v>12</v>
      </c>
      <c r="M433" s="453">
        <v>1</v>
      </c>
      <c r="N433" s="482">
        <v>4693.2766999999994</v>
      </c>
    </row>
    <row r="434" spans="9:14" x14ac:dyDescent="0.25">
      <c r="I434" s="492">
        <v>45139</v>
      </c>
      <c r="J434" s="451" t="s">
        <v>2700</v>
      </c>
      <c r="K434" s="451" t="s">
        <v>2701</v>
      </c>
      <c r="L434" s="462" t="s">
        <v>12</v>
      </c>
      <c r="M434" s="453">
        <v>1</v>
      </c>
      <c r="N434" s="482">
        <v>1350.5310000000002</v>
      </c>
    </row>
    <row r="435" spans="9:14" x14ac:dyDescent="0.25">
      <c r="I435" s="492">
        <v>45139</v>
      </c>
      <c r="J435" s="451" t="s">
        <v>790</v>
      </c>
      <c r="K435" s="451" t="s">
        <v>791</v>
      </c>
      <c r="L435" s="462" t="s">
        <v>12</v>
      </c>
      <c r="M435" s="453">
        <v>2</v>
      </c>
      <c r="N435" s="482">
        <v>1894.4562000000001</v>
      </c>
    </row>
    <row r="436" spans="9:14" x14ac:dyDescent="0.25">
      <c r="I436" s="492">
        <v>45139</v>
      </c>
      <c r="J436" s="451" t="s">
        <v>788</v>
      </c>
      <c r="K436" s="451" t="s">
        <v>789</v>
      </c>
      <c r="L436" s="462" t="s">
        <v>12</v>
      </c>
      <c r="M436" s="453">
        <v>2</v>
      </c>
      <c r="N436" s="482">
        <v>7415.3897999999999</v>
      </c>
    </row>
    <row r="437" spans="9:14" x14ac:dyDescent="0.25">
      <c r="I437" s="492">
        <v>45139</v>
      </c>
      <c r="J437" s="451" t="s">
        <v>3279</v>
      </c>
      <c r="K437" s="451" t="s">
        <v>3280</v>
      </c>
      <c r="L437" s="462" t="s">
        <v>12</v>
      </c>
      <c r="M437" s="453">
        <v>1</v>
      </c>
      <c r="N437" s="482">
        <v>1098.0606</v>
      </c>
    </row>
    <row r="438" spans="9:14" x14ac:dyDescent="0.25">
      <c r="I438" s="492">
        <v>45139</v>
      </c>
      <c r="J438" s="451" t="s">
        <v>3579</v>
      </c>
      <c r="K438" s="451" t="s">
        <v>3580</v>
      </c>
      <c r="L438" s="462" t="s">
        <v>12</v>
      </c>
      <c r="M438" s="453">
        <v>1</v>
      </c>
      <c r="N438" s="482">
        <v>3635.6879999999992</v>
      </c>
    </row>
    <row r="439" spans="9:14" x14ac:dyDescent="0.25">
      <c r="I439" s="492">
        <v>45139</v>
      </c>
      <c r="J439" s="451" t="s">
        <v>193</v>
      </c>
      <c r="K439" s="451" t="s">
        <v>3011</v>
      </c>
      <c r="L439" s="462" t="s">
        <v>12</v>
      </c>
      <c r="M439" s="453">
        <v>1</v>
      </c>
      <c r="N439" s="482">
        <v>599537.52949999995</v>
      </c>
    </row>
    <row r="440" spans="9:14" x14ac:dyDescent="0.25">
      <c r="I440" s="492">
        <v>45141</v>
      </c>
      <c r="J440" s="451" t="s">
        <v>74</v>
      </c>
      <c r="K440" s="451" t="s">
        <v>75</v>
      </c>
      <c r="L440" s="462" t="s">
        <v>12</v>
      </c>
      <c r="M440" s="453">
        <v>2</v>
      </c>
      <c r="N440" s="482">
        <v>824089.30380000011</v>
      </c>
    </row>
    <row r="441" spans="9:14" x14ac:dyDescent="0.25">
      <c r="I441" s="492">
        <v>45143</v>
      </c>
      <c r="J441" s="451" t="s">
        <v>3581</v>
      </c>
      <c r="K441" s="451" t="s">
        <v>3582</v>
      </c>
      <c r="L441" s="462" t="s">
        <v>12</v>
      </c>
      <c r="M441" s="453">
        <v>1</v>
      </c>
      <c r="N441" s="482">
        <v>436404.22560000001</v>
      </c>
    </row>
    <row r="442" spans="9:14" x14ac:dyDescent="0.25">
      <c r="I442" s="492">
        <v>45143</v>
      </c>
      <c r="J442" s="451" t="s">
        <v>2593</v>
      </c>
      <c r="K442" s="451" t="s">
        <v>2594</v>
      </c>
      <c r="L442" s="462" t="s">
        <v>12</v>
      </c>
      <c r="M442" s="453">
        <v>1</v>
      </c>
      <c r="N442" s="482">
        <v>408996.87149999995</v>
      </c>
    </row>
    <row r="443" spans="9:14" x14ac:dyDescent="0.25">
      <c r="I443" s="492">
        <v>45144</v>
      </c>
      <c r="J443" s="451" t="s">
        <v>193</v>
      </c>
      <c r="K443" s="451" t="s">
        <v>3011</v>
      </c>
      <c r="L443" s="462" t="s">
        <v>12</v>
      </c>
      <c r="M443" s="453">
        <v>2</v>
      </c>
      <c r="N443" s="482">
        <v>1199075.0589999999</v>
      </c>
    </row>
    <row r="444" spans="9:14" x14ac:dyDescent="0.25">
      <c r="I444" s="507">
        <v>45144</v>
      </c>
      <c r="J444" s="504" t="s">
        <v>2365</v>
      </c>
      <c r="K444" s="504" t="s">
        <v>2366</v>
      </c>
      <c r="L444" s="453" t="s">
        <v>12</v>
      </c>
      <c r="M444" s="463">
        <v>1</v>
      </c>
      <c r="N444" s="482">
        <v>1328305.2509999999</v>
      </c>
    </row>
    <row r="445" spans="9:14" x14ac:dyDescent="0.25">
      <c r="I445" s="491">
        <v>45147</v>
      </c>
      <c r="J445" s="461" t="s">
        <v>744</v>
      </c>
      <c r="K445" s="461" t="s">
        <v>745</v>
      </c>
      <c r="L445" s="462" t="s">
        <v>12</v>
      </c>
      <c r="M445" s="463">
        <v>1</v>
      </c>
      <c r="N445" s="482">
        <v>14328.0998</v>
      </c>
    </row>
    <row r="446" spans="9:14" x14ac:dyDescent="0.25">
      <c r="I446" s="491">
        <v>45147</v>
      </c>
      <c r="J446" s="461" t="s">
        <v>916</v>
      </c>
      <c r="K446" s="461" t="s">
        <v>917</v>
      </c>
      <c r="L446" s="462" t="s">
        <v>12</v>
      </c>
      <c r="M446" s="463">
        <v>1</v>
      </c>
      <c r="N446" s="482">
        <v>1480.0625</v>
      </c>
    </row>
    <row r="447" spans="9:14" x14ac:dyDescent="0.25">
      <c r="I447" s="491">
        <v>45147</v>
      </c>
      <c r="J447" s="461" t="s">
        <v>2536</v>
      </c>
      <c r="K447" s="461" t="s">
        <v>2537</v>
      </c>
      <c r="L447" s="462" t="s">
        <v>12</v>
      </c>
      <c r="M447" s="463">
        <v>4</v>
      </c>
      <c r="N447" s="482">
        <v>92780.015999999989</v>
      </c>
    </row>
    <row r="448" spans="9:14" x14ac:dyDescent="0.25">
      <c r="I448" s="491">
        <v>45147</v>
      </c>
      <c r="J448" s="461" t="s">
        <v>3583</v>
      </c>
      <c r="K448" s="461" t="s">
        <v>3584</v>
      </c>
      <c r="L448" s="462" t="s">
        <v>12</v>
      </c>
      <c r="M448" s="463">
        <v>1</v>
      </c>
      <c r="N448" s="482">
        <v>123760</v>
      </c>
    </row>
    <row r="449" spans="9:14" x14ac:dyDescent="0.25">
      <c r="I449" s="491">
        <v>45149</v>
      </c>
      <c r="J449" s="461" t="s">
        <v>3585</v>
      </c>
      <c r="K449" s="461" t="s">
        <v>3586</v>
      </c>
      <c r="L449" s="462" t="s">
        <v>12</v>
      </c>
      <c r="M449" s="463">
        <v>1</v>
      </c>
      <c r="N449" s="482">
        <v>1326000.0068000001</v>
      </c>
    </row>
    <row r="450" spans="9:14" x14ac:dyDescent="0.25">
      <c r="I450" s="491">
        <v>45150</v>
      </c>
      <c r="J450" s="513" t="s">
        <v>662</v>
      </c>
      <c r="K450" s="461" t="s">
        <v>663</v>
      </c>
      <c r="L450" s="462" t="s">
        <v>12</v>
      </c>
      <c r="M450" s="463">
        <v>1</v>
      </c>
      <c r="N450" s="482">
        <v>74890.27</v>
      </c>
    </row>
    <row r="451" spans="9:14" x14ac:dyDescent="0.25">
      <c r="I451" s="491">
        <v>45150</v>
      </c>
      <c r="J451" s="513" t="s">
        <v>191</v>
      </c>
      <c r="K451" s="461" t="s">
        <v>2695</v>
      </c>
      <c r="L451" s="462" t="s">
        <v>12</v>
      </c>
      <c r="M451" s="463">
        <v>1</v>
      </c>
      <c r="N451" s="482">
        <v>128244.1342</v>
      </c>
    </row>
    <row r="452" spans="9:14" x14ac:dyDescent="0.25">
      <c r="I452" s="491">
        <v>45151</v>
      </c>
      <c r="J452" s="461" t="s">
        <v>2159</v>
      </c>
      <c r="K452" s="461" t="s">
        <v>2160</v>
      </c>
      <c r="L452" s="462" t="s">
        <v>12</v>
      </c>
      <c r="M452" s="463">
        <v>1</v>
      </c>
      <c r="N452" s="482">
        <v>2795000.0049999999</v>
      </c>
    </row>
    <row r="453" spans="9:14" x14ac:dyDescent="0.25">
      <c r="I453" s="491">
        <v>45151</v>
      </c>
      <c r="J453" s="461" t="s">
        <v>3587</v>
      </c>
      <c r="K453" s="461" t="s">
        <v>3588</v>
      </c>
      <c r="L453" s="462" t="s">
        <v>12</v>
      </c>
      <c r="M453" s="463">
        <v>2</v>
      </c>
      <c r="N453" s="482">
        <v>636856.58400000003</v>
      </c>
    </row>
    <row r="454" spans="9:14" x14ac:dyDescent="0.25">
      <c r="I454" s="491">
        <v>45151</v>
      </c>
      <c r="J454" s="461" t="s">
        <v>706</v>
      </c>
      <c r="K454" s="461" t="s">
        <v>707</v>
      </c>
      <c r="L454" s="462" t="s">
        <v>12</v>
      </c>
      <c r="M454" s="463">
        <v>1</v>
      </c>
      <c r="N454" s="482">
        <v>657127.43670000008</v>
      </c>
    </row>
    <row r="455" spans="9:14" x14ac:dyDescent="0.25">
      <c r="I455" s="491">
        <v>45151</v>
      </c>
      <c r="J455" s="461" t="s">
        <v>3589</v>
      </c>
      <c r="K455" s="461" t="s">
        <v>3590</v>
      </c>
      <c r="L455" s="462" t="s">
        <v>12</v>
      </c>
      <c r="M455" s="463">
        <v>4</v>
      </c>
      <c r="N455" s="482">
        <v>1821779.33</v>
      </c>
    </row>
    <row r="456" spans="9:14" x14ac:dyDescent="0.25">
      <c r="I456" s="491">
        <v>45151</v>
      </c>
      <c r="J456" s="461" t="s">
        <v>3591</v>
      </c>
      <c r="K456" s="461" t="s">
        <v>3592</v>
      </c>
      <c r="L456" s="462" t="s">
        <v>12</v>
      </c>
      <c r="M456" s="463">
        <v>1</v>
      </c>
      <c r="N456" s="482">
        <v>445256.71889999998</v>
      </c>
    </row>
    <row r="457" spans="9:14" x14ac:dyDescent="0.25">
      <c r="I457" s="491">
        <v>45151</v>
      </c>
      <c r="J457" s="461" t="s">
        <v>3593</v>
      </c>
      <c r="K457" s="461" t="s">
        <v>3594</v>
      </c>
      <c r="L457" s="462" t="s">
        <v>12</v>
      </c>
      <c r="M457" s="463">
        <v>2</v>
      </c>
      <c r="N457" s="482">
        <v>19026.553</v>
      </c>
    </row>
    <row r="458" spans="9:14" x14ac:dyDescent="0.25">
      <c r="I458" s="491">
        <v>45151</v>
      </c>
      <c r="J458" s="461" t="s">
        <v>2597</v>
      </c>
      <c r="K458" s="461" t="s">
        <v>2598</v>
      </c>
      <c r="L458" s="462" t="s">
        <v>12</v>
      </c>
      <c r="M458" s="463">
        <v>1</v>
      </c>
      <c r="N458" s="482">
        <v>250360.97029999999</v>
      </c>
    </row>
    <row r="459" spans="9:14" x14ac:dyDescent="0.25">
      <c r="I459" s="491">
        <v>45151</v>
      </c>
      <c r="J459" s="461" t="s">
        <v>3595</v>
      </c>
      <c r="K459" s="461" t="s">
        <v>3596</v>
      </c>
      <c r="L459" s="462" t="s">
        <v>12</v>
      </c>
      <c r="M459" s="463">
        <v>2</v>
      </c>
      <c r="N459" s="482">
        <v>26783.686999999998</v>
      </c>
    </row>
    <row r="460" spans="9:14" x14ac:dyDescent="0.25">
      <c r="I460" s="491">
        <v>45151</v>
      </c>
      <c r="J460" s="461" t="s">
        <v>3597</v>
      </c>
      <c r="K460" s="461" t="s">
        <v>3598</v>
      </c>
      <c r="L460" s="462" t="s">
        <v>12</v>
      </c>
      <c r="M460" s="463">
        <v>2</v>
      </c>
      <c r="N460" s="482">
        <v>26480.022799999999</v>
      </c>
    </row>
    <row r="461" spans="9:14" x14ac:dyDescent="0.25">
      <c r="I461" s="491">
        <v>45154</v>
      </c>
      <c r="J461" s="461" t="s">
        <v>3599</v>
      </c>
      <c r="K461" s="461" t="s">
        <v>3600</v>
      </c>
      <c r="L461" s="462" t="s">
        <v>12</v>
      </c>
      <c r="M461" s="463">
        <v>1</v>
      </c>
      <c r="N461" s="482">
        <v>1258806.2759999998</v>
      </c>
    </row>
    <row r="462" spans="9:14" x14ac:dyDescent="0.25">
      <c r="I462" s="491">
        <v>45154</v>
      </c>
      <c r="J462" s="461" t="s">
        <v>624</v>
      </c>
      <c r="K462" s="461" t="s">
        <v>2816</v>
      </c>
      <c r="L462" s="462" t="s">
        <v>12</v>
      </c>
      <c r="M462" s="463">
        <v>4</v>
      </c>
      <c r="N462" s="482">
        <v>461044.84160000004</v>
      </c>
    </row>
    <row r="463" spans="9:14" x14ac:dyDescent="0.25">
      <c r="I463" s="491">
        <v>45154</v>
      </c>
      <c r="J463" s="461" t="s">
        <v>1134</v>
      </c>
      <c r="K463" s="461" t="s">
        <v>1135</v>
      </c>
      <c r="L463" s="462" t="s">
        <v>12</v>
      </c>
      <c r="M463" s="463">
        <v>2</v>
      </c>
      <c r="N463" s="482">
        <v>5146.9403999999995</v>
      </c>
    </row>
    <row r="464" spans="9:14" x14ac:dyDescent="0.25">
      <c r="I464" s="491">
        <v>45154</v>
      </c>
      <c r="J464" s="461" t="s">
        <v>354</v>
      </c>
      <c r="K464" s="461" t="s">
        <v>355</v>
      </c>
      <c r="L464" s="462" t="s">
        <v>12</v>
      </c>
      <c r="M464" s="463">
        <v>2</v>
      </c>
      <c r="N464" s="482">
        <v>8672.6723999999995</v>
      </c>
    </row>
    <row r="465" spans="9:14" x14ac:dyDescent="0.25">
      <c r="I465" s="491">
        <v>45154</v>
      </c>
      <c r="J465" s="461" t="s">
        <v>1128</v>
      </c>
      <c r="K465" s="461" t="s">
        <v>1129</v>
      </c>
      <c r="L465" s="462" t="s">
        <v>12</v>
      </c>
      <c r="M465" s="463">
        <v>75</v>
      </c>
      <c r="N465" s="482">
        <v>22934.572500000006</v>
      </c>
    </row>
    <row r="466" spans="9:14" x14ac:dyDescent="0.25">
      <c r="I466" s="491">
        <v>45155</v>
      </c>
      <c r="J466" s="461" t="s">
        <v>632</v>
      </c>
      <c r="K466" s="461" t="s">
        <v>633</v>
      </c>
      <c r="L466" s="462" t="s">
        <v>12</v>
      </c>
      <c r="M466" s="463">
        <v>2</v>
      </c>
      <c r="N466" s="482">
        <v>2378.9766</v>
      </c>
    </row>
    <row r="467" spans="9:14" x14ac:dyDescent="0.25">
      <c r="I467" s="491">
        <v>45155</v>
      </c>
      <c r="J467" s="461" t="s">
        <v>1937</v>
      </c>
      <c r="K467" s="461" t="s">
        <v>1938</v>
      </c>
      <c r="L467" s="462" t="s">
        <v>12</v>
      </c>
      <c r="M467" s="463">
        <v>3</v>
      </c>
      <c r="N467" s="482">
        <v>1183.2408</v>
      </c>
    </row>
    <row r="468" spans="9:14" x14ac:dyDescent="0.25">
      <c r="I468" s="491">
        <v>45155</v>
      </c>
      <c r="J468" s="461" t="s">
        <v>844</v>
      </c>
      <c r="K468" s="461" t="s">
        <v>845</v>
      </c>
      <c r="L468" s="462" t="s">
        <v>12</v>
      </c>
      <c r="M468" s="463">
        <v>4</v>
      </c>
      <c r="N468" s="482">
        <v>1438.9004</v>
      </c>
    </row>
    <row r="469" spans="9:14" x14ac:dyDescent="0.25">
      <c r="I469" s="491">
        <v>45155</v>
      </c>
      <c r="J469" s="461" t="s">
        <v>2613</v>
      </c>
      <c r="K469" s="461" t="s">
        <v>2614</v>
      </c>
      <c r="L469" s="462" t="s">
        <v>12</v>
      </c>
      <c r="M469" s="463">
        <v>1</v>
      </c>
      <c r="N469" s="482">
        <v>10343.396700000001</v>
      </c>
    </row>
    <row r="470" spans="9:14" x14ac:dyDescent="0.25">
      <c r="I470" s="491">
        <v>45155</v>
      </c>
      <c r="J470" s="461" t="s">
        <v>1692</v>
      </c>
      <c r="K470" s="461" t="s">
        <v>1693</v>
      </c>
      <c r="L470" s="462" t="s">
        <v>12</v>
      </c>
      <c r="M470" s="463">
        <v>1</v>
      </c>
      <c r="N470" s="482">
        <v>10332.2583</v>
      </c>
    </row>
    <row r="471" spans="9:14" x14ac:dyDescent="0.25">
      <c r="I471" s="491">
        <v>45155</v>
      </c>
      <c r="J471" s="461" t="s">
        <v>991</v>
      </c>
      <c r="K471" s="461" t="s">
        <v>992</v>
      </c>
      <c r="L471" s="462" t="s">
        <v>12</v>
      </c>
      <c r="M471" s="463">
        <v>4</v>
      </c>
      <c r="N471" s="482">
        <v>681.91759999999999</v>
      </c>
    </row>
    <row r="472" spans="9:14" x14ac:dyDescent="0.25">
      <c r="I472" s="491">
        <v>45155</v>
      </c>
      <c r="J472" s="461" t="s">
        <v>598</v>
      </c>
      <c r="K472" s="461" t="s">
        <v>599</v>
      </c>
      <c r="L472" s="462" t="s">
        <v>12</v>
      </c>
      <c r="M472" s="463">
        <v>4</v>
      </c>
      <c r="N472" s="482">
        <v>498.80039999999997</v>
      </c>
    </row>
    <row r="473" spans="9:14" x14ac:dyDescent="0.25">
      <c r="I473" s="491">
        <v>45155</v>
      </c>
      <c r="J473" s="461" t="s">
        <v>3601</v>
      </c>
      <c r="K473" s="461" t="s">
        <v>3602</v>
      </c>
      <c r="L473" s="462" t="s">
        <v>12</v>
      </c>
      <c r="M473" s="463">
        <v>4</v>
      </c>
      <c r="N473" s="482">
        <v>63278.297600000005</v>
      </c>
    </row>
    <row r="474" spans="9:14" x14ac:dyDescent="0.25">
      <c r="I474" s="491">
        <v>45155</v>
      </c>
      <c r="J474" s="461" t="s">
        <v>3603</v>
      </c>
      <c r="K474" s="461" t="s">
        <v>3604</v>
      </c>
      <c r="L474" s="462" t="s">
        <v>12</v>
      </c>
      <c r="M474" s="463">
        <v>2</v>
      </c>
      <c r="N474" s="482">
        <v>11955.216</v>
      </c>
    </row>
    <row r="475" spans="9:14" x14ac:dyDescent="0.25">
      <c r="I475" s="491">
        <v>45155</v>
      </c>
      <c r="J475" s="461" t="s">
        <v>3605</v>
      </c>
      <c r="K475" s="461" t="s">
        <v>3606</v>
      </c>
      <c r="L475" s="462" t="s">
        <v>12</v>
      </c>
      <c r="M475" s="463">
        <v>30</v>
      </c>
      <c r="N475" s="482">
        <v>3005.5830000000005</v>
      </c>
    </row>
    <row r="476" spans="9:14" x14ac:dyDescent="0.25">
      <c r="I476" s="491">
        <v>45155</v>
      </c>
      <c r="J476" s="461" t="s">
        <v>3607</v>
      </c>
      <c r="K476" s="461" t="s">
        <v>3608</v>
      </c>
      <c r="L476" s="462" t="s">
        <v>12</v>
      </c>
      <c r="M476" s="463">
        <v>1</v>
      </c>
      <c r="N476" s="482">
        <v>461536.39489999996</v>
      </c>
    </row>
    <row r="477" spans="9:14" x14ac:dyDescent="0.25">
      <c r="I477" s="491">
        <v>45155</v>
      </c>
      <c r="J477" s="461" t="s">
        <v>706</v>
      </c>
      <c r="K477" s="461" t="s">
        <v>707</v>
      </c>
      <c r="L477" s="462" t="s">
        <v>12</v>
      </c>
      <c r="M477" s="463">
        <v>1</v>
      </c>
      <c r="N477" s="482">
        <v>657127.43670000008</v>
      </c>
    </row>
    <row r="478" spans="9:14" x14ac:dyDescent="0.25">
      <c r="I478" s="491">
        <v>45156</v>
      </c>
      <c r="J478" s="461" t="s">
        <v>269</v>
      </c>
      <c r="K478" s="461" t="s">
        <v>270</v>
      </c>
      <c r="L478" s="462" t="s">
        <v>12</v>
      </c>
      <c r="M478" s="463">
        <v>2</v>
      </c>
      <c r="N478" s="482">
        <v>3834.4655999999995</v>
      </c>
    </row>
    <row r="479" spans="9:14" x14ac:dyDescent="0.25">
      <c r="I479" s="491">
        <v>45156</v>
      </c>
      <c r="J479" s="461" t="s">
        <v>3609</v>
      </c>
      <c r="K479" s="461" t="s">
        <v>3610</v>
      </c>
      <c r="L479" s="462" t="s">
        <v>12</v>
      </c>
      <c r="M479" s="463">
        <v>1</v>
      </c>
      <c r="N479" s="482">
        <v>29130.117099999999</v>
      </c>
    </row>
    <row r="480" spans="9:14" x14ac:dyDescent="0.25">
      <c r="I480" s="491">
        <v>45160</v>
      </c>
      <c r="J480" s="461" t="s">
        <v>3611</v>
      </c>
      <c r="K480" s="461" t="s">
        <v>3612</v>
      </c>
      <c r="L480" s="462" t="s">
        <v>12</v>
      </c>
      <c r="M480" s="463">
        <v>6</v>
      </c>
      <c r="N480" s="482">
        <v>209781.8394</v>
      </c>
    </row>
    <row r="481" spans="9:14" x14ac:dyDescent="0.25">
      <c r="I481" s="535">
        <v>45160</v>
      </c>
      <c r="J481" s="451" t="s">
        <v>3151</v>
      </c>
      <c r="K481" s="451" t="s">
        <v>3152</v>
      </c>
      <c r="L481" s="462" t="s">
        <v>12</v>
      </c>
      <c r="M481" s="534">
        <v>1</v>
      </c>
      <c r="N481" s="482">
        <v>110655.82709999998</v>
      </c>
    </row>
    <row r="482" spans="9:14" x14ac:dyDescent="0.25">
      <c r="I482" s="535">
        <v>45161</v>
      </c>
      <c r="J482" s="451" t="s">
        <v>3613</v>
      </c>
      <c r="K482" s="451" t="s">
        <v>3614</v>
      </c>
      <c r="L482" s="462" t="s">
        <v>12</v>
      </c>
      <c r="M482" s="534">
        <v>1</v>
      </c>
      <c r="N482" s="482">
        <v>108290</v>
      </c>
    </row>
    <row r="483" spans="9:14" x14ac:dyDescent="0.25">
      <c r="I483" s="510">
        <v>45161</v>
      </c>
      <c r="J483" s="451" t="s">
        <v>193</v>
      </c>
      <c r="K483" s="451" t="s">
        <v>3011</v>
      </c>
      <c r="L483" s="462" t="s">
        <v>12</v>
      </c>
      <c r="M483" s="509">
        <v>3</v>
      </c>
      <c r="N483" s="482">
        <v>1803643.1111999999</v>
      </c>
    </row>
    <row r="484" spans="9:14" x14ac:dyDescent="0.25">
      <c r="I484" s="510">
        <v>45162</v>
      </c>
      <c r="J484" s="451" t="s">
        <v>3615</v>
      </c>
      <c r="K484" s="451" t="s">
        <v>3616</v>
      </c>
      <c r="L484" s="462" t="s">
        <v>12</v>
      </c>
      <c r="M484" s="509">
        <v>1</v>
      </c>
      <c r="N484" s="482">
        <v>150919.13200000001</v>
      </c>
    </row>
    <row r="485" spans="9:14" x14ac:dyDescent="0.25">
      <c r="I485" s="510">
        <v>45162</v>
      </c>
      <c r="J485" s="451" t="s">
        <v>3617</v>
      </c>
      <c r="K485" s="451" t="s">
        <v>3618</v>
      </c>
      <c r="L485" s="462" t="s">
        <v>12</v>
      </c>
      <c r="M485" s="509">
        <v>1</v>
      </c>
      <c r="N485" s="482">
        <v>739466</v>
      </c>
    </row>
    <row r="486" spans="9:14" x14ac:dyDescent="0.25">
      <c r="I486" s="510">
        <v>45164</v>
      </c>
      <c r="J486" s="451" t="s">
        <v>3076</v>
      </c>
      <c r="K486" s="451" t="s">
        <v>3077</v>
      </c>
      <c r="L486" s="462" t="s">
        <v>12</v>
      </c>
      <c r="M486" s="509">
        <v>2</v>
      </c>
      <c r="N486" s="482">
        <v>6134.2833999999993</v>
      </c>
    </row>
    <row r="487" spans="9:14" x14ac:dyDescent="0.25">
      <c r="I487" s="510">
        <v>45164</v>
      </c>
      <c r="J487" s="451" t="s">
        <v>257</v>
      </c>
      <c r="K487" s="451" t="s">
        <v>258</v>
      </c>
      <c r="L487" s="462" t="s">
        <v>12</v>
      </c>
      <c r="M487" s="509">
        <v>1</v>
      </c>
      <c r="N487" s="482">
        <v>28423.304700000001</v>
      </c>
    </row>
    <row r="488" spans="9:14" x14ac:dyDescent="0.25">
      <c r="I488" s="510">
        <v>45165</v>
      </c>
      <c r="J488" s="451" t="s">
        <v>3607</v>
      </c>
      <c r="K488" s="451" t="s">
        <v>3608</v>
      </c>
      <c r="L488" s="462" t="s">
        <v>12</v>
      </c>
      <c r="M488" s="509">
        <v>1</v>
      </c>
      <c r="N488" s="482">
        <v>530621</v>
      </c>
    </row>
    <row r="489" spans="9:14" x14ac:dyDescent="0.25">
      <c r="I489" s="510">
        <v>45165</v>
      </c>
      <c r="J489" s="451" t="s">
        <v>1786</v>
      </c>
      <c r="K489" s="451" t="s">
        <v>1787</v>
      </c>
      <c r="L489" s="462" t="s">
        <v>12</v>
      </c>
      <c r="M489" s="509">
        <v>1</v>
      </c>
      <c r="N489" s="482">
        <v>533560.30000000005</v>
      </c>
    </row>
    <row r="490" spans="9:14" x14ac:dyDescent="0.25">
      <c r="I490" s="536">
        <v>45167</v>
      </c>
      <c r="J490" s="415" t="s">
        <v>513</v>
      </c>
      <c r="K490" s="415" t="s">
        <v>514</v>
      </c>
      <c r="L490" s="521" t="s">
        <v>12</v>
      </c>
      <c r="M490" s="521">
        <v>2</v>
      </c>
      <c r="N490" s="482">
        <v>52598</v>
      </c>
    </row>
    <row r="491" spans="9:14" x14ac:dyDescent="0.25">
      <c r="I491" s="536">
        <v>45167</v>
      </c>
      <c r="J491" s="415" t="s">
        <v>3619</v>
      </c>
      <c r="K491" s="415" t="s">
        <v>518</v>
      </c>
      <c r="L491" s="521" t="s">
        <v>12</v>
      </c>
      <c r="M491" s="521">
        <v>1.3</v>
      </c>
      <c r="N491" s="482">
        <v>80444</v>
      </c>
    </row>
    <row r="492" spans="9:14" x14ac:dyDescent="0.25">
      <c r="I492" s="536">
        <v>45167</v>
      </c>
      <c r="J492" s="415" t="s">
        <v>3620</v>
      </c>
      <c r="K492" s="415" t="s">
        <v>3621</v>
      </c>
      <c r="L492" s="521" t="s">
        <v>12</v>
      </c>
      <c r="M492" s="521">
        <v>2</v>
      </c>
      <c r="N492" s="482">
        <v>9282</v>
      </c>
    </row>
    <row r="493" spans="9:14" x14ac:dyDescent="0.25">
      <c r="I493" s="536">
        <v>45167</v>
      </c>
      <c r="J493" s="415" t="s">
        <v>551</v>
      </c>
      <c r="K493" s="415" t="s">
        <v>552</v>
      </c>
      <c r="L493" s="521" t="s">
        <v>12</v>
      </c>
      <c r="M493" s="521">
        <v>4</v>
      </c>
      <c r="N493" s="482">
        <v>6188</v>
      </c>
    </row>
    <row r="494" spans="9:14" x14ac:dyDescent="0.25">
      <c r="I494" s="536">
        <v>45167</v>
      </c>
      <c r="J494" s="415" t="s">
        <v>1438</v>
      </c>
      <c r="K494" s="415" t="s">
        <v>1439</v>
      </c>
      <c r="L494" s="521" t="s">
        <v>12</v>
      </c>
      <c r="M494" s="521">
        <v>2</v>
      </c>
      <c r="N494" s="482">
        <v>278460</v>
      </c>
    </row>
    <row r="495" spans="9:14" x14ac:dyDescent="0.25">
      <c r="I495" s="536">
        <v>45167</v>
      </c>
      <c r="J495" s="415" t="s">
        <v>3622</v>
      </c>
      <c r="K495" s="415" t="s">
        <v>3623</v>
      </c>
      <c r="L495" s="521" t="s">
        <v>12</v>
      </c>
      <c r="M495" s="521">
        <v>1</v>
      </c>
      <c r="N495" s="482">
        <v>355810</v>
      </c>
    </row>
    <row r="496" spans="9:14" x14ac:dyDescent="0.25">
      <c r="I496" s="536">
        <v>45167</v>
      </c>
      <c r="J496" s="415" t="s">
        <v>3624</v>
      </c>
      <c r="K496" s="415" t="s">
        <v>3625</v>
      </c>
      <c r="L496" s="521" t="s">
        <v>12</v>
      </c>
      <c r="M496" s="521">
        <v>1</v>
      </c>
      <c r="N496" s="482">
        <v>2249481.6080100001</v>
      </c>
    </row>
    <row r="497" spans="9:14" x14ac:dyDescent="0.25">
      <c r="I497" s="536">
        <v>45167</v>
      </c>
      <c r="J497" s="415" t="s">
        <v>2159</v>
      </c>
      <c r="K497" s="415" t="s">
        <v>2160</v>
      </c>
      <c r="L497" s="521" t="s">
        <v>12</v>
      </c>
      <c r="M497" s="521">
        <v>1</v>
      </c>
      <c r="N497" s="482">
        <v>2795000.0014300002</v>
      </c>
    </row>
    <row r="498" spans="9:14" x14ac:dyDescent="0.25">
      <c r="I498" s="536">
        <v>45169</v>
      </c>
      <c r="J498" s="415" t="s">
        <v>257</v>
      </c>
      <c r="K498" s="415" t="s">
        <v>258</v>
      </c>
      <c r="L498" s="521" t="s">
        <v>12</v>
      </c>
      <c r="M498" s="521">
        <v>3</v>
      </c>
      <c r="N498" s="482">
        <v>84588.583169999998</v>
      </c>
    </row>
    <row r="499" spans="9:14" ht="15.75" thickBot="1" x14ac:dyDescent="0.3">
      <c r="I499" s="537">
        <v>45169</v>
      </c>
      <c r="J499" s="538" t="s">
        <v>1816</v>
      </c>
      <c r="K499" s="538" t="s">
        <v>1817</v>
      </c>
      <c r="L499" s="530" t="s">
        <v>12</v>
      </c>
      <c r="M499" s="530">
        <v>18</v>
      </c>
      <c r="N499" s="473">
        <v>268113.8187</v>
      </c>
    </row>
    <row r="500" spans="9:14" x14ac:dyDescent="0.25">
      <c r="I500" s="548">
        <v>45170</v>
      </c>
      <c r="J500" s="417" t="s">
        <v>1507</v>
      </c>
      <c r="K500" s="417" t="s">
        <v>1508</v>
      </c>
      <c r="L500" s="417" t="s">
        <v>12</v>
      </c>
      <c r="M500" s="558">
        <v>1</v>
      </c>
      <c r="N500" s="468">
        <v>275487.05275000003</v>
      </c>
    </row>
    <row r="501" spans="9:14" x14ac:dyDescent="0.25">
      <c r="I501" s="536">
        <v>45170</v>
      </c>
      <c r="J501" s="415" t="s">
        <v>4051</v>
      </c>
      <c r="K501" s="415" t="s">
        <v>4052</v>
      </c>
      <c r="L501" s="415" t="s">
        <v>12</v>
      </c>
      <c r="M501" s="557">
        <v>1</v>
      </c>
      <c r="N501" s="482">
        <v>125229.26325</v>
      </c>
    </row>
    <row r="502" spans="9:14" x14ac:dyDescent="0.25">
      <c r="I502" s="536">
        <v>45170</v>
      </c>
      <c r="J502" s="415" t="s">
        <v>241</v>
      </c>
      <c r="K502" s="415" t="s">
        <v>242</v>
      </c>
      <c r="L502" s="415" t="s">
        <v>12</v>
      </c>
      <c r="M502" s="557">
        <v>8</v>
      </c>
      <c r="N502" s="482">
        <v>26730.55112</v>
      </c>
    </row>
    <row r="503" spans="9:14" x14ac:dyDescent="0.25">
      <c r="I503" s="536">
        <v>45170</v>
      </c>
      <c r="J503" s="415" t="s">
        <v>261</v>
      </c>
      <c r="K503" s="415" t="s">
        <v>1511</v>
      </c>
      <c r="L503" s="415" t="s">
        <v>12</v>
      </c>
      <c r="M503" s="557">
        <v>1</v>
      </c>
      <c r="N503" s="482">
        <v>56153.624800000005</v>
      </c>
    </row>
    <row r="504" spans="9:14" x14ac:dyDescent="0.25">
      <c r="I504" s="536">
        <v>45170</v>
      </c>
      <c r="J504" s="415" t="s">
        <v>239</v>
      </c>
      <c r="K504" s="415" t="s">
        <v>240</v>
      </c>
      <c r="L504" s="415" t="s">
        <v>12</v>
      </c>
      <c r="M504" s="557">
        <v>8</v>
      </c>
      <c r="N504" s="482">
        <v>12742.329600000001</v>
      </c>
    </row>
    <row r="505" spans="9:14" x14ac:dyDescent="0.25">
      <c r="I505" s="536">
        <v>45170</v>
      </c>
      <c r="J505" s="415" t="s">
        <v>243</v>
      </c>
      <c r="K505" s="415" t="s">
        <v>244</v>
      </c>
      <c r="L505" s="415" t="s">
        <v>12</v>
      </c>
      <c r="M505" s="557">
        <v>8</v>
      </c>
      <c r="N505" s="482">
        <v>8236.47552</v>
      </c>
    </row>
    <row r="506" spans="9:14" x14ac:dyDescent="0.25">
      <c r="I506" s="536">
        <v>45171</v>
      </c>
      <c r="J506" s="415" t="s">
        <v>289</v>
      </c>
      <c r="K506" s="415" t="s">
        <v>290</v>
      </c>
      <c r="L506" s="415" t="s">
        <v>12</v>
      </c>
      <c r="M506" s="557">
        <v>2</v>
      </c>
      <c r="N506" s="482">
        <v>934.72834000000012</v>
      </c>
    </row>
    <row r="507" spans="9:14" x14ac:dyDescent="0.25">
      <c r="I507" s="536">
        <v>45171</v>
      </c>
      <c r="J507" s="415" t="s">
        <v>1704</v>
      </c>
      <c r="K507" s="415" t="s">
        <v>1705</v>
      </c>
      <c r="L507" s="415" t="s">
        <v>12</v>
      </c>
      <c r="M507" s="557">
        <v>1</v>
      </c>
      <c r="N507" s="482">
        <v>5747.9867899999999</v>
      </c>
    </row>
    <row r="508" spans="9:14" x14ac:dyDescent="0.25">
      <c r="I508" s="536">
        <v>45171</v>
      </c>
      <c r="J508" s="415" t="s">
        <v>1430</v>
      </c>
      <c r="K508" s="415" t="s">
        <v>1431</v>
      </c>
      <c r="L508" s="415" t="s">
        <v>12</v>
      </c>
      <c r="M508" s="557">
        <v>1</v>
      </c>
      <c r="N508" s="482">
        <v>6836.2084700000005</v>
      </c>
    </row>
    <row r="509" spans="9:14" x14ac:dyDescent="0.25">
      <c r="I509" s="536">
        <v>45171</v>
      </c>
      <c r="J509" s="415" t="s">
        <v>1788</v>
      </c>
      <c r="K509" s="415" t="s">
        <v>1789</v>
      </c>
      <c r="L509" s="415" t="s">
        <v>12</v>
      </c>
      <c r="M509" s="557">
        <v>1</v>
      </c>
      <c r="N509" s="482">
        <v>597455.46860999998</v>
      </c>
    </row>
    <row r="510" spans="9:14" x14ac:dyDescent="0.25">
      <c r="I510" s="536">
        <v>45171</v>
      </c>
      <c r="J510" s="415" t="s">
        <v>2593</v>
      </c>
      <c r="K510" s="415" t="s">
        <v>2594</v>
      </c>
      <c r="L510" s="415" t="s">
        <v>12</v>
      </c>
      <c r="M510" s="557">
        <v>1</v>
      </c>
      <c r="N510" s="482">
        <v>408996.88102000003</v>
      </c>
    </row>
    <row r="511" spans="9:14" x14ac:dyDescent="0.25">
      <c r="I511" s="536">
        <v>45173</v>
      </c>
      <c r="J511" s="415" t="s">
        <v>191</v>
      </c>
      <c r="K511" s="415" t="s">
        <v>2695</v>
      </c>
      <c r="L511" s="415" t="s">
        <v>12</v>
      </c>
      <c r="M511" s="557">
        <v>2</v>
      </c>
      <c r="N511" s="482">
        <v>256488.2684</v>
      </c>
    </row>
    <row r="512" spans="9:14" x14ac:dyDescent="0.25">
      <c r="I512" s="536">
        <v>45173</v>
      </c>
      <c r="J512" s="415" t="s">
        <v>257</v>
      </c>
      <c r="K512" s="415" t="s">
        <v>258</v>
      </c>
      <c r="L512" s="415" t="s">
        <v>12</v>
      </c>
      <c r="M512" s="557">
        <v>2</v>
      </c>
      <c r="N512" s="482">
        <v>56392.419720000005</v>
      </c>
    </row>
    <row r="513" spans="9:14" x14ac:dyDescent="0.25">
      <c r="I513" s="536">
        <v>45173</v>
      </c>
      <c r="J513" s="415" t="s">
        <v>1816</v>
      </c>
      <c r="K513" s="415" t="s">
        <v>1817</v>
      </c>
      <c r="L513" s="415" t="s">
        <v>12</v>
      </c>
      <c r="M513" s="557">
        <v>11.8</v>
      </c>
      <c r="N513" s="482">
        <v>175763.50337000002</v>
      </c>
    </row>
    <row r="514" spans="9:14" x14ac:dyDescent="0.25">
      <c r="I514" s="536">
        <v>45173</v>
      </c>
      <c r="J514" s="415" t="s">
        <v>2159</v>
      </c>
      <c r="K514" s="415" t="s">
        <v>2160</v>
      </c>
      <c r="L514" s="415" t="s">
        <v>12</v>
      </c>
      <c r="M514" s="557">
        <v>1</v>
      </c>
      <c r="N514" s="482">
        <v>2795000.0014300002</v>
      </c>
    </row>
    <row r="515" spans="9:14" x14ac:dyDescent="0.25">
      <c r="I515" s="536">
        <v>45173</v>
      </c>
      <c r="J515" s="415" t="s">
        <v>4053</v>
      </c>
      <c r="K515" s="415" t="s">
        <v>4054</v>
      </c>
      <c r="L515" s="415" t="s">
        <v>12</v>
      </c>
      <c r="M515" s="557">
        <v>1</v>
      </c>
      <c r="N515" s="482">
        <v>767000.00104</v>
      </c>
    </row>
    <row r="516" spans="9:14" x14ac:dyDescent="0.25">
      <c r="I516" s="536">
        <v>45173</v>
      </c>
      <c r="J516" s="415" t="s">
        <v>4055</v>
      </c>
      <c r="K516" s="415" t="s">
        <v>4056</v>
      </c>
      <c r="L516" s="415" t="s">
        <v>12</v>
      </c>
      <c r="M516" s="557">
        <v>1</v>
      </c>
      <c r="N516" s="482">
        <v>572935.99818000011</v>
      </c>
    </row>
    <row r="517" spans="9:14" x14ac:dyDescent="0.25">
      <c r="I517" s="536">
        <v>45173</v>
      </c>
      <c r="J517" s="415" t="s">
        <v>4057</v>
      </c>
      <c r="K517" s="415" t="s">
        <v>4058</v>
      </c>
      <c r="L517" s="415" t="s">
        <v>12</v>
      </c>
      <c r="M517" s="557">
        <v>1</v>
      </c>
      <c r="N517" s="482">
        <v>1701700</v>
      </c>
    </row>
    <row r="518" spans="9:14" x14ac:dyDescent="0.25">
      <c r="I518" s="536">
        <v>45173</v>
      </c>
      <c r="J518" s="415" t="s">
        <v>4059</v>
      </c>
      <c r="K518" s="415" t="s">
        <v>4060</v>
      </c>
      <c r="L518" s="415" t="s">
        <v>12</v>
      </c>
      <c r="M518" s="557">
        <v>1</v>
      </c>
      <c r="N518" s="482">
        <v>584999.99922</v>
      </c>
    </row>
    <row r="519" spans="9:14" x14ac:dyDescent="0.25">
      <c r="I519" s="536">
        <v>45173</v>
      </c>
      <c r="J519" s="415" t="s">
        <v>4061</v>
      </c>
      <c r="K519" s="415" t="s">
        <v>4062</v>
      </c>
      <c r="L519" s="415" t="s">
        <v>12</v>
      </c>
      <c r="M519" s="557">
        <v>1</v>
      </c>
      <c r="N519" s="482">
        <v>649740</v>
      </c>
    </row>
    <row r="520" spans="9:14" x14ac:dyDescent="0.25">
      <c r="I520" s="536">
        <v>45174</v>
      </c>
      <c r="J520" s="415" t="s">
        <v>4063</v>
      </c>
      <c r="K520" s="415" t="s">
        <v>4064</v>
      </c>
      <c r="L520" s="415" t="s">
        <v>12</v>
      </c>
      <c r="M520" s="557">
        <v>1</v>
      </c>
      <c r="N520" s="482">
        <v>330911.80850000004</v>
      </c>
    </row>
    <row r="521" spans="9:14" x14ac:dyDescent="0.25">
      <c r="I521" s="536">
        <v>45175</v>
      </c>
      <c r="J521" s="415" t="s">
        <v>2540</v>
      </c>
      <c r="K521" s="415" t="s">
        <v>2541</v>
      </c>
      <c r="L521" s="415" t="s">
        <v>12</v>
      </c>
      <c r="M521" s="557">
        <v>1</v>
      </c>
      <c r="N521" s="482">
        <v>111318.80942000001</v>
      </c>
    </row>
    <row r="522" spans="9:14" x14ac:dyDescent="0.25">
      <c r="I522" s="536">
        <v>45175</v>
      </c>
      <c r="J522" s="415" t="s">
        <v>4065</v>
      </c>
      <c r="K522" s="415" t="s">
        <v>4066</v>
      </c>
      <c r="L522" s="415" t="s">
        <v>12</v>
      </c>
      <c r="M522" s="557">
        <v>1</v>
      </c>
      <c r="N522" s="482">
        <v>603679.62199999997</v>
      </c>
    </row>
    <row r="523" spans="9:14" x14ac:dyDescent="0.25">
      <c r="I523" s="536">
        <v>45175</v>
      </c>
      <c r="J523" s="415" t="s">
        <v>602</v>
      </c>
      <c r="K523" s="415" t="s">
        <v>2945</v>
      </c>
      <c r="L523" s="415" t="s">
        <v>12</v>
      </c>
      <c r="M523" s="557">
        <v>3</v>
      </c>
      <c r="N523" s="482">
        <v>339597.5173500001</v>
      </c>
    </row>
    <row r="524" spans="9:14" x14ac:dyDescent="0.25">
      <c r="I524" s="536">
        <v>45175</v>
      </c>
      <c r="J524" s="415" t="s">
        <v>3283</v>
      </c>
      <c r="K524" s="415" t="s">
        <v>3284</v>
      </c>
      <c r="L524" s="415" t="s">
        <v>12</v>
      </c>
      <c r="M524" s="557">
        <v>2</v>
      </c>
      <c r="N524" s="482">
        <v>546000.00546000001</v>
      </c>
    </row>
    <row r="525" spans="9:14" x14ac:dyDescent="0.25">
      <c r="I525" s="536">
        <v>45177</v>
      </c>
      <c r="J525" s="415" t="s">
        <v>910</v>
      </c>
      <c r="K525" s="415" t="s">
        <v>911</v>
      </c>
      <c r="L525" s="415" t="s">
        <v>12</v>
      </c>
      <c r="M525" s="557">
        <v>1</v>
      </c>
      <c r="N525" s="482">
        <v>19461.97162</v>
      </c>
    </row>
    <row r="526" spans="9:14" x14ac:dyDescent="0.25">
      <c r="I526" s="536">
        <v>45177</v>
      </c>
      <c r="J526" s="415" t="s">
        <v>257</v>
      </c>
      <c r="K526" s="415" t="s">
        <v>258</v>
      </c>
      <c r="L526" s="415" t="s">
        <v>12</v>
      </c>
      <c r="M526" s="557">
        <v>1</v>
      </c>
      <c r="N526" s="482">
        <v>27940.64546</v>
      </c>
    </row>
    <row r="527" spans="9:14" x14ac:dyDescent="0.25">
      <c r="I527" s="536">
        <v>45177</v>
      </c>
      <c r="J527" s="415" t="s">
        <v>1816</v>
      </c>
      <c r="K527" s="415" t="s">
        <v>1817</v>
      </c>
      <c r="L527" s="415" t="s">
        <v>12</v>
      </c>
      <c r="M527" s="557">
        <v>4</v>
      </c>
      <c r="N527" s="482">
        <v>59580.848600000005</v>
      </c>
    </row>
    <row r="528" spans="9:14" x14ac:dyDescent="0.25">
      <c r="I528" s="536">
        <v>45177</v>
      </c>
      <c r="J528" s="415" t="s">
        <v>74</v>
      </c>
      <c r="K528" s="415" t="s">
        <v>75</v>
      </c>
      <c r="L528" s="415" t="s">
        <v>12</v>
      </c>
      <c r="M528" s="557">
        <v>1</v>
      </c>
      <c r="N528" s="482">
        <v>412675.01275000005</v>
      </c>
    </row>
    <row r="529" spans="9:14" x14ac:dyDescent="0.25">
      <c r="I529" s="536">
        <v>45178</v>
      </c>
      <c r="J529" s="415" t="s">
        <v>1126</v>
      </c>
      <c r="K529" s="415" t="s">
        <v>1127</v>
      </c>
      <c r="L529" s="415" t="s">
        <v>12</v>
      </c>
      <c r="M529" s="557">
        <v>1</v>
      </c>
      <c r="N529" s="482">
        <v>121250.766</v>
      </c>
    </row>
    <row r="530" spans="9:14" x14ac:dyDescent="0.25">
      <c r="I530" s="536">
        <v>45182</v>
      </c>
      <c r="J530" s="415" t="s">
        <v>181</v>
      </c>
      <c r="K530" s="415" t="s">
        <v>182</v>
      </c>
      <c r="L530" s="415" t="s">
        <v>12</v>
      </c>
      <c r="M530" s="557">
        <v>4</v>
      </c>
      <c r="N530" s="482">
        <v>458968.2916</v>
      </c>
    </row>
    <row r="531" spans="9:14" x14ac:dyDescent="0.25">
      <c r="I531" s="536">
        <v>45182</v>
      </c>
      <c r="J531" s="415" t="s">
        <v>706</v>
      </c>
      <c r="K531" s="415" t="s">
        <v>707</v>
      </c>
      <c r="L531" s="415" t="s">
        <v>12</v>
      </c>
      <c r="M531" s="557">
        <v>1</v>
      </c>
      <c r="N531" s="482">
        <v>657127.74491000001</v>
      </c>
    </row>
    <row r="532" spans="9:14" x14ac:dyDescent="0.25">
      <c r="I532" s="536">
        <v>45182</v>
      </c>
      <c r="J532" s="415" t="s">
        <v>74</v>
      </c>
      <c r="K532" s="415" t="s">
        <v>75</v>
      </c>
      <c r="L532" s="415" t="s">
        <v>12</v>
      </c>
      <c r="M532" s="557">
        <v>3</v>
      </c>
      <c r="N532" s="482">
        <v>1238025.03825</v>
      </c>
    </row>
    <row r="533" spans="9:14" x14ac:dyDescent="0.25">
      <c r="I533" s="536">
        <v>45182</v>
      </c>
      <c r="J533" s="415" t="s">
        <v>4067</v>
      </c>
      <c r="K533" s="415" t="s">
        <v>4068</v>
      </c>
      <c r="L533" s="415" t="s">
        <v>12</v>
      </c>
      <c r="M533" s="557">
        <v>1</v>
      </c>
      <c r="N533" s="482">
        <v>3909.8723300000001</v>
      </c>
    </row>
    <row r="534" spans="9:14" x14ac:dyDescent="0.25">
      <c r="I534" s="536">
        <v>45182</v>
      </c>
      <c r="J534" s="415" t="s">
        <v>243</v>
      </c>
      <c r="K534" s="415" t="s">
        <v>244</v>
      </c>
      <c r="L534" s="415" t="s">
        <v>12</v>
      </c>
      <c r="M534" s="557">
        <v>3</v>
      </c>
      <c r="N534" s="482">
        <v>3088.6783200000004</v>
      </c>
    </row>
    <row r="535" spans="9:14" x14ac:dyDescent="0.25">
      <c r="I535" s="536">
        <v>45182</v>
      </c>
      <c r="J535" s="415" t="s">
        <v>239</v>
      </c>
      <c r="K535" s="415" t="s">
        <v>240</v>
      </c>
      <c r="L535" s="415" t="s">
        <v>12</v>
      </c>
      <c r="M535" s="557">
        <v>3</v>
      </c>
      <c r="N535" s="482">
        <v>4778.3735999999999</v>
      </c>
    </row>
    <row r="536" spans="9:14" x14ac:dyDescent="0.25">
      <c r="I536" s="536">
        <v>45182</v>
      </c>
      <c r="J536" s="415" t="s">
        <v>241</v>
      </c>
      <c r="K536" s="415" t="s">
        <v>242</v>
      </c>
      <c r="L536" s="415" t="s">
        <v>12</v>
      </c>
      <c r="M536" s="557">
        <v>3</v>
      </c>
      <c r="N536" s="482">
        <v>10023.95667</v>
      </c>
    </row>
    <row r="537" spans="9:14" x14ac:dyDescent="0.25">
      <c r="I537" s="536">
        <v>45182</v>
      </c>
      <c r="J537" s="415" t="s">
        <v>3279</v>
      </c>
      <c r="K537" s="415" t="s">
        <v>3280</v>
      </c>
      <c r="L537" s="415" t="s">
        <v>12</v>
      </c>
      <c r="M537" s="557">
        <v>1</v>
      </c>
      <c r="N537" s="482">
        <v>744.10700000000008</v>
      </c>
    </row>
    <row r="538" spans="9:14" x14ac:dyDescent="0.25">
      <c r="I538" s="536">
        <v>45182</v>
      </c>
      <c r="J538" s="415" t="s">
        <v>2611</v>
      </c>
      <c r="K538" s="415" t="s">
        <v>2612</v>
      </c>
      <c r="L538" s="415" t="s">
        <v>12</v>
      </c>
      <c r="M538" s="557">
        <v>1</v>
      </c>
      <c r="N538" s="482">
        <v>502.20260999999999</v>
      </c>
    </row>
    <row r="539" spans="9:14" x14ac:dyDescent="0.25">
      <c r="I539" s="536">
        <v>45185</v>
      </c>
      <c r="J539" s="415" t="s">
        <v>4069</v>
      </c>
      <c r="K539" s="415" t="s">
        <v>4070</v>
      </c>
      <c r="L539" s="415" t="s">
        <v>12</v>
      </c>
      <c r="M539" s="557">
        <v>1</v>
      </c>
      <c r="N539" s="482">
        <v>190911.58813999998</v>
      </c>
    </row>
    <row r="540" spans="9:14" x14ac:dyDescent="0.25">
      <c r="I540" s="536">
        <v>45185</v>
      </c>
      <c r="J540" s="415" t="s">
        <v>4071</v>
      </c>
      <c r="K540" s="415" t="s">
        <v>4072</v>
      </c>
      <c r="L540" s="415" t="s">
        <v>12</v>
      </c>
      <c r="M540" s="557">
        <v>1</v>
      </c>
      <c r="N540" s="482">
        <v>86728.39357</v>
      </c>
    </row>
    <row r="541" spans="9:14" x14ac:dyDescent="0.25">
      <c r="I541" s="536">
        <v>45185</v>
      </c>
      <c r="J541" s="415" t="s">
        <v>4073</v>
      </c>
      <c r="K541" s="415" t="s">
        <v>4074</v>
      </c>
      <c r="L541" s="415" t="s">
        <v>12</v>
      </c>
      <c r="M541" s="557">
        <v>4</v>
      </c>
      <c r="N541" s="482">
        <v>1166519.8672400001</v>
      </c>
    </row>
    <row r="542" spans="9:14" x14ac:dyDescent="0.25">
      <c r="I542" s="536">
        <v>45187</v>
      </c>
      <c r="J542" s="415" t="s">
        <v>74</v>
      </c>
      <c r="K542" s="415" t="s">
        <v>75</v>
      </c>
      <c r="L542" s="415" t="s">
        <v>12</v>
      </c>
      <c r="M542" s="557">
        <v>1</v>
      </c>
      <c r="N542" s="482">
        <v>412675.02822000004</v>
      </c>
    </row>
    <row r="543" spans="9:14" x14ac:dyDescent="0.25">
      <c r="I543" s="535">
        <v>45188</v>
      </c>
      <c r="J543" s="540" t="s">
        <v>4075</v>
      </c>
      <c r="K543" s="540" t="s">
        <v>4076</v>
      </c>
      <c r="L543" s="534" t="s">
        <v>12</v>
      </c>
      <c r="M543" s="560">
        <v>16</v>
      </c>
      <c r="N543" s="482">
        <v>617462.40191999997</v>
      </c>
    </row>
    <row r="544" spans="9:14" x14ac:dyDescent="0.25">
      <c r="I544" s="535">
        <v>45189</v>
      </c>
      <c r="J544" s="540" t="s">
        <v>2159</v>
      </c>
      <c r="K544" s="540" t="s">
        <v>2160</v>
      </c>
      <c r="L544" s="534" t="s">
        <v>12</v>
      </c>
      <c r="M544" s="560">
        <v>1</v>
      </c>
      <c r="N544" s="482">
        <v>2578333.33849</v>
      </c>
    </row>
    <row r="545" spans="9:14" x14ac:dyDescent="0.25">
      <c r="I545" s="535">
        <v>45189</v>
      </c>
      <c r="J545" s="540" t="s">
        <v>794</v>
      </c>
      <c r="K545" s="540" t="s">
        <v>795</v>
      </c>
      <c r="L545" s="462" t="s">
        <v>12</v>
      </c>
      <c r="M545" s="560">
        <v>1</v>
      </c>
      <c r="N545" s="482">
        <v>1442.48468</v>
      </c>
    </row>
    <row r="546" spans="9:14" x14ac:dyDescent="0.25">
      <c r="I546" s="535">
        <v>45189</v>
      </c>
      <c r="J546" s="540" t="s">
        <v>191</v>
      </c>
      <c r="K546" s="540" t="s">
        <v>2695</v>
      </c>
      <c r="L546" s="462" t="s">
        <v>12</v>
      </c>
      <c r="M546" s="560">
        <v>1</v>
      </c>
      <c r="N546" s="482">
        <v>128244.1342</v>
      </c>
    </row>
    <row r="547" spans="9:14" x14ac:dyDescent="0.25">
      <c r="I547" s="510">
        <v>45191</v>
      </c>
      <c r="J547" s="451" t="s">
        <v>3275</v>
      </c>
      <c r="K547" s="451" t="s">
        <v>3276</v>
      </c>
      <c r="L547" s="462" t="s">
        <v>12</v>
      </c>
      <c r="M547" s="561">
        <v>1</v>
      </c>
      <c r="N547" s="482">
        <v>458880.37559000001</v>
      </c>
    </row>
    <row r="548" spans="9:14" x14ac:dyDescent="0.25">
      <c r="I548" s="510">
        <v>45191</v>
      </c>
      <c r="J548" s="451" t="s">
        <v>1790</v>
      </c>
      <c r="K548" s="451" t="s">
        <v>1791</v>
      </c>
      <c r="L548" s="462" t="s">
        <v>12</v>
      </c>
      <c r="M548" s="561">
        <v>1</v>
      </c>
      <c r="N548" s="482">
        <v>642987.91739000008</v>
      </c>
    </row>
    <row r="549" spans="9:14" x14ac:dyDescent="0.25">
      <c r="I549" s="510">
        <v>45191</v>
      </c>
      <c r="J549" s="451" t="s">
        <v>191</v>
      </c>
      <c r="K549" s="451" t="s">
        <v>2695</v>
      </c>
      <c r="L549" s="462" t="s">
        <v>12</v>
      </c>
      <c r="M549" s="561">
        <v>1</v>
      </c>
      <c r="N549" s="482">
        <v>135362.22154000003</v>
      </c>
    </row>
    <row r="550" spans="9:14" x14ac:dyDescent="0.25">
      <c r="I550" s="510">
        <v>45191</v>
      </c>
      <c r="J550" s="451" t="s">
        <v>2159</v>
      </c>
      <c r="K550" s="451" t="s">
        <v>2160</v>
      </c>
      <c r="L550" s="462" t="s">
        <v>12</v>
      </c>
      <c r="M550" s="561">
        <v>1</v>
      </c>
      <c r="N550" s="482">
        <v>2578333.33849</v>
      </c>
    </row>
    <row r="551" spans="9:14" x14ac:dyDescent="0.25">
      <c r="I551" s="536">
        <v>45192</v>
      </c>
      <c r="J551" s="415" t="s">
        <v>3390</v>
      </c>
      <c r="K551" s="415" t="s">
        <v>3391</v>
      </c>
      <c r="L551" s="415" t="s">
        <v>12</v>
      </c>
      <c r="M551" s="557">
        <v>5</v>
      </c>
      <c r="N551" s="482">
        <v>61880</v>
      </c>
    </row>
    <row r="552" spans="9:14" x14ac:dyDescent="0.25">
      <c r="I552" s="536">
        <v>45192</v>
      </c>
      <c r="J552" s="415" t="s">
        <v>4077</v>
      </c>
      <c r="K552" s="415" t="s">
        <v>4078</v>
      </c>
      <c r="L552" s="415" t="s">
        <v>12</v>
      </c>
      <c r="M552" s="557">
        <v>1</v>
      </c>
      <c r="N552" s="482">
        <v>77350</v>
      </c>
    </row>
    <row r="553" spans="9:14" x14ac:dyDescent="0.25">
      <c r="I553" s="536">
        <v>45192</v>
      </c>
      <c r="J553" s="415" t="s">
        <v>817</v>
      </c>
      <c r="K553" s="415" t="s">
        <v>818</v>
      </c>
      <c r="L553" s="415" t="s">
        <v>12</v>
      </c>
      <c r="M553" s="557">
        <v>4</v>
      </c>
      <c r="N553" s="482">
        <v>18564</v>
      </c>
    </row>
    <row r="554" spans="9:14" x14ac:dyDescent="0.25">
      <c r="I554" s="536">
        <v>45192</v>
      </c>
      <c r="J554" s="415" t="s">
        <v>817</v>
      </c>
      <c r="K554" s="415" t="s">
        <v>818</v>
      </c>
      <c r="L554" s="415" t="s">
        <v>12</v>
      </c>
      <c r="M554" s="557">
        <v>4</v>
      </c>
      <c r="N554" s="482">
        <v>18564</v>
      </c>
    </row>
    <row r="555" spans="9:14" x14ac:dyDescent="0.25">
      <c r="I555" s="536">
        <v>45192</v>
      </c>
      <c r="J555" s="415" t="s">
        <v>505</v>
      </c>
      <c r="K555" s="415" t="s">
        <v>506</v>
      </c>
      <c r="L555" s="415" t="s">
        <v>12</v>
      </c>
      <c r="M555" s="557">
        <v>5</v>
      </c>
      <c r="N555" s="482">
        <v>7735</v>
      </c>
    </row>
    <row r="556" spans="9:14" x14ac:dyDescent="0.25">
      <c r="I556" s="536">
        <v>45192</v>
      </c>
      <c r="J556" s="415" t="s">
        <v>3384</v>
      </c>
      <c r="K556" s="415" t="s">
        <v>3385</v>
      </c>
      <c r="L556" s="415" t="s">
        <v>12</v>
      </c>
      <c r="M556" s="557">
        <v>1</v>
      </c>
      <c r="N556" s="482">
        <v>3094</v>
      </c>
    </row>
    <row r="557" spans="9:14" x14ac:dyDescent="0.25">
      <c r="I557" s="536">
        <v>45196</v>
      </c>
      <c r="J557" s="415" t="s">
        <v>3153</v>
      </c>
      <c r="K557" s="415" t="s">
        <v>3154</v>
      </c>
      <c r="L557" s="415" t="s">
        <v>12</v>
      </c>
      <c r="M557" s="557">
        <v>1</v>
      </c>
      <c r="N557" s="482">
        <v>4486300</v>
      </c>
    </row>
    <row r="558" spans="9:14" x14ac:dyDescent="0.25">
      <c r="I558" s="536">
        <v>45197</v>
      </c>
      <c r="J558" s="415" t="s">
        <v>3292</v>
      </c>
      <c r="K558" s="415" t="s">
        <v>3293</v>
      </c>
      <c r="L558" s="415" t="s">
        <v>12</v>
      </c>
      <c r="M558" s="557">
        <v>2</v>
      </c>
      <c r="N558" s="482">
        <v>1547</v>
      </c>
    </row>
    <row r="559" spans="9:14" x14ac:dyDescent="0.25">
      <c r="I559" s="536">
        <v>45197</v>
      </c>
      <c r="J559" s="415" t="s">
        <v>694</v>
      </c>
      <c r="K559" s="415" t="s">
        <v>819</v>
      </c>
      <c r="L559" s="415" t="s">
        <v>12</v>
      </c>
      <c r="M559" s="557">
        <v>3</v>
      </c>
      <c r="N559" s="482">
        <v>4641</v>
      </c>
    </row>
    <row r="560" spans="9:14" x14ac:dyDescent="0.25">
      <c r="I560" s="536">
        <v>45197</v>
      </c>
      <c r="J560" s="415" t="s">
        <v>551</v>
      </c>
      <c r="K560" s="415" t="s">
        <v>552</v>
      </c>
      <c r="L560" s="415" t="s">
        <v>12</v>
      </c>
      <c r="M560" s="557">
        <v>4</v>
      </c>
      <c r="N560" s="482">
        <v>6188</v>
      </c>
    </row>
    <row r="561" spans="9:14" x14ac:dyDescent="0.25">
      <c r="I561" s="536">
        <v>45197</v>
      </c>
      <c r="J561" s="415" t="s">
        <v>817</v>
      </c>
      <c r="K561" s="415" t="s">
        <v>818</v>
      </c>
      <c r="L561" s="415" t="s">
        <v>12</v>
      </c>
      <c r="M561" s="557">
        <v>2</v>
      </c>
      <c r="N561" s="482">
        <v>9282</v>
      </c>
    </row>
    <row r="562" spans="9:14" x14ac:dyDescent="0.25">
      <c r="I562" s="536">
        <v>45198</v>
      </c>
      <c r="J562" s="415" t="s">
        <v>636</v>
      </c>
      <c r="K562" s="415" t="s">
        <v>3513</v>
      </c>
      <c r="L562" s="415" t="s">
        <v>12</v>
      </c>
      <c r="M562" s="557">
        <v>8</v>
      </c>
      <c r="N562" s="482">
        <v>225357.05920000002</v>
      </c>
    </row>
    <row r="563" spans="9:14" x14ac:dyDescent="0.25">
      <c r="I563" s="536">
        <v>45198</v>
      </c>
      <c r="J563" s="415" t="s">
        <v>239</v>
      </c>
      <c r="K563" s="415" t="s">
        <v>240</v>
      </c>
      <c r="L563" s="415" t="s">
        <v>12</v>
      </c>
      <c r="M563" s="557">
        <v>8</v>
      </c>
      <c r="N563" s="482">
        <v>12742.329600000001</v>
      </c>
    </row>
    <row r="564" spans="9:14" x14ac:dyDescent="0.25">
      <c r="I564" s="536">
        <v>45198</v>
      </c>
      <c r="J564" s="415" t="s">
        <v>241</v>
      </c>
      <c r="K564" s="415" t="s">
        <v>242</v>
      </c>
      <c r="L564" s="415" t="s">
        <v>12</v>
      </c>
      <c r="M564" s="557">
        <v>8</v>
      </c>
      <c r="N564" s="482">
        <v>26730.55112</v>
      </c>
    </row>
    <row r="565" spans="9:14" x14ac:dyDescent="0.25">
      <c r="I565" s="536">
        <v>45198</v>
      </c>
      <c r="J565" s="415" t="s">
        <v>243</v>
      </c>
      <c r="K565" s="415" t="s">
        <v>244</v>
      </c>
      <c r="L565" s="415" t="s">
        <v>12</v>
      </c>
      <c r="M565" s="557">
        <v>9</v>
      </c>
      <c r="N565" s="482">
        <v>7995.8396700000003</v>
      </c>
    </row>
    <row r="566" spans="9:14" x14ac:dyDescent="0.25">
      <c r="I566" s="536">
        <v>45198</v>
      </c>
      <c r="J566" s="415" t="s">
        <v>521</v>
      </c>
      <c r="K566" s="415" t="s">
        <v>522</v>
      </c>
      <c r="L566" s="415" t="s">
        <v>12</v>
      </c>
      <c r="M566" s="557">
        <v>1</v>
      </c>
      <c r="N566" s="482">
        <v>22388.184000000001</v>
      </c>
    </row>
    <row r="567" spans="9:14" x14ac:dyDescent="0.25">
      <c r="I567" s="536">
        <v>45198</v>
      </c>
      <c r="J567" s="415" t="s">
        <v>930</v>
      </c>
      <c r="K567" s="415" t="s">
        <v>931</v>
      </c>
      <c r="L567" s="415" t="s">
        <v>12</v>
      </c>
      <c r="M567" s="557">
        <v>1</v>
      </c>
      <c r="N567" s="482">
        <v>23081.549400000004</v>
      </c>
    </row>
    <row r="568" spans="9:14" ht="15.75" thickBot="1" x14ac:dyDescent="0.3">
      <c r="I568" s="537">
        <v>45198</v>
      </c>
      <c r="J568" s="538" t="s">
        <v>237</v>
      </c>
      <c r="K568" s="538" t="s">
        <v>238</v>
      </c>
      <c r="L568" s="538" t="s">
        <v>12</v>
      </c>
      <c r="M568" s="559">
        <v>2</v>
      </c>
      <c r="N568" s="473">
        <v>6325.8995799999993</v>
      </c>
    </row>
    <row r="569" spans="9:14" x14ac:dyDescent="0.25">
      <c r="I569" s="548">
        <v>45202</v>
      </c>
      <c r="J569" s="417" t="s">
        <v>624</v>
      </c>
      <c r="K569" s="417" t="s">
        <v>2816</v>
      </c>
      <c r="L569" s="417" t="s">
        <v>12</v>
      </c>
      <c r="M569" s="558">
        <v>4</v>
      </c>
      <c r="N569" s="468">
        <v>461044.86064000003</v>
      </c>
    </row>
    <row r="570" spans="9:14" x14ac:dyDescent="0.25">
      <c r="I570" s="536">
        <v>45202</v>
      </c>
      <c r="J570" s="415" t="s">
        <v>257</v>
      </c>
      <c r="K570" s="415" t="s">
        <v>258</v>
      </c>
      <c r="L570" s="415" t="s">
        <v>12</v>
      </c>
      <c r="M570" s="557">
        <v>1</v>
      </c>
      <c r="N570" s="482">
        <v>27430.027170000005</v>
      </c>
    </row>
    <row r="571" spans="9:14" x14ac:dyDescent="0.25">
      <c r="I571" s="536">
        <v>45202</v>
      </c>
      <c r="J571" s="415" t="s">
        <v>257</v>
      </c>
      <c r="K571" s="415" t="s">
        <v>258</v>
      </c>
      <c r="L571" s="415" t="s">
        <v>12</v>
      </c>
      <c r="M571" s="557">
        <v>1</v>
      </c>
      <c r="N571" s="482">
        <v>27430.027170000005</v>
      </c>
    </row>
    <row r="572" spans="9:14" x14ac:dyDescent="0.25">
      <c r="I572" s="536">
        <v>45202</v>
      </c>
      <c r="J572" s="415" t="s">
        <v>191</v>
      </c>
      <c r="K572" s="415" t="s">
        <v>2695</v>
      </c>
      <c r="L572" s="415" t="s">
        <v>12</v>
      </c>
      <c r="M572" s="557">
        <v>1</v>
      </c>
      <c r="N572" s="482">
        <v>131660.80745999998</v>
      </c>
    </row>
    <row r="573" spans="9:14" x14ac:dyDescent="0.25">
      <c r="I573" s="536">
        <v>45202</v>
      </c>
      <c r="J573" s="415" t="s">
        <v>4455</v>
      </c>
      <c r="K573" s="415" t="s">
        <v>4456</v>
      </c>
      <c r="L573" s="415" t="s">
        <v>12</v>
      </c>
      <c r="M573" s="557">
        <v>1</v>
      </c>
      <c r="N573" s="482">
        <v>650000.00429000007</v>
      </c>
    </row>
    <row r="574" spans="9:14" x14ac:dyDescent="0.25">
      <c r="I574" s="536">
        <v>45211</v>
      </c>
      <c r="J574" s="415" t="s">
        <v>4457</v>
      </c>
      <c r="K574" s="415" t="s">
        <v>4458</v>
      </c>
      <c r="L574" s="415" t="s">
        <v>12</v>
      </c>
      <c r="M574" s="557">
        <v>2</v>
      </c>
      <c r="N574" s="482">
        <v>93113.93</v>
      </c>
    </row>
    <row r="575" spans="9:14" x14ac:dyDescent="0.25">
      <c r="I575" s="536">
        <v>45213</v>
      </c>
      <c r="J575" s="415" t="s">
        <v>706</v>
      </c>
      <c r="K575" s="415" t="s">
        <v>707</v>
      </c>
      <c r="L575" s="415" t="s">
        <v>12</v>
      </c>
      <c r="M575" s="557">
        <v>2</v>
      </c>
      <c r="N575" s="482">
        <v>1316849.1590800001</v>
      </c>
    </row>
    <row r="576" spans="9:14" x14ac:dyDescent="0.25">
      <c r="I576" s="536">
        <v>45218</v>
      </c>
      <c r="J576" s="415" t="s">
        <v>191</v>
      </c>
      <c r="K576" s="415" t="s">
        <v>2695</v>
      </c>
      <c r="L576" s="415" t="s">
        <v>12</v>
      </c>
      <c r="M576" s="557">
        <v>1</v>
      </c>
      <c r="N576" s="482">
        <v>131717.62877000001</v>
      </c>
    </row>
    <row r="577" spans="9:14" x14ac:dyDescent="0.25">
      <c r="I577" s="536">
        <v>45218</v>
      </c>
      <c r="J577" s="415" t="s">
        <v>602</v>
      </c>
      <c r="K577" s="415" t="s">
        <v>2945</v>
      </c>
      <c r="L577" s="415" t="s">
        <v>12</v>
      </c>
      <c r="M577" s="557">
        <v>4</v>
      </c>
      <c r="N577" s="482">
        <v>452167.18455999997</v>
      </c>
    </row>
    <row r="578" spans="9:14" x14ac:dyDescent="0.25">
      <c r="I578" s="536">
        <v>45221</v>
      </c>
      <c r="J578" s="415" t="s">
        <v>4291</v>
      </c>
      <c r="K578" s="415" t="s">
        <v>4292</v>
      </c>
      <c r="L578" s="415" t="s">
        <v>12</v>
      </c>
      <c r="M578" s="557">
        <v>3</v>
      </c>
      <c r="N578" s="482">
        <v>1563.3208500000001</v>
      </c>
    </row>
    <row r="579" spans="9:14" x14ac:dyDescent="0.25">
      <c r="I579" s="536">
        <v>45221</v>
      </c>
      <c r="J579" s="415" t="s">
        <v>991</v>
      </c>
      <c r="K579" s="415" t="s">
        <v>992</v>
      </c>
      <c r="L579" s="415" t="s">
        <v>12</v>
      </c>
      <c r="M579" s="557">
        <v>6</v>
      </c>
      <c r="N579" s="482">
        <v>550.42259999999999</v>
      </c>
    </row>
    <row r="580" spans="9:14" x14ac:dyDescent="0.25">
      <c r="I580" s="536">
        <v>45221</v>
      </c>
      <c r="J580" s="415" t="s">
        <v>828</v>
      </c>
      <c r="K580" s="415" t="s">
        <v>829</v>
      </c>
      <c r="L580" s="415" t="s">
        <v>12</v>
      </c>
      <c r="M580" s="557">
        <v>3</v>
      </c>
      <c r="N580" s="482">
        <v>669.97476000000017</v>
      </c>
    </row>
    <row r="581" spans="9:14" x14ac:dyDescent="0.25">
      <c r="I581" s="536">
        <v>45221</v>
      </c>
      <c r="J581" s="415" t="s">
        <v>74</v>
      </c>
      <c r="K581" s="415" t="s">
        <v>75</v>
      </c>
      <c r="L581" s="415" t="s">
        <v>12</v>
      </c>
      <c r="M581" s="557">
        <v>2</v>
      </c>
      <c r="N581" s="482">
        <v>778756.58224000002</v>
      </c>
    </row>
    <row r="582" spans="9:14" x14ac:dyDescent="0.25">
      <c r="I582" s="536">
        <v>45222</v>
      </c>
      <c r="J582" s="415" t="s">
        <v>74</v>
      </c>
      <c r="K582" s="415" t="s">
        <v>75</v>
      </c>
      <c r="L582" s="415" t="s">
        <v>12</v>
      </c>
      <c r="M582" s="557">
        <v>2</v>
      </c>
      <c r="N582" s="482">
        <v>777367.5</v>
      </c>
    </row>
    <row r="583" spans="9:14" x14ac:dyDescent="0.25">
      <c r="I583" s="536">
        <v>45222</v>
      </c>
      <c r="J583" s="415" t="s">
        <v>4291</v>
      </c>
      <c r="K583" s="415" t="s">
        <v>4292</v>
      </c>
      <c r="L583" s="415" t="s">
        <v>12</v>
      </c>
      <c r="M583" s="557">
        <v>3</v>
      </c>
      <c r="N583" s="482">
        <v>1563.3208500000001</v>
      </c>
    </row>
    <row r="584" spans="9:14" x14ac:dyDescent="0.25">
      <c r="I584" s="536">
        <v>45222</v>
      </c>
      <c r="J584" s="415" t="s">
        <v>991</v>
      </c>
      <c r="K584" s="415" t="s">
        <v>992</v>
      </c>
      <c r="L584" s="415" t="s">
        <v>12</v>
      </c>
      <c r="M584" s="557">
        <v>6</v>
      </c>
      <c r="N584" s="482">
        <v>550.42259999999999</v>
      </c>
    </row>
    <row r="585" spans="9:14" x14ac:dyDescent="0.25">
      <c r="I585" s="536">
        <v>45222</v>
      </c>
      <c r="J585" s="415" t="s">
        <v>828</v>
      </c>
      <c r="K585" s="415" t="s">
        <v>829</v>
      </c>
      <c r="L585" s="415" t="s">
        <v>12</v>
      </c>
      <c r="M585" s="557">
        <v>3</v>
      </c>
      <c r="N585" s="482">
        <v>669.97476000000017</v>
      </c>
    </row>
    <row r="586" spans="9:14" x14ac:dyDescent="0.25">
      <c r="I586" s="536">
        <v>45222</v>
      </c>
      <c r="J586" s="415" t="s">
        <v>257</v>
      </c>
      <c r="K586" s="415" t="s">
        <v>258</v>
      </c>
      <c r="L586" s="415" t="s">
        <v>12</v>
      </c>
      <c r="M586" s="557">
        <v>1</v>
      </c>
      <c r="N586" s="482">
        <v>27430.027170000005</v>
      </c>
    </row>
    <row r="587" spans="9:14" x14ac:dyDescent="0.25">
      <c r="I587" s="535">
        <v>45223</v>
      </c>
      <c r="J587" s="451" t="s">
        <v>4459</v>
      </c>
      <c r="K587" s="451" t="s">
        <v>4460</v>
      </c>
      <c r="L587" s="462" t="s">
        <v>12</v>
      </c>
      <c r="M587" s="560">
        <v>1</v>
      </c>
      <c r="N587" s="482">
        <v>3977999.9977899999</v>
      </c>
    </row>
    <row r="588" spans="9:14" x14ac:dyDescent="0.25">
      <c r="I588" s="510">
        <v>45223</v>
      </c>
      <c r="J588" s="451" t="s">
        <v>1277</v>
      </c>
      <c r="K588" s="451" t="s">
        <v>1278</v>
      </c>
      <c r="L588" s="462" t="s">
        <v>12</v>
      </c>
      <c r="M588" s="561">
        <v>1</v>
      </c>
      <c r="N588" s="482">
        <v>355810</v>
      </c>
    </row>
    <row r="589" spans="9:14" x14ac:dyDescent="0.25">
      <c r="I589" s="510">
        <v>45224</v>
      </c>
      <c r="J589" s="451" t="s">
        <v>1304</v>
      </c>
      <c r="K589" s="451" t="s">
        <v>1305</v>
      </c>
      <c r="L589" s="462" t="s">
        <v>12</v>
      </c>
      <c r="M589" s="561">
        <v>4</v>
      </c>
      <c r="N589" s="482">
        <v>9962.68</v>
      </c>
    </row>
    <row r="590" spans="9:14" x14ac:dyDescent="0.25">
      <c r="I590" s="510">
        <v>45224</v>
      </c>
      <c r="J590" s="451" t="s">
        <v>860</v>
      </c>
      <c r="K590" s="451" t="s">
        <v>861</v>
      </c>
      <c r="L590" s="462" t="s">
        <v>12</v>
      </c>
      <c r="M590" s="561">
        <v>4</v>
      </c>
      <c r="N590" s="482">
        <v>2079.53928</v>
      </c>
    </row>
    <row r="591" spans="9:14" x14ac:dyDescent="0.25">
      <c r="I591" s="510">
        <v>45224</v>
      </c>
      <c r="J591" s="451" t="s">
        <v>289</v>
      </c>
      <c r="K591" s="451" t="s">
        <v>290</v>
      </c>
      <c r="L591" s="462" t="s">
        <v>12</v>
      </c>
      <c r="M591" s="561">
        <v>2</v>
      </c>
      <c r="N591" s="482">
        <v>851.90196000000003</v>
      </c>
    </row>
    <row r="592" spans="9:14" x14ac:dyDescent="0.25">
      <c r="I592" s="510">
        <v>45224</v>
      </c>
      <c r="J592" s="451" t="s">
        <v>3076</v>
      </c>
      <c r="K592" s="451" t="s">
        <v>3077</v>
      </c>
      <c r="L592" s="462" t="s">
        <v>12</v>
      </c>
      <c r="M592" s="561">
        <v>2</v>
      </c>
      <c r="N592" s="482">
        <v>6134.288160000001</v>
      </c>
    </row>
    <row r="593" spans="9:14" x14ac:dyDescent="0.25">
      <c r="I593" s="510">
        <v>45224</v>
      </c>
      <c r="J593" s="451" t="s">
        <v>4461</v>
      </c>
      <c r="K593" s="451" t="s">
        <v>4462</v>
      </c>
      <c r="L593" s="462" t="s">
        <v>12</v>
      </c>
      <c r="M593" s="561">
        <v>2</v>
      </c>
      <c r="N593" s="482">
        <v>7737.9702400000006</v>
      </c>
    </row>
    <row r="594" spans="9:14" x14ac:dyDescent="0.25">
      <c r="I594" s="510">
        <v>45224</v>
      </c>
      <c r="J594" s="451" t="s">
        <v>4008</v>
      </c>
      <c r="K594" s="451" t="s">
        <v>4009</v>
      </c>
      <c r="L594" s="462" t="s">
        <v>12</v>
      </c>
      <c r="M594" s="561">
        <v>1</v>
      </c>
      <c r="N594" s="482">
        <v>19778.008249999999</v>
      </c>
    </row>
    <row r="595" spans="9:14" x14ac:dyDescent="0.25">
      <c r="I595" s="510">
        <v>45224</v>
      </c>
      <c r="J595" s="451" t="s">
        <v>3902</v>
      </c>
      <c r="K595" s="451" t="s">
        <v>3903</v>
      </c>
      <c r="L595" s="462" t="s">
        <v>12</v>
      </c>
      <c r="M595" s="561">
        <v>1</v>
      </c>
      <c r="N595" s="482">
        <v>21425.934530000002</v>
      </c>
    </row>
    <row r="596" spans="9:14" x14ac:dyDescent="0.25">
      <c r="I596" s="510">
        <v>45224</v>
      </c>
      <c r="J596" s="451" t="s">
        <v>3005</v>
      </c>
      <c r="K596" s="451" t="s">
        <v>3006</v>
      </c>
      <c r="L596" s="462" t="s">
        <v>12</v>
      </c>
      <c r="M596" s="561">
        <v>1</v>
      </c>
      <c r="N596" s="482">
        <v>12762.75</v>
      </c>
    </row>
    <row r="597" spans="9:14" x14ac:dyDescent="0.25">
      <c r="I597" s="510">
        <v>45224</v>
      </c>
      <c r="J597" s="451" t="s">
        <v>2385</v>
      </c>
      <c r="K597" s="451" t="s">
        <v>2386</v>
      </c>
      <c r="L597" s="462" t="s">
        <v>12</v>
      </c>
      <c r="M597" s="561">
        <v>1</v>
      </c>
      <c r="N597" s="482">
        <v>2063.6979999999999</v>
      </c>
    </row>
    <row r="598" spans="9:14" x14ac:dyDescent="0.25">
      <c r="I598" s="510">
        <v>45224</v>
      </c>
      <c r="J598" s="451" t="s">
        <v>247</v>
      </c>
      <c r="K598" s="451" t="s">
        <v>248</v>
      </c>
      <c r="L598" s="462" t="s">
        <v>12</v>
      </c>
      <c r="M598" s="561">
        <v>1</v>
      </c>
      <c r="N598" s="482">
        <v>1148.3380999999999</v>
      </c>
    </row>
    <row r="599" spans="9:14" x14ac:dyDescent="0.25">
      <c r="I599" s="510">
        <v>45224</v>
      </c>
      <c r="J599" s="451" t="s">
        <v>860</v>
      </c>
      <c r="K599" s="451" t="s">
        <v>861</v>
      </c>
      <c r="L599" s="462" t="s">
        <v>12</v>
      </c>
      <c r="M599" s="561">
        <v>2</v>
      </c>
      <c r="N599" s="482">
        <v>1039.76964</v>
      </c>
    </row>
    <row r="600" spans="9:14" x14ac:dyDescent="0.25">
      <c r="I600" s="510">
        <v>45225</v>
      </c>
      <c r="J600" s="451" t="s">
        <v>4463</v>
      </c>
      <c r="K600" s="451" t="s">
        <v>4464</v>
      </c>
      <c r="L600" s="462" t="s">
        <v>12</v>
      </c>
      <c r="M600" s="561">
        <v>2</v>
      </c>
      <c r="N600" s="482">
        <v>556920</v>
      </c>
    </row>
    <row r="601" spans="9:14" x14ac:dyDescent="0.25">
      <c r="I601" s="510">
        <v>45225</v>
      </c>
      <c r="J601" s="451" t="s">
        <v>4465</v>
      </c>
      <c r="K601" s="451" t="s">
        <v>4466</v>
      </c>
      <c r="L601" s="462" t="s">
        <v>12</v>
      </c>
      <c r="M601" s="561">
        <v>2</v>
      </c>
      <c r="N601" s="482">
        <v>897260</v>
      </c>
    </row>
    <row r="602" spans="9:14" x14ac:dyDescent="0.25">
      <c r="I602" s="510">
        <v>45225</v>
      </c>
      <c r="J602" s="451" t="s">
        <v>4467</v>
      </c>
      <c r="K602" s="451" t="s">
        <v>4468</v>
      </c>
      <c r="L602" s="462" t="s">
        <v>12</v>
      </c>
      <c r="M602" s="561">
        <v>2</v>
      </c>
      <c r="N602" s="482">
        <v>990080</v>
      </c>
    </row>
    <row r="603" spans="9:14" x14ac:dyDescent="0.25">
      <c r="I603" s="510">
        <v>45225</v>
      </c>
      <c r="J603" s="451" t="s">
        <v>4469</v>
      </c>
      <c r="K603" s="451" t="s">
        <v>4470</v>
      </c>
      <c r="L603" s="462" t="s">
        <v>12</v>
      </c>
      <c r="M603" s="561">
        <v>2</v>
      </c>
      <c r="N603" s="482">
        <v>1051960</v>
      </c>
    </row>
    <row r="604" spans="9:14" x14ac:dyDescent="0.25">
      <c r="I604" s="536">
        <v>45226</v>
      </c>
      <c r="J604" s="415" t="s">
        <v>4459</v>
      </c>
      <c r="K604" s="415" t="s">
        <v>4460</v>
      </c>
      <c r="L604" s="415" t="s">
        <v>12</v>
      </c>
      <c r="M604" s="557">
        <v>1</v>
      </c>
      <c r="N604" s="482">
        <v>3977999.9977899999</v>
      </c>
    </row>
    <row r="605" spans="9:14" x14ac:dyDescent="0.25">
      <c r="I605" s="536">
        <v>45226</v>
      </c>
      <c r="J605" s="415" t="s">
        <v>4471</v>
      </c>
      <c r="K605" s="415" t="s">
        <v>4472</v>
      </c>
      <c r="L605" s="415" t="s">
        <v>12</v>
      </c>
      <c r="M605" s="557">
        <v>2</v>
      </c>
      <c r="N605" s="482">
        <v>3403.4</v>
      </c>
    </row>
    <row r="606" spans="9:14" x14ac:dyDescent="0.25">
      <c r="I606" s="536">
        <v>45226</v>
      </c>
      <c r="J606" s="415" t="s">
        <v>1716</v>
      </c>
      <c r="K606" s="415" t="s">
        <v>1717</v>
      </c>
      <c r="L606" s="415" t="s">
        <v>12</v>
      </c>
      <c r="M606" s="557">
        <v>1</v>
      </c>
      <c r="N606" s="482">
        <v>9719.8010000000013</v>
      </c>
    </row>
    <row r="607" spans="9:14" x14ac:dyDescent="0.25">
      <c r="I607" s="536">
        <v>45227</v>
      </c>
      <c r="J607" s="415" t="s">
        <v>2581</v>
      </c>
      <c r="K607" s="415" t="s">
        <v>2582</v>
      </c>
      <c r="L607" s="415" t="s">
        <v>12</v>
      </c>
      <c r="M607" s="557">
        <v>1</v>
      </c>
      <c r="N607" s="482">
        <v>3374.0534100000004</v>
      </c>
    </row>
    <row r="608" spans="9:14" x14ac:dyDescent="0.25">
      <c r="I608" s="536">
        <v>45227</v>
      </c>
      <c r="J608" s="415" t="s">
        <v>860</v>
      </c>
      <c r="K608" s="415" t="s">
        <v>861</v>
      </c>
      <c r="L608" s="415" t="s">
        <v>12</v>
      </c>
      <c r="M608" s="557">
        <v>6</v>
      </c>
      <c r="N608" s="482">
        <v>3119.3089199999999</v>
      </c>
    </row>
    <row r="609" spans="9:14" x14ac:dyDescent="0.25">
      <c r="I609" s="536">
        <v>45227</v>
      </c>
      <c r="J609" s="415" t="s">
        <v>936</v>
      </c>
      <c r="K609" s="415" t="s">
        <v>937</v>
      </c>
      <c r="L609" s="415" t="s">
        <v>12</v>
      </c>
      <c r="M609" s="557">
        <v>6</v>
      </c>
      <c r="N609" s="482">
        <v>13217.939279999999</v>
      </c>
    </row>
    <row r="610" spans="9:14" x14ac:dyDescent="0.25">
      <c r="I610" s="536">
        <v>45227</v>
      </c>
      <c r="J610" s="415" t="s">
        <v>4473</v>
      </c>
      <c r="K610" s="415" t="s">
        <v>4474</v>
      </c>
      <c r="L610" s="415" t="s">
        <v>12</v>
      </c>
      <c r="M610" s="557">
        <v>4</v>
      </c>
      <c r="N610" s="482">
        <v>9229.402</v>
      </c>
    </row>
    <row r="611" spans="9:14" x14ac:dyDescent="0.25">
      <c r="I611" s="536">
        <v>45227</v>
      </c>
      <c r="J611" s="415" t="s">
        <v>74</v>
      </c>
      <c r="K611" s="415" t="s">
        <v>75</v>
      </c>
      <c r="L611" s="415" t="s">
        <v>12</v>
      </c>
      <c r="M611" s="557">
        <v>3</v>
      </c>
      <c r="N611" s="482">
        <v>1166051.25</v>
      </c>
    </row>
    <row r="612" spans="9:14" x14ac:dyDescent="0.25">
      <c r="I612" s="536">
        <v>45227</v>
      </c>
      <c r="J612" s="415" t="s">
        <v>193</v>
      </c>
      <c r="K612" s="415" t="s">
        <v>3011</v>
      </c>
      <c r="L612" s="415" t="s">
        <v>12</v>
      </c>
      <c r="M612" s="557">
        <v>2</v>
      </c>
      <c r="N612" s="482">
        <v>1203346.0784800001</v>
      </c>
    </row>
    <row r="613" spans="9:14" x14ac:dyDescent="0.25">
      <c r="I613" s="536">
        <v>45227</v>
      </c>
      <c r="J613" s="415" t="s">
        <v>4063</v>
      </c>
      <c r="K613" s="415" t="s">
        <v>4064</v>
      </c>
      <c r="L613" s="415" t="s">
        <v>12</v>
      </c>
      <c r="M613" s="557">
        <v>1</v>
      </c>
      <c r="N613" s="482">
        <v>313592.37</v>
      </c>
    </row>
    <row r="614" spans="9:14" x14ac:dyDescent="0.25">
      <c r="I614" s="536">
        <v>45227</v>
      </c>
      <c r="J614" s="415" t="s">
        <v>3833</v>
      </c>
      <c r="K614" s="415" t="s">
        <v>3834</v>
      </c>
      <c r="L614" s="415" t="s">
        <v>12</v>
      </c>
      <c r="M614" s="557">
        <v>1</v>
      </c>
      <c r="N614" s="482">
        <v>6617.6019000000006</v>
      </c>
    </row>
    <row r="615" spans="9:14" x14ac:dyDescent="0.25">
      <c r="I615" s="536">
        <v>45227</v>
      </c>
      <c r="J615" s="415" t="s">
        <v>1754</v>
      </c>
      <c r="K615" s="415" t="s">
        <v>4475</v>
      </c>
      <c r="L615" s="415" t="s">
        <v>12</v>
      </c>
      <c r="M615" s="557">
        <v>1</v>
      </c>
      <c r="N615" s="482">
        <v>2762.7099499999999</v>
      </c>
    </row>
    <row r="616" spans="9:14" x14ac:dyDescent="0.25">
      <c r="I616" s="536">
        <v>45227</v>
      </c>
      <c r="J616" s="415" t="s">
        <v>1965</v>
      </c>
      <c r="K616" s="415" t="s">
        <v>1966</v>
      </c>
      <c r="L616" s="415" t="s">
        <v>12</v>
      </c>
      <c r="M616" s="557">
        <v>1</v>
      </c>
      <c r="N616" s="482">
        <v>151783.79671</v>
      </c>
    </row>
    <row r="617" spans="9:14" ht="15.75" thickBot="1" x14ac:dyDescent="0.3">
      <c r="I617" s="537">
        <v>45227</v>
      </c>
      <c r="J617" s="538" t="s">
        <v>2159</v>
      </c>
      <c r="K617" s="538" t="s">
        <v>2160</v>
      </c>
      <c r="L617" s="538" t="s">
        <v>12</v>
      </c>
      <c r="M617" s="559">
        <v>1</v>
      </c>
      <c r="N617" s="473">
        <v>2795000.4809999997</v>
      </c>
    </row>
    <row r="618" spans="9:14" x14ac:dyDescent="0.25">
      <c r="I618" s="548">
        <v>45231</v>
      </c>
      <c r="J618" s="417" t="s">
        <v>1144</v>
      </c>
      <c r="K618" s="417" t="s">
        <v>1145</v>
      </c>
      <c r="L618" s="417" t="s">
        <v>12</v>
      </c>
      <c r="M618" s="558">
        <v>1</v>
      </c>
      <c r="N618" s="468">
        <v>28914.714010000003</v>
      </c>
    </row>
    <row r="619" spans="9:14" x14ac:dyDescent="0.25">
      <c r="I619" s="536">
        <v>45244</v>
      </c>
      <c r="J619" s="415" t="s">
        <v>4701</v>
      </c>
      <c r="K619" s="415" t="s">
        <v>4702</v>
      </c>
      <c r="L619" s="415" t="s">
        <v>12</v>
      </c>
      <c r="M619" s="557">
        <v>1</v>
      </c>
      <c r="N619" s="482">
        <v>309400</v>
      </c>
    </row>
    <row r="620" spans="9:14" x14ac:dyDescent="0.25">
      <c r="I620" s="536">
        <v>45244</v>
      </c>
      <c r="J620" s="415" t="s">
        <v>4703</v>
      </c>
      <c r="K620" s="415" t="s">
        <v>4704</v>
      </c>
      <c r="L620" s="415" t="s">
        <v>12</v>
      </c>
      <c r="M620" s="557">
        <v>2</v>
      </c>
      <c r="N620" s="482">
        <v>433160</v>
      </c>
    </row>
    <row r="621" spans="9:14" x14ac:dyDescent="0.25">
      <c r="I621" s="536">
        <v>45244</v>
      </c>
      <c r="J621" s="415" t="s">
        <v>4705</v>
      </c>
      <c r="K621" s="415" t="s">
        <v>4706</v>
      </c>
      <c r="L621" s="415" t="s">
        <v>12</v>
      </c>
      <c r="M621" s="557">
        <v>2</v>
      </c>
      <c r="N621" s="482">
        <v>556920</v>
      </c>
    </row>
    <row r="622" spans="9:14" x14ac:dyDescent="0.25">
      <c r="I622" s="536">
        <v>45244</v>
      </c>
      <c r="J622" s="415" t="s">
        <v>4707</v>
      </c>
      <c r="K622" s="415" t="s">
        <v>4708</v>
      </c>
      <c r="L622" s="415" t="s">
        <v>12</v>
      </c>
      <c r="M622" s="557">
        <v>1</v>
      </c>
      <c r="N622" s="482">
        <v>742560</v>
      </c>
    </row>
    <row r="623" spans="9:14" x14ac:dyDescent="0.25">
      <c r="I623" s="536">
        <v>45244</v>
      </c>
      <c r="J623" s="415" t="s">
        <v>4709</v>
      </c>
      <c r="K623" s="415" t="s">
        <v>4708</v>
      </c>
      <c r="L623" s="415" t="s">
        <v>12</v>
      </c>
      <c r="M623" s="557">
        <v>1</v>
      </c>
      <c r="N623" s="482">
        <v>618800</v>
      </c>
    </row>
    <row r="624" spans="9:14" x14ac:dyDescent="0.25">
      <c r="I624" s="536">
        <v>45244</v>
      </c>
      <c r="J624" s="415" t="s">
        <v>4710</v>
      </c>
      <c r="K624" s="415" t="s">
        <v>4711</v>
      </c>
      <c r="L624" s="415" t="s">
        <v>12</v>
      </c>
      <c r="M624" s="557">
        <v>1</v>
      </c>
      <c r="N624" s="482">
        <v>495040</v>
      </c>
    </row>
    <row r="625" spans="9:14" x14ac:dyDescent="0.25">
      <c r="I625" s="536">
        <v>45244</v>
      </c>
      <c r="J625" s="415" t="s">
        <v>4712</v>
      </c>
      <c r="K625" s="415" t="s">
        <v>4713</v>
      </c>
      <c r="L625" s="415" t="s">
        <v>12</v>
      </c>
      <c r="M625" s="557">
        <v>1</v>
      </c>
      <c r="N625" s="482">
        <v>804440</v>
      </c>
    </row>
    <row r="626" spans="9:14" x14ac:dyDescent="0.25">
      <c r="I626" s="536">
        <v>45244</v>
      </c>
      <c r="J626" s="415" t="s">
        <v>4714</v>
      </c>
      <c r="K626" s="415" t="s">
        <v>4715</v>
      </c>
      <c r="L626" s="415" t="s">
        <v>12</v>
      </c>
      <c r="M626" s="557">
        <v>1</v>
      </c>
      <c r="N626" s="482">
        <v>696150</v>
      </c>
    </row>
    <row r="627" spans="9:14" x14ac:dyDescent="0.25">
      <c r="I627" s="536">
        <v>45244</v>
      </c>
      <c r="J627" s="415" t="s">
        <v>4716</v>
      </c>
      <c r="K627" s="415" t="s">
        <v>4717</v>
      </c>
      <c r="L627" s="415" t="s">
        <v>12</v>
      </c>
      <c r="M627" s="557">
        <v>1</v>
      </c>
      <c r="N627" s="482">
        <v>556920</v>
      </c>
    </row>
    <row r="628" spans="9:14" x14ac:dyDescent="0.25">
      <c r="I628" s="536">
        <v>45252</v>
      </c>
      <c r="J628" s="415" t="s">
        <v>191</v>
      </c>
      <c r="K628" s="415" t="s">
        <v>2695</v>
      </c>
      <c r="L628" s="415" t="s">
        <v>12</v>
      </c>
      <c r="M628" s="557">
        <v>2</v>
      </c>
      <c r="N628" s="482">
        <v>256910.93974000003</v>
      </c>
    </row>
    <row r="629" spans="9:14" x14ac:dyDescent="0.25">
      <c r="I629" s="536">
        <v>45253</v>
      </c>
      <c r="J629" s="415" t="s">
        <v>1786</v>
      </c>
      <c r="K629" s="415" t="s">
        <v>1787</v>
      </c>
      <c r="L629" s="415" t="s">
        <v>12</v>
      </c>
      <c r="M629" s="557">
        <v>1</v>
      </c>
      <c r="N629" s="482">
        <v>533560.30000000005</v>
      </c>
    </row>
    <row r="630" spans="9:14" x14ac:dyDescent="0.25">
      <c r="I630" s="536">
        <v>45253</v>
      </c>
      <c r="J630" s="415" t="s">
        <v>3591</v>
      </c>
      <c r="K630" s="415" t="s">
        <v>3592</v>
      </c>
      <c r="L630" s="415" t="s">
        <v>12</v>
      </c>
      <c r="M630" s="557">
        <v>1</v>
      </c>
      <c r="N630" s="482">
        <v>445256.72008999996</v>
      </c>
    </row>
    <row r="631" spans="9:14" x14ac:dyDescent="0.25">
      <c r="I631" s="536">
        <v>45253</v>
      </c>
      <c r="J631" s="415" t="s">
        <v>243</v>
      </c>
      <c r="K631" s="415" t="s">
        <v>244</v>
      </c>
      <c r="L631" s="415" t="s">
        <v>12</v>
      </c>
      <c r="M631" s="557">
        <v>7</v>
      </c>
      <c r="N631" s="482">
        <v>5954.0007800000012</v>
      </c>
    </row>
    <row r="632" spans="9:14" x14ac:dyDescent="0.25">
      <c r="I632" s="536">
        <v>45253</v>
      </c>
      <c r="J632" s="415" t="s">
        <v>239</v>
      </c>
      <c r="K632" s="415" t="s">
        <v>240</v>
      </c>
      <c r="L632" s="415" t="s">
        <v>12</v>
      </c>
      <c r="M632" s="557">
        <v>7</v>
      </c>
      <c r="N632" s="482">
        <v>11149.538400000001</v>
      </c>
    </row>
    <row r="633" spans="9:14" x14ac:dyDescent="0.25">
      <c r="I633" s="536">
        <v>45253</v>
      </c>
      <c r="J633" s="415" t="s">
        <v>241</v>
      </c>
      <c r="K633" s="415" t="s">
        <v>242</v>
      </c>
      <c r="L633" s="415" t="s">
        <v>12</v>
      </c>
      <c r="M633" s="557">
        <v>7</v>
      </c>
      <c r="N633" s="482">
        <v>23389.232230000001</v>
      </c>
    </row>
    <row r="634" spans="9:14" x14ac:dyDescent="0.25">
      <c r="I634" s="536">
        <v>45253</v>
      </c>
      <c r="J634" s="415" t="s">
        <v>1066</v>
      </c>
      <c r="K634" s="415" t="s">
        <v>1067</v>
      </c>
      <c r="L634" s="415" t="s">
        <v>12</v>
      </c>
      <c r="M634" s="557">
        <v>2</v>
      </c>
      <c r="N634" s="482">
        <v>3385.5166800000002</v>
      </c>
    </row>
    <row r="635" spans="9:14" x14ac:dyDescent="0.25">
      <c r="I635" s="536">
        <v>45253</v>
      </c>
      <c r="J635" s="415" t="s">
        <v>74</v>
      </c>
      <c r="K635" s="415" t="s">
        <v>75</v>
      </c>
      <c r="L635" s="415" t="s">
        <v>12</v>
      </c>
      <c r="M635" s="557">
        <v>2</v>
      </c>
      <c r="N635" s="482">
        <v>777367.5</v>
      </c>
    </row>
    <row r="636" spans="9:14" x14ac:dyDescent="0.25">
      <c r="I636" s="536">
        <v>45254</v>
      </c>
      <c r="J636" s="415" t="s">
        <v>159</v>
      </c>
      <c r="K636" s="415" t="s">
        <v>160</v>
      </c>
      <c r="L636" s="415" t="s">
        <v>12</v>
      </c>
      <c r="M636" s="557">
        <v>1</v>
      </c>
      <c r="N636" s="482">
        <v>2509000.0007800004</v>
      </c>
    </row>
    <row r="637" spans="9:14" x14ac:dyDescent="0.25">
      <c r="I637" s="536">
        <v>45254</v>
      </c>
      <c r="J637" s="415" t="s">
        <v>1688</v>
      </c>
      <c r="K637" s="415" t="s">
        <v>1689</v>
      </c>
      <c r="L637" s="415" t="s">
        <v>12</v>
      </c>
      <c r="M637" s="557">
        <v>1</v>
      </c>
      <c r="N637" s="482">
        <v>192234.92288</v>
      </c>
    </row>
    <row r="638" spans="9:14" x14ac:dyDescent="0.25">
      <c r="I638" s="536">
        <v>45254</v>
      </c>
      <c r="J638" s="415" t="s">
        <v>4718</v>
      </c>
      <c r="K638" s="415" t="s">
        <v>4719</v>
      </c>
      <c r="L638" s="415" t="s">
        <v>12</v>
      </c>
      <c r="M638" s="557">
        <v>1</v>
      </c>
      <c r="N638" s="482">
        <v>1455999.9990900001</v>
      </c>
    </row>
    <row r="639" spans="9:14" x14ac:dyDescent="0.25">
      <c r="I639" s="536">
        <v>45254</v>
      </c>
      <c r="J639" s="415" t="s">
        <v>4720</v>
      </c>
      <c r="K639" s="415" t="s">
        <v>4721</v>
      </c>
      <c r="L639" s="415" t="s">
        <v>12</v>
      </c>
      <c r="M639" s="557">
        <v>7</v>
      </c>
      <c r="N639" s="482">
        <v>379015</v>
      </c>
    </row>
    <row r="640" spans="9:14" x14ac:dyDescent="0.25">
      <c r="I640" s="536">
        <v>45254</v>
      </c>
      <c r="J640" s="415" t="s">
        <v>817</v>
      </c>
      <c r="K640" s="415" t="s">
        <v>818</v>
      </c>
      <c r="L640" s="415" t="s">
        <v>12</v>
      </c>
      <c r="M640" s="557">
        <v>18</v>
      </c>
      <c r="N640" s="482">
        <v>86245.188120000006</v>
      </c>
    </row>
    <row r="641" spans="9:14" x14ac:dyDescent="0.25">
      <c r="I641" s="536">
        <v>45254</v>
      </c>
      <c r="J641" s="415" t="s">
        <v>4722</v>
      </c>
      <c r="K641" s="415" t="s">
        <v>4723</v>
      </c>
      <c r="L641" s="415" t="s">
        <v>12</v>
      </c>
      <c r="M641" s="557">
        <v>1</v>
      </c>
      <c r="N641" s="482">
        <v>23205</v>
      </c>
    </row>
    <row r="642" spans="9:14" x14ac:dyDescent="0.25">
      <c r="I642" s="536">
        <v>45254</v>
      </c>
      <c r="J642" s="415" t="s">
        <v>4724</v>
      </c>
      <c r="K642" s="415" t="s">
        <v>4725</v>
      </c>
      <c r="L642" s="415" t="s">
        <v>12</v>
      </c>
      <c r="M642" s="557">
        <v>6</v>
      </c>
      <c r="N642" s="482">
        <v>185640</v>
      </c>
    </row>
    <row r="643" spans="9:14" x14ac:dyDescent="0.25">
      <c r="I643" s="536">
        <v>45254</v>
      </c>
      <c r="J643" s="415" t="s">
        <v>4720</v>
      </c>
      <c r="K643" s="415" t="s">
        <v>4721</v>
      </c>
      <c r="L643" s="415" t="s">
        <v>12</v>
      </c>
      <c r="M643" s="557">
        <v>1</v>
      </c>
      <c r="N643" s="482">
        <v>54145</v>
      </c>
    </row>
    <row r="644" spans="9:14" x14ac:dyDescent="0.25">
      <c r="I644" s="536">
        <v>45255</v>
      </c>
      <c r="J644" s="415" t="s">
        <v>1758</v>
      </c>
      <c r="K644" s="415" t="s">
        <v>1759</v>
      </c>
      <c r="L644" s="415" t="s">
        <v>12</v>
      </c>
      <c r="M644" s="557">
        <v>1</v>
      </c>
      <c r="N644" s="482">
        <v>167921.96148</v>
      </c>
    </row>
    <row r="645" spans="9:14" x14ac:dyDescent="0.25">
      <c r="I645" s="536">
        <v>45257</v>
      </c>
      <c r="J645" s="415" t="s">
        <v>289</v>
      </c>
      <c r="K645" s="415" t="s">
        <v>290</v>
      </c>
      <c r="L645" s="415" t="s">
        <v>12</v>
      </c>
      <c r="M645" s="557">
        <v>1</v>
      </c>
      <c r="N645" s="482">
        <v>420.86135000000002</v>
      </c>
    </row>
    <row r="646" spans="9:14" x14ac:dyDescent="0.25">
      <c r="I646" s="536">
        <v>45257</v>
      </c>
      <c r="J646" s="415" t="s">
        <v>800</v>
      </c>
      <c r="K646" s="415" t="s">
        <v>801</v>
      </c>
      <c r="L646" s="415" t="s">
        <v>12</v>
      </c>
      <c r="M646" s="557">
        <v>1</v>
      </c>
      <c r="N646" s="482">
        <v>7182.7519400000001</v>
      </c>
    </row>
    <row r="647" spans="9:14" x14ac:dyDescent="0.25">
      <c r="I647" s="536">
        <v>45257</v>
      </c>
      <c r="J647" s="415" t="s">
        <v>1770</v>
      </c>
      <c r="K647" s="415" t="s">
        <v>1771</v>
      </c>
      <c r="L647" s="415" t="s">
        <v>12</v>
      </c>
      <c r="M647" s="557">
        <v>1</v>
      </c>
      <c r="N647" s="482">
        <v>148175.00151999999</v>
      </c>
    </row>
    <row r="648" spans="9:14" x14ac:dyDescent="0.25">
      <c r="I648" s="536">
        <v>45257</v>
      </c>
      <c r="J648" s="415" t="s">
        <v>1706</v>
      </c>
      <c r="K648" s="415" t="s">
        <v>1707</v>
      </c>
      <c r="L648" s="415" t="s">
        <v>12</v>
      </c>
      <c r="M648" s="557">
        <v>1</v>
      </c>
      <c r="N648" s="482">
        <v>533391.18196000007</v>
      </c>
    </row>
    <row r="649" spans="9:14" x14ac:dyDescent="0.25">
      <c r="I649" s="536">
        <v>45257</v>
      </c>
      <c r="J649" s="415" t="s">
        <v>666</v>
      </c>
      <c r="K649" s="415" t="s">
        <v>667</v>
      </c>
      <c r="L649" s="415" t="s">
        <v>12</v>
      </c>
      <c r="M649" s="557">
        <v>1</v>
      </c>
      <c r="N649" s="482">
        <v>390500.84073</v>
      </c>
    </row>
    <row r="650" spans="9:14" x14ac:dyDescent="0.25">
      <c r="I650" s="536">
        <v>45257</v>
      </c>
      <c r="J650" s="415" t="s">
        <v>74</v>
      </c>
      <c r="K650" s="415" t="s">
        <v>75</v>
      </c>
      <c r="L650" s="415" t="s">
        <v>12</v>
      </c>
      <c r="M650" s="557">
        <v>1</v>
      </c>
      <c r="N650" s="482">
        <v>388683.75</v>
      </c>
    </row>
    <row r="651" spans="9:14" x14ac:dyDescent="0.25">
      <c r="I651" s="536">
        <v>45257</v>
      </c>
      <c r="J651" s="415" t="s">
        <v>74</v>
      </c>
      <c r="K651" s="415" t="s">
        <v>75</v>
      </c>
      <c r="L651" s="415" t="s">
        <v>12</v>
      </c>
      <c r="M651" s="557">
        <v>3</v>
      </c>
      <c r="N651" s="482">
        <v>1166051.25</v>
      </c>
    </row>
    <row r="652" spans="9:14" x14ac:dyDescent="0.25">
      <c r="I652" s="536">
        <v>45257</v>
      </c>
      <c r="J652" s="415" t="s">
        <v>4726</v>
      </c>
      <c r="K652" s="415" t="s">
        <v>4727</v>
      </c>
      <c r="L652" s="415" t="s">
        <v>12</v>
      </c>
      <c r="M652" s="557">
        <v>1</v>
      </c>
      <c r="N652" s="482">
        <v>6650.66129</v>
      </c>
    </row>
    <row r="653" spans="9:14" x14ac:dyDescent="0.25">
      <c r="I653" s="536">
        <v>45258</v>
      </c>
      <c r="J653" s="415" t="s">
        <v>4728</v>
      </c>
      <c r="K653" s="415" t="s">
        <v>4729</v>
      </c>
      <c r="L653" s="415" t="s">
        <v>12</v>
      </c>
      <c r="M653" s="557">
        <v>1</v>
      </c>
      <c r="N653" s="482">
        <v>25646.18147</v>
      </c>
    </row>
    <row r="654" spans="9:14" x14ac:dyDescent="0.25">
      <c r="I654" s="536">
        <v>45258</v>
      </c>
      <c r="J654" s="415" t="s">
        <v>2536</v>
      </c>
      <c r="K654" s="415" t="s">
        <v>2537</v>
      </c>
      <c r="L654" s="415" t="s">
        <v>12</v>
      </c>
      <c r="M654" s="557">
        <v>3</v>
      </c>
      <c r="N654" s="482">
        <v>76799.732099999994</v>
      </c>
    </row>
    <row r="655" spans="9:14" x14ac:dyDescent="0.25">
      <c r="I655" s="536">
        <v>45258</v>
      </c>
      <c r="J655" s="415" t="s">
        <v>706</v>
      </c>
      <c r="K655" s="415" t="s">
        <v>707</v>
      </c>
      <c r="L655" s="415" t="s">
        <v>12</v>
      </c>
      <c r="M655" s="557">
        <v>1</v>
      </c>
      <c r="N655" s="482">
        <v>650433.00959000003</v>
      </c>
    </row>
    <row r="656" spans="9:14" x14ac:dyDescent="0.25">
      <c r="I656" s="536">
        <v>45258</v>
      </c>
      <c r="J656" s="415" t="s">
        <v>74</v>
      </c>
      <c r="K656" s="415" t="s">
        <v>75</v>
      </c>
      <c r="L656" s="415" t="s">
        <v>12</v>
      </c>
      <c r="M656" s="557">
        <v>3</v>
      </c>
      <c r="N656" s="482">
        <v>1166051.25</v>
      </c>
    </row>
    <row r="657" spans="9:14" ht="15.75" thickBot="1" x14ac:dyDescent="0.3">
      <c r="I657" s="537">
        <v>45260</v>
      </c>
      <c r="J657" s="538" t="s">
        <v>191</v>
      </c>
      <c r="K657" s="538" t="s">
        <v>2695</v>
      </c>
      <c r="L657" s="538" t="s">
        <v>12</v>
      </c>
      <c r="M657" s="559">
        <v>2</v>
      </c>
      <c r="N657" s="473">
        <v>256773.87554000001</v>
      </c>
    </row>
    <row r="658" spans="9:14" x14ac:dyDescent="0.25">
      <c r="I658" s="548">
        <v>45264</v>
      </c>
      <c r="J658" s="417" t="s">
        <v>4931</v>
      </c>
      <c r="K658" s="417" t="s">
        <v>4932</v>
      </c>
      <c r="L658" s="417" t="s">
        <v>12</v>
      </c>
      <c r="M658" s="558">
        <v>1</v>
      </c>
      <c r="N658" s="468">
        <v>1082900</v>
      </c>
    </row>
    <row r="659" spans="9:14" x14ac:dyDescent="0.25">
      <c r="I659" s="536">
        <v>45265</v>
      </c>
      <c r="J659" s="415" t="s">
        <v>4933</v>
      </c>
      <c r="K659" s="415" t="s">
        <v>4934</v>
      </c>
      <c r="L659" s="415" t="s">
        <v>12</v>
      </c>
      <c r="M659" s="557">
        <v>1</v>
      </c>
      <c r="N659" s="482">
        <v>1237600</v>
      </c>
    </row>
    <row r="660" spans="9:14" x14ac:dyDescent="0.25">
      <c r="I660" s="536">
        <v>45275</v>
      </c>
      <c r="J660" s="415" t="s">
        <v>289</v>
      </c>
      <c r="K660" s="415" t="s">
        <v>290</v>
      </c>
      <c r="L660" s="415" t="s">
        <v>12</v>
      </c>
      <c r="M660" s="557">
        <v>1</v>
      </c>
      <c r="N660" s="482">
        <v>421.27904000000001</v>
      </c>
    </row>
    <row r="661" spans="9:14" x14ac:dyDescent="0.25">
      <c r="I661" s="536">
        <v>45275</v>
      </c>
      <c r="J661" s="415" t="s">
        <v>738</v>
      </c>
      <c r="K661" s="415" t="s">
        <v>739</v>
      </c>
      <c r="L661" s="415" t="s">
        <v>12</v>
      </c>
      <c r="M661" s="557">
        <v>2</v>
      </c>
      <c r="N661" s="482">
        <v>5922.1016399999999</v>
      </c>
    </row>
    <row r="662" spans="9:14" x14ac:dyDescent="0.25">
      <c r="I662" s="536">
        <v>45275</v>
      </c>
      <c r="J662" s="415" t="s">
        <v>4935</v>
      </c>
      <c r="K662" s="415" t="s">
        <v>4936</v>
      </c>
      <c r="L662" s="415" t="s">
        <v>12</v>
      </c>
      <c r="M662" s="557">
        <v>2</v>
      </c>
      <c r="N662" s="482">
        <v>7486.8612000000003</v>
      </c>
    </row>
    <row r="663" spans="9:14" x14ac:dyDescent="0.25">
      <c r="I663" s="536">
        <v>45275</v>
      </c>
      <c r="J663" s="415" t="s">
        <v>4552</v>
      </c>
      <c r="K663" s="415" t="s">
        <v>4553</v>
      </c>
      <c r="L663" s="415" t="s">
        <v>12</v>
      </c>
      <c r="M663" s="557">
        <v>1</v>
      </c>
      <c r="N663" s="482">
        <v>30373.798000000003</v>
      </c>
    </row>
    <row r="664" spans="9:14" x14ac:dyDescent="0.25">
      <c r="I664" s="536">
        <v>45275</v>
      </c>
      <c r="J664" s="415" t="s">
        <v>1788</v>
      </c>
      <c r="K664" s="415" t="s">
        <v>1789</v>
      </c>
      <c r="L664" s="415" t="s">
        <v>12</v>
      </c>
      <c r="M664" s="557">
        <v>1</v>
      </c>
      <c r="N664" s="482">
        <v>597455.46860999998</v>
      </c>
    </row>
    <row r="665" spans="9:14" x14ac:dyDescent="0.25">
      <c r="I665" s="536">
        <v>45275</v>
      </c>
      <c r="J665" s="415" t="s">
        <v>289</v>
      </c>
      <c r="K665" s="415" t="s">
        <v>290</v>
      </c>
      <c r="L665" s="415" t="s">
        <v>12</v>
      </c>
      <c r="M665" s="557">
        <v>1</v>
      </c>
      <c r="N665" s="482">
        <v>421.27904000000001</v>
      </c>
    </row>
    <row r="666" spans="9:14" x14ac:dyDescent="0.25">
      <c r="I666" s="536">
        <v>45275</v>
      </c>
      <c r="J666" s="415" t="s">
        <v>800</v>
      </c>
      <c r="K666" s="415" t="s">
        <v>801</v>
      </c>
      <c r="L666" s="415" t="s">
        <v>12</v>
      </c>
      <c r="M666" s="557">
        <v>1</v>
      </c>
      <c r="N666" s="482">
        <v>7184.0978300000006</v>
      </c>
    </row>
    <row r="667" spans="9:14" x14ac:dyDescent="0.25">
      <c r="I667" s="536">
        <v>45275</v>
      </c>
      <c r="J667" s="415" t="s">
        <v>1788</v>
      </c>
      <c r="K667" s="415" t="s">
        <v>1789</v>
      </c>
      <c r="L667" s="415" t="s">
        <v>12</v>
      </c>
      <c r="M667" s="557">
        <v>1</v>
      </c>
      <c r="N667" s="482">
        <v>597455.46860999998</v>
      </c>
    </row>
    <row r="668" spans="9:14" x14ac:dyDescent="0.25">
      <c r="I668" s="536">
        <v>45276</v>
      </c>
      <c r="J668" s="415" t="s">
        <v>269</v>
      </c>
      <c r="K668" s="415" t="s">
        <v>270</v>
      </c>
      <c r="L668" s="415" t="s">
        <v>12</v>
      </c>
      <c r="M668" s="557">
        <v>1</v>
      </c>
      <c r="N668" s="482">
        <v>1780.0555500000003</v>
      </c>
    </row>
    <row r="669" spans="9:14" x14ac:dyDescent="0.25">
      <c r="I669" s="536">
        <v>45276</v>
      </c>
      <c r="J669" s="415" t="s">
        <v>243</v>
      </c>
      <c r="K669" s="415" t="s">
        <v>244</v>
      </c>
      <c r="L669" s="415" t="s">
        <v>12</v>
      </c>
      <c r="M669" s="557">
        <v>8</v>
      </c>
      <c r="N669" s="482">
        <v>6804.5723200000011</v>
      </c>
    </row>
    <row r="670" spans="9:14" x14ac:dyDescent="0.25">
      <c r="I670" s="536">
        <v>45276</v>
      </c>
      <c r="J670" s="415" t="s">
        <v>1105</v>
      </c>
      <c r="K670" s="415" t="s">
        <v>1106</v>
      </c>
      <c r="L670" s="415" t="s">
        <v>12</v>
      </c>
      <c r="M670" s="557">
        <v>8</v>
      </c>
      <c r="N670" s="482">
        <v>13867.67928</v>
      </c>
    </row>
    <row r="671" spans="9:14" x14ac:dyDescent="0.25">
      <c r="I671" s="536">
        <v>45276</v>
      </c>
      <c r="J671" s="415" t="s">
        <v>241</v>
      </c>
      <c r="K671" s="415" t="s">
        <v>242</v>
      </c>
      <c r="L671" s="415" t="s">
        <v>12</v>
      </c>
      <c r="M671" s="557">
        <v>8</v>
      </c>
      <c r="N671" s="482">
        <v>26730.55112</v>
      </c>
    </row>
    <row r="672" spans="9:14" x14ac:dyDescent="0.25">
      <c r="I672" s="536">
        <v>45276</v>
      </c>
      <c r="J672" s="415" t="s">
        <v>1865</v>
      </c>
      <c r="K672" s="415" t="s">
        <v>1866</v>
      </c>
      <c r="L672" s="415" t="s">
        <v>12</v>
      </c>
      <c r="M672" s="557">
        <v>1</v>
      </c>
      <c r="N672" s="482">
        <v>4565.9395599999998</v>
      </c>
    </row>
    <row r="673" spans="9:14" x14ac:dyDescent="0.25">
      <c r="I673" s="536">
        <v>45276</v>
      </c>
      <c r="J673" s="415" t="s">
        <v>1105</v>
      </c>
      <c r="K673" s="415" t="s">
        <v>1106</v>
      </c>
      <c r="L673" s="415" t="s">
        <v>12</v>
      </c>
      <c r="M673" s="557">
        <v>1</v>
      </c>
      <c r="N673" s="482">
        <v>1733.45991</v>
      </c>
    </row>
    <row r="674" spans="9:14" x14ac:dyDescent="0.25">
      <c r="I674" s="536">
        <v>45283</v>
      </c>
      <c r="J674" s="415" t="s">
        <v>1585</v>
      </c>
      <c r="K674" s="415" t="s">
        <v>1586</v>
      </c>
      <c r="L674" s="415" t="s">
        <v>12</v>
      </c>
      <c r="M674" s="557">
        <v>1</v>
      </c>
      <c r="N674" s="482">
        <v>4455360</v>
      </c>
    </row>
    <row r="675" spans="9:14" x14ac:dyDescent="0.25">
      <c r="I675" s="536">
        <v>45286</v>
      </c>
      <c r="J675" s="415" t="s">
        <v>263</v>
      </c>
      <c r="K675" s="415" t="s">
        <v>264</v>
      </c>
      <c r="L675" s="415" t="s">
        <v>12</v>
      </c>
      <c r="M675" s="557">
        <v>0.5</v>
      </c>
      <c r="N675" s="482">
        <v>253422.493415</v>
      </c>
    </row>
    <row r="676" spans="9:14" x14ac:dyDescent="0.25">
      <c r="I676" s="536">
        <v>45286</v>
      </c>
      <c r="J676" s="415" t="s">
        <v>4937</v>
      </c>
      <c r="K676" s="415" t="s">
        <v>4938</v>
      </c>
      <c r="L676" s="415" t="s">
        <v>12</v>
      </c>
      <c r="M676" s="557">
        <v>1</v>
      </c>
      <c r="N676" s="482">
        <v>177781.24</v>
      </c>
    </row>
    <row r="677" spans="9:14" x14ac:dyDescent="0.25">
      <c r="I677" s="536">
        <v>45286</v>
      </c>
      <c r="J677" s="415" t="s">
        <v>1064</v>
      </c>
      <c r="K677" s="415" t="s">
        <v>1065</v>
      </c>
      <c r="L677" s="415" t="s">
        <v>12</v>
      </c>
      <c r="M677" s="557">
        <v>2</v>
      </c>
      <c r="N677" s="482">
        <v>935.0068</v>
      </c>
    </row>
    <row r="678" spans="9:14" x14ac:dyDescent="0.25">
      <c r="I678" s="536">
        <v>45286</v>
      </c>
      <c r="J678" s="415" t="s">
        <v>3485</v>
      </c>
      <c r="K678" s="415" t="s">
        <v>3486</v>
      </c>
      <c r="L678" s="415" t="s">
        <v>12</v>
      </c>
      <c r="M678" s="557">
        <v>1</v>
      </c>
      <c r="N678" s="482">
        <v>9584.1291000000001</v>
      </c>
    </row>
    <row r="679" spans="9:14" x14ac:dyDescent="0.25">
      <c r="I679" s="536">
        <v>45286</v>
      </c>
      <c r="J679" s="415" t="s">
        <v>1698</v>
      </c>
      <c r="K679" s="415" t="s">
        <v>1699</v>
      </c>
      <c r="L679" s="415" t="s">
        <v>12</v>
      </c>
      <c r="M679" s="557">
        <v>1</v>
      </c>
      <c r="N679" s="482">
        <v>14796.219619999998</v>
      </c>
    </row>
    <row r="680" spans="9:14" x14ac:dyDescent="0.25">
      <c r="I680" s="536">
        <v>45286</v>
      </c>
      <c r="J680" s="415" t="s">
        <v>257</v>
      </c>
      <c r="K680" s="415" t="s">
        <v>258</v>
      </c>
      <c r="L680" s="415" t="s">
        <v>12</v>
      </c>
      <c r="M680" s="557">
        <v>1</v>
      </c>
      <c r="N680" s="482">
        <v>25461.34591</v>
      </c>
    </row>
    <row r="681" spans="9:14" x14ac:dyDescent="0.25">
      <c r="I681" s="536">
        <v>45286</v>
      </c>
      <c r="J681" s="415" t="s">
        <v>3684</v>
      </c>
      <c r="K681" s="415" t="s">
        <v>3685</v>
      </c>
      <c r="L681" s="415" t="s">
        <v>12</v>
      </c>
      <c r="M681" s="557">
        <v>4</v>
      </c>
      <c r="N681" s="482">
        <v>168423.31323999999</v>
      </c>
    </row>
    <row r="682" spans="9:14" x14ac:dyDescent="0.25">
      <c r="I682" s="536">
        <v>45287</v>
      </c>
      <c r="J682" s="415" t="s">
        <v>243</v>
      </c>
      <c r="K682" s="415" t="s">
        <v>244</v>
      </c>
      <c r="L682" s="415" t="s">
        <v>12</v>
      </c>
      <c r="M682" s="557">
        <v>2</v>
      </c>
      <c r="N682" s="482">
        <v>1701.1430800000003</v>
      </c>
    </row>
    <row r="683" spans="9:14" x14ac:dyDescent="0.25">
      <c r="I683" s="536">
        <v>45287</v>
      </c>
      <c r="J683" s="415" t="s">
        <v>521</v>
      </c>
      <c r="K683" s="415" t="s">
        <v>522</v>
      </c>
      <c r="L683" s="415" t="s">
        <v>12</v>
      </c>
      <c r="M683" s="557">
        <v>1</v>
      </c>
      <c r="N683" s="482">
        <v>13522.017599999999</v>
      </c>
    </row>
    <row r="684" spans="9:14" x14ac:dyDescent="0.25">
      <c r="I684" s="536">
        <v>45287</v>
      </c>
      <c r="J684" s="415" t="s">
        <v>2132</v>
      </c>
      <c r="K684" s="415" t="s">
        <v>2133</v>
      </c>
      <c r="L684" s="415" t="s">
        <v>12</v>
      </c>
      <c r="M684" s="557">
        <v>1</v>
      </c>
      <c r="N684" s="482">
        <v>15918.630000000001</v>
      </c>
    </row>
    <row r="685" spans="9:14" x14ac:dyDescent="0.25">
      <c r="I685" s="536">
        <v>45287</v>
      </c>
      <c r="J685" s="415" t="s">
        <v>706</v>
      </c>
      <c r="K685" s="415" t="s">
        <v>707</v>
      </c>
      <c r="L685" s="415" t="s">
        <v>12</v>
      </c>
      <c r="M685" s="557">
        <v>1</v>
      </c>
      <c r="N685" s="482">
        <v>648562.53188999998</v>
      </c>
    </row>
    <row r="686" spans="9:14" x14ac:dyDescent="0.25">
      <c r="I686" s="536">
        <v>45287</v>
      </c>
      <c r="J686" s="415" t="s">
        <v>4939</v>
      </c>
      <c r="K686" s="415" t="s">
        <v>4940</v>
      </c>
      <c r="L686" s="415" t="s">
        <v>12</v>
      </c>
      <c r="M686" s="557">
        <v>1</v>
      </c>
      <c r="N686" s="482">
        <v>1395165.4152800001</v>
      </c>
    </row>
    <row r="687" spans="9:14" x14ac:dyDescent="0.25">
      <c r="I687" s="536">
        <v>45287</v>
      </c>
      <c r="J687" s="415" t="s">
        <v>2593</v>
      </c>
      <c r="K687" s="415" t="s">
        <v>2594</v>
      </c>
      <c r="L687" s="415" t="s">
        <v>12</v>
      </c>
      <c r="M687" s="557">
        <v>1</v>
      </c>
      <c r="N687" s="482">
        <v>408996.88102000003</v>
      </c>
    </row>
    <row r="688" spans="9:14" x14ac:dyDescent="0.25">
      <c r="I688" s="536">
        <v>45290</v>
      </c>
      <c r="J688" s="415" t="s">
        <v>4941</v>
      </c>
      <c r="K688" s="415" t="s">
        <v>4942</v>
      </c>
      <c r="L688" s="415" t="s">
        <v>12</v>
      </c>
      <c r="M688" s="557">
        <v>1</v>
      </c>
      <c r="N688" s="482">
        <v>208176.52583</v>
      </c>
    </row>
    <row r="689" spans="9:14" x14ac:dyDescent="0.25">
      <c r="I689" s="536">
        <v>45290</v>
      </c>
      <c r="J689" s="415" t="s">
        <v>4560</v>
      </c>
      <c r="K689" s="415" t="s">
        <v>4561</v>
      </c>
      <c r="L689" s="415" t="s">
        <v>12</v>
      </c>
      <c r="M689" s="557">
        <v>2</v>
      </c>
      <c r="N689" s="482">
        <v>26673.374000000003</v>
      </c>
    </row>
    <row r="690" spans="9:14" ht="15.75" thickBot="1" x14ac:dyDescent="0.3">
      <c r="I690" s="537">
        <v>45290</v>
      </c>
      <c r="J690" s="538" t="s">
        <v>4943</v>
      </c>
      <c r="K690" s="538" t="s">
        <v>4944</v>
      </c>
      <c r="L690" s="538" t="s">
        <v>12</v>
      </c>
      <c r="M690" s="559">
        <v>2</v>
      </c>
      <c r="N690" s="473">
        <v>14085.434999999999</v>
      </c>
    </row>
  </sheetData>
  <mergeCells count="2">
    <mergeCell ref="I4:N5"/>
    <mergeCell ref="C4:G5"/>
  </mergeCells>
  <hyperlinks>
    <hyperlink ref="A1" location="GENERAL!A1" display="GENERAL" xr:uid="{00000000-0004-0000-1100-000000000000}"/>
    <hyperlink ref="A2" location="'PARETO '!A1" display="PARETO" xr:uid="{00000000-0004-0000-1100-000001000000}"/>
    <hyperlink ref="A3" location="'ANALISIS COMPACTADORES'!A1" display="ANALISIS COMPACTADORES" xr:uid="{00000000-0004-0000-1100-000002000000}"/>
    <hyperlink ref="A4" location="'COSTO POR MES'!A1" display="COSTO POR MES" xr:uid="{00000000-0004-0000-1100-000003000000}"/>
  </hyperlinks>
  <pageMargins left="0.70866141732283472" right="0.70866141732283472" top="0.74803149606299213" bottom="0.74803149606299213" header="0.31496062992125984" footer="0.31496062992125984"/>
  <pageSetup paperSize="8" scale="26" orientation="portrait" horizontalDpi="360" verticalDpi="360" r:id="rId1"/>
  <rowBreaks count="2" manualBreakCount="2">
    <brk id="136" min="2" max="13" man="1"/>
    <brk id="408" min="2" max="13" man="1"/>
  </rowBreaks>
  <colBreaks count="1" manualBreakCount="1">
    <brk id="8" max="691"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5"/>
  <sheetViews>
    <sheetView view="pageBreakPreview" zoomScaleNormal="100" zoomScaleSheetLayoutView="100" workbookViewId="0">
      <selection activeCell="E14" sqref="E14"/>
    </sheetView>
  </sheetViews>
  <sheetFormatPr baseColWidth="10" defaultRowHeight="15" x14ac:dyDescent="0.25"/>
  <cols>
    <col min="3" max="3" width="13.7109375" customWidth="1"/>
    <col min="4" max="4" width="18.5703125" customWidth="1"/>
    <col min="5" max="5" width="18.42578125" customWidth="1"/>
    <col min="6" max="6" width="16.7109375" bestFit="1" customWidth="1"/>
    <col min="7" max="7" width="16.42578125" customWidth="1"/>
    <col min="8" max="8" width="8" customWidth="1"/>
  </cols>
  <sheetData>
    <row r="1" spans="1:8" ht="15.75" thickBot="1" x14ac:dyDescent="0.3">
      <c r="A1" s="75" t="s">
        <v>49</v>
      </c>
    </row>
    <row r="2" spans="1:8" ht="15.75" thickBot="1" x14ac:dyDescent="0.3">
      <c r="C2" s="225" t="s">
        <v>95</v>
      </c>
      <c r="D2" s="226" t="s">
        <v>96</v>
      </c>
      <c r="E2" s="227">
        <v>796743380</v>
      </c>
      <c r="G2" s="212"/>
    </row>
    <row r="3" spans="1:8" ht="15.75" thickBot="1" x14ac:dyDescent="0.3">
      <c r="C3" s="604" t="s">
        <v>103</v>
      </c>
      <c r="D3" s="605"/>
      <c r="E3" s="236">
        <v>433089879.87946969</v>
      </c>
      <c r="G3" s="110"/>
    </row>
    <row r="4" spans="1:8" ht="15" customHeight="1" thickBot="1" x14ac:dyDescent="0.3">
      <c r="C4" s="606" t="s">
        <v>104</v>
      </c>
      <c r="D4" s="607"/>
      <c r="E4" s="237">
        <v>37187500</v>
      </c>
      <c r="F4" s="221">
        <v>44896</v>
      </c>
    </row>
    <row r="6" spans="1:8" ht="30" customHeight="1" x14ac:dyDescent="0.25">
      <c r="C6" s="223" t="s">
        <v>54</v>
      </c>
      <c r="D6" s="224" t="s">
        <v>98</v>
      </c>
      <c r="E6" s="224" t="s">
        <v>97</v>
      </c>
      <c r="F6" s="224" t="s">
        <v>99</v>
      </c>
      <c r="G6" s="224" t="s">
        <v>100</v>
      </c>
    </row>
    <row r="7" spans="1:8" x14ac:dyDescent="0.25">
      <c r="C7" s="206" t="s">
        <v>55</v>
      </c>
      <c r="D7" s="216">
        <v>204624710.00999999</v>
      </c>
      <c r="E7" s="217">
        <f>'COSTO POR MES'!D18</f>
        <v>136753326.58353668</v>
      </c>
      <c r="F7" s="207">
        <f>D7-E7</f>
        <v>67871383.426463306</v>
      </c>
      <c r="G7" s="207">
        <f>E3-F7</f>
        <v>365218496.45300639</v>
      </c>
    </row>
    <row r="8" spans="1:8" x14ac:dyDescent="0.25">
      <c r="C8" s="206" t="s">
        <v>56</v>
      </c>
      <c r="D8" s="229">
        <v>204831220</v>
      </c>
      <c r="E8" s="217">
        <f>'COSTO POR MES'!E18</f>
        <v>111261113.55375834</v>
      </c>
      <c r="F8" s="207">
        <f>D8-E8</f>
        <v>93570106.446241662</v>
      </c>
      <c r="G8" s="207">
        <f>G7-F8</f>
        <v>271648390.00676471</v>
      </c>
    </row>
    <row r="9" spans="1:8" x14ac:dyDescent="0.25">
      <c r="C9" s="206" t="s">
        <v>57</v>
      </c>
      <c r="D9" s="229">
        <v>206995650</v>
      </c>
      <c r="E9" s="217">
        <f>'COSTO POR MES'!F18</f>
        <v>140135621.05951497</v>
      </c>
      <c r="F9" s="207">
        <f>D9-E9</f>
        <v>66860028.94048503</v>
      </c>
      <c r="G9" s="207">
        <f>G8-F9</f>
        <v>204788361.06627968</v>
      </c>
      <c r="H9" s="222"/>
    </row>
    <row r="10" spans="1:8" x14ac:dyDescent="0.25">
      <c r="C10" s="206" t="s">
        <v>58</v>
      </c>
      <c r="D10" s="239">
        <v>180291800</v>
      </c>
      <c r="E10" s="217">
        <f>'COSTO POR MES'!G18</f>
        <v>78683325.043995008</v>
      </c>
      <c r="F10" s="207">
        <f>D10-E10</f>
        <v>101608474.95600499</v>
      </c>
      <c r="G10" s="207">
        <f>G9-F10</f>
        <v>103179886.11027469</v>
      </c>
      <c r="H10" s="222"/>
    </row>
    <row r="11" spans="1:8" ht="15.75" thickBot="1" x14ac:dyDescent="0.3">
      <c r="C11" s="218" t="s">
        <v>59</v>
      </c>
      <c r="D11" s="219">
        <v>0</v>
      </c>
      <c r="E11" s="240">
        <f>'COSTO POR MES'!H18</f>
        <v>129452437.66359995</v>
      </c>
      <c r="F11" s="219"/>
      <c r="G11" s="219"/>
      <c r="H11" s="222">
        <v>45077</v>
      </c>
    </row>
    <row r="12" spans="1:8" ht="15.75" thickBot="1" x14ac:dyDescent="0.3">
      <c r="C12" s="213" t="s">
        <v>30</v>
      </c>
      <c r="D12" s="214">
        <f>SUM(D7:D11)</f>
        <v>796743380.00999999</v>
      </c>
      <c r="E12" s="214">
        <f>SUM(E7:E11)</f>
        <v>596285823.904405</v>
      </c>
      <c r="F12" s="214">
        <f>SUM(F7:F11)</f>
        <v>329909993.76919502</v>
      </c>
      <c r="G12" s="215">
        <f>SMALL(G7:G11,1)</f>
        <v>103179886.11027469</v>
      </c>
    </row>
    <row r="14" spans="1:8" x14ac:dyDescent="0.25">
      <c r="C14" s="608" t="s">
        <v>101</v>
      </c>
      <c r="D14" s="608"/>
      <c r="E14" s="220">
        <f>G12+E11</f>
        <v>232632323.77387464</v>
      </c>
    </row>
    <row r="15" spans="1:8" x14ac:dyDescent="0.25">
      <c r="C15" s="609" t="s">
        <v>102</v>
      </c>
      <c r="D15" s="609"/>
      <c r="E15" s="228">
        <f>ABS((E2-D12)-E14)</f>
        <v>232632323.78387463</v>
      </c>
    </row>
  </sheetData>
  <mergeCells count="4">
    <mergeCell ref="C3:D3"/>
    <mergeCell ref="C4:D4"/>
    <mergeCell ref="C14:D14"/>
    <mergeCell ref="C15:D15"/>
  </mergeCells>
  <hyperlinks>
    <hyperlink ref="A1" location="GENERAL!A1" display="GENERAL" xr:uid="{00000000-0004-0000-0100-000000000000}"/>
  </hyperlinks>
  <pageMargins left="0.7" right="0.7" top="0.75" bottom="0.75" header="0.3" footer="0.3"/>
  <pageSetup paperSize="9" scale="52" orientation="portrait"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27"/>
  <sheetViews>
    <sheetView view="pageBreakPreview" zoomScale="90" zoomScaleNormal="55" zoomScaleSheetLayoutView="9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RowHeight="15" x14ac:dyDescent="0.25"/>
  <cols>
    <col min="1" max="1" width="16.5703125" bestFit="1" customWidth="1"/>
    <col min="2" max="2" width="3.85546875" customWidth="1"/>
    <col min="3" max="3" width="7.42578125" bestFit="1" customWidth="1"/>
    <col min="4" max="4" width="12.5703125" bestFit="1" customWidth="1"/>
    <col min="5" max="5" width="48.140625" customWidth="1"/>
    <col min="7" max="7" width="21.5703125" bestFit="1" customWidth="1"/>
    <col min="8" max="8" width="7.85546875" customWidth="1"/>
    <col min="9" max="9" width="12.28515625" bestFit="1" customWidth="1"/>
    <col min="11" max="11" width="36.42578125" customWidth="1"/>
    <col min="14" max="14" width="21.140625" bestFit="1" customWidth="1"/>
    <col min="16" max="16" width="15.140625" bestFit="1" customWidth="1"/>
    <col min="17" max="17" width="18.85546875" customWidth="1"/>
  </cols>
  <sheetData>
    <row r="1" spans="1:17" ht="15.75" thickBot="1" x14ac:dyDescent="0.3">
      <c r="A1" s="75" t="s">
        <v>49</v>
      </c>
      <c r="G1" s="135">
        <f>+G2+N2</f>
        <v>2116287.226050667</v>
      </c>
    </row>
    <row r="2" spans="1:17" ht="15.75" thickBot="1" x14ac:dyDescent="0.3">
      <c r="A2" s="75" t="s">
        <v>51</v>
      </c>
      <c r="F2" s="49" t="s">
        <v>26</v>
      </c>
      <c r="G2" s="50">
        <f>SUM(G7:G13)</f>
        <v>267750</v>
      </c>
      <c r="M2" s="49" t="s">
        <v>26</v>
      </c>
      <c r="N2" s="50">
        <f>SUM(N7:N27)</f>
        <v>1848537.226050667</v>
      </c>
    </row>
    <row r="3" spans="1:17" ht="15.75" thickBot="1" x14ac:dyDescent="0.3">
      <c r="A3" s="75" t="s">
        <v>67</v>
      </c>
    </row>
    <row r="4" spans="1:17" ht="15.75" thickBot="1" x14ac:dyDescent="0.3">
      <c r="C4" s="655" t="s">
        <v>17</v>
      </c>
      <c r="D4" s="656"/>
      <c r="E4" s="656"/>
      <c r="F4" s="656"/>
      <c r="G4" s="657"/>
      <c r="I4" s="661" t="s">
        <v>0</v>
      </c>
      <c r="J4" s="662"/>
      <c r="K4" s="662"/>
      <c r="L4" s="662"/>
      <c r="M4" s="662"/>
      <c r="N4" s="663"/>
      <c r="P4" s="103" t="s">
        <v>54</v>
      </c>
      <c r="Q4" s="104" t="s">
        <v>26</v>
      </c>
    </row>
    <row r="5" spans="1:17" x14ac:dyDescent="0.25">
      <c r="C5" s="658"/>
      <c r="D5" s="659"/>
      <c r="E5" s="659"/>
      <c r="F5" s="659"/>
      <c r="G5" s="660"/>
      <c r="I5" s="664"/>
      <c r="J5" s="665"/>
      <c r="K5" s="665"/>
      <c r="L5" s="665"/>
      <c r="M5" s="665"/>
      <c r="N5" s="666"/>
      <c r="P5" s="102" t="s">
        <v>55</v>
      </c>
      <c r="Q5" s="97">
        <f>SUM(G7,N7:N10)</f>
        <v>373434.1514866667</v>
      </c>
    </row>
    <row r="6" spans="1:17" ht="15.75" thickBot="1" x14ac:dyDescent="0.3">
      <c r="C6" s="274" t="s">
        <v>73</v>
      </c>
      <c r="D6" s="275" t="s">
        <v>1</v>
      </c>
      <c r="E6" s="275" t="s">
        <v>21</v>
      </c>
      <c r="F6" s="275" t="s">
        <v>2</v>
      </c>
      <c r="G6" s="276" t="s">
        <v>31</v>
      </c>
      <c r="I6" s="84" t="s">
        <v>1</v>
      </c>
      <c r="J6" s="85" t="s">
        <v>22</v>
      </c>
      <c r="K6" s="85" t="s">
        <v>21</v>
      </c>
      <c r="L6" s="85" t="s">
        <v>2</v>
      </c>
      <c r="M6" s="85" t="s">
        <v>23</v>
      </c>
      <c r="N6" s="202" t="s">
        <v>31</v>
      </c>
      <c r="P6" s="101" t="s">
        <v>56</v>
      </c>
      <c r="Q6" s="94">
        <v>0</v>
      </c>
    </row>
    <row r="7" spans="1:17" ht="15.75" thickBot="1" x14ac:dyDescent="0.3">
      <c r="C7" s="378" t="s">
        <v>674</v>
      </c>
      <c r="D7" s="379">
        <v>44937</v>
      </c>
      <c r="E7" s="380" t="s">
        <v>322</v>
      </c>
      <c r="F7" s="381" t="s">
        <v>13</v>
      </c>
      <c r="G7" s="382">
        <v>22312.5</v>
      </c>
      <c r="H7" s="16"/>
      <c r="I7" s="370">
        <v>44937</v>
      </c>
      <c r="J7" s="371" t="s">
        <v>675</v>
      </c>
      <c r="K7" s="371" t="s">
        <v>676</v>
      </c>
      <c r="L7" s="198" t="s">
        <v>13</v>
      </c>
      <c r="M7" s="198">
        <v>2</v>
      </c>
      <c r="N7" s="372">
        <v>252710.80379999999</v>
      </c>
      <c r="P7" s="101" t="s">
        <v>57</v>
      </c>
      <c r="Q7" s="94">
        <v>0</v>
      </c>
    </row>
    <row r="8" spans="1:17" x14ac:dyDescent="0.25">
      <c r="C8" s="205">
        <v>839</v>
      </c>
      <c r="D8" s="183">
        <v>45063</v>
      </c>
      <c r="E8" s="184" t="s">
        <v>2216</v>
      </c>
      <c r="F8" s="241" t="s">
        <v>13</v>
      </c>
      <c r="G8" s="233">
        <v>22312.5</v>
      </c>
      <c r="H8" s="16"/>
      <c r="I8" s="203">
        <v>44937</v>
      </c>
      <c r="J8" s="196" t="s">
        <v>677</v>
      </c>
      <c r="K8" s="196" t="s">
        <v>678</v>
      </c>
      <c r="L8" s="197" t="s">
        <v>13</v>
      </c>
      <c r="M8" s="197">
        <v>1</v>
      </c>
      <c r="N8" s="373">
        <v>48243.195</v>
      </c>
      <c r="P8" s="101" t="s">
        <v>58</v>
      </c>
      <c r="Q8" s="94">
        <v>0</v>
      </c>
    </row>
    <row r="9" spans="1:17" x14ac:dyDescent="0.25">
      <c r="C9" s="185">
        <v>1937</v>
      </c>
      <c r="D9" s="177">
        <v>45063</v>
      </c>
      <c r="E9" s="178" t="s">
        <v>2217</v>
      </c>
      <c r="F9" s="179" t="s">
        <v>13</v>
      </c>
      <c r="G9" s="231">
        <v>59500</v>
      </c>
      <c r="H9" s="16"/>
      <c r="I9" s="203">
        <v>44937</v>
      </c>
      <c r="J9" s="196" t="s">
        <v>679</v>
      </c>
      <c r="K9" s="196" t="s">
        <v>680</v>
      </c>
      <c r="L9" s="197" t="s">
        <v>13</v>
      </c>
      <c r="M9" s="197">
        <v>1</v>
      </c>
      <c r="N9" s="373">
        <v>32162.150626666666</v>
      </c>
      <c r="P9" s="101" t="s">
        <v>59</v>
      </c>
      <c r="Q9" s="94">
        <f>SUM(G8:G11,N11:N14)</f>
        <v>554401.73508999997</v>
      </c>
    </row>
    <row r="10" spans="1:17" ht="15.75" thickBot="1" x14ac:dyDescent="0.3">
      <c r="C10" s="185">
        <v>1937</v>
      </c>
      <c r="D10" s="177">
        <v>45063</v>
      </c>
      <c r="E10" s="178" t="s">
        <v>2218</v>
      </c>
      <c r="F10" s="179" t="s">
        <v>13</v>
      </c>
      <c r="G10" s="231">
        <v>74375</v>
      </c>
      <c r="H10" s="16"/>
      <c r="I10" s="199">
        <v>44937</v>
      </c>
      <c r="J10" s="200" t="s">
        <v>681</v>
      </c>
      <c r="K10" s="200" t="s">
        <v>682</v>
      </c>
      <c r="L10" s="201" t="s">
        <v>13</v>
      </c>
      <c r="M10" s="201">
        <v>1</v>
      </c>
      <c r="N10" s="374">
        <v>18005.502060000003</v>
      </c>
      <c r="P10" s="101" t="s">
        <v>60</v>
      </c>
      <c r="Q10" s="94">
        <v>0</v>
      </c>
    </row>
    <row r="11" spans="1:17" ht="15.75" thickBot="1" x14ac:dyDescent="0.3">
      <c r="C11" s="186">
        <v>1937</v>
      </c>
      <c r="D11" s="187">
        <v>45063</v>
      </c>
      <c r="E11" s="188" t="s">
        <v>2219</v>
      </c>
      <c r="F11" s="242" t="s">
        <v>13</v>
      </c>
      <c r="G11" s="232">
        <v>44625</v>
      </c>
      <c r="H11" s="16"/>
      <c r="I11" s="370">
        <v>45063</v>
      </c>
      <c r="J11" s="371" t="s">
        <v>675</v>
      </c>
      <c r="K11" s="371" t="s">
        <v>676</v>
      </c>
      <c r="L11" s="198" t="s">
        <v>13</v>
      </c>
      <c r="M11" s="198">
        <v>2</v>
      </c>
      <c r="N11" s="233">
        <v>265559.44324000005</v>
      </c>
      <c r="P11" s="101" t="s">
        <v>61</v>
      </c>
      <c r="Q11" s="94">
        <v>0</v>
      </c>
    </row>
    <row r="12" spans="1:17" ht="15.75" thickBot="1" x14ac:dyDescent="0.3">
      <c r="C12" s="569">
        <v>508</v>
      </c>
      <c r="D12" s="570">
        <v>45261</v>
      </c>
      <c r="E12" s="416" t="s">
        <v>4945</v>
      </c>
      <c r="F12" s="416" t="s">
        <v>13</v>
      </c>
      <c r="G12" s="571">
        <v>44625</v>
      </c>
      <c r="H12" s="16"/>
      <c r="I12" s="203">
        <v>45063</v>
      </c>
      <c r="J12" s="196" t="s">
        <v>681</v>
      </c>
      <c r="K12" s="196" t="s">
        <v>682</v>
      </c>
      <c r="L12" s="197" t="s">
        <v>13</v>
      </c>
      <c r="M12" s="197">
        <v>1</v>
      </c>
      <c r="N12" s="231">
        <v>18346.135989999999</v>
      </c>
      <c r="P12" s="101" t="s">
        <v>62</v>
      </c>
      <c r="Q12" s="94">
        <f>SUM(N15)</f>
        <v>258700.16899999999</v>
      </c>
    </row>
    <row r="13" spans="1:17" x14ac:dyDescent="0.25">
      <c r="D13" s="167"/>
      <c r="E13" s="168"/>
      <c r="F13" s="169"/>
      <c r="G13" s="170"/>
      <c r="H13" s="16"/>
      <c r="I13" s="203">
        <v>45063</v>
      </c>
      <c r="J13" s="196" t="s">
        <v>677</v>
      </c>
      <c r="K13" s="196" t="s">
        <v>678</v>
      </c>
      <c r="L13" s="197" t="s">
        <v>13</v>
      </c>
      <c r="M13" s="197">
        <v>1</v>
      </c>
      <c r="N13" s="231">
        <v>48243.195</v>
      </c>
      <c r="P13" s="101" t="s">
        <v>63</v>
      </c>
      <c r="Q13" s="94">
        <v>0</v>
      </c>
    </row>
    <row r="14" spans="1:17" ht="15.75" thickBot="1" x14ac:dyDescent="0.3">
      <c r="D14" s="16"/>
      <c r="E14" s="16"/>
      <c r="F14" s="16"/>
      <c r="G14" s="176"/>
      <c r="H14" s="16"/>
      <c r="I14" s="199">
        <v>45063</v>
      </c>
      <c r="J14" s="200" t="s">
        <v>2220</v>
      </c>
      <c r="K14" s="200" t="s">
        <v>2221</v>
      </c>
      <c r="L14" s="201" t="s">
        <v>13</v>
      </c>
      <c r="M14" s="201">
        <v>1</v>
      </c>
      <c r="N14" s="232">
        <v>21440.460859999999</v>
      </c>
      <c r="P14" s="101" t="s">
        <v>64</v>
      </c>
      <c r="Q14" s="94">
        <v>0</v>
      </c>
    </row>
    <row r="15" spans="1:17" ht="15.75" thickBot="1" x14ac:dyDescent="0.3">
      <c r="D15" s="16"/>
      <c r="E15" s="16"/>
      <c r="F15" s="16"/>
      <c r="G15" s="16"/>
      <c r="H15" s="16"/>
      <c r="I15" s="515">
        <v>45160</v>
      </c>
      <c r="J15" s="516" t="s">
        <v>3626</v>
      </c>
      <c r="K15" s="516" t="s">
        <v>3627</v>
      </c>
      <c r="L15" s="517" t="s">
        <v>13</v>
      </c>
      <c r="M15" s="518">
        <v>1</v>
      </c>
      <c r="N15" s="459">
        <v>258700.16899999999</v>
      </c>
      <c r="P15" s="101" t="s">
        <v>65</v>
      </c>
      <c r="Q15" s="94">
        <f>SUM(N16:N23)</f>
        <v>885126.17047399993</v>
      </c>
    </row>
    <row r="16" spans="1:17" ht="15.75" thickBot="1" x14ac:dyDescent="0.3">
      <c r="D16" s="16"/>
      <c r="E16" s="16"/>
      <c r="F16" s="16"/>
      <c r="G16" s="16"/>
      <c r="H16" s="16"/>
      <c r="I16" s="548">
        <v>45260</v>
      </c>
      <c r="J16" s="417" t="s">
        <v>1159</v>
      </c>
      <c r="K16" s="417" t="s">
        <v>4730</v>
      </c>
      <c r="L16" s="417" t="s">
        <v>13</v>
      </c>
      <c r="M16" s="558">
        <v>1</v>
      </c>
      <c r="N16" s="468">
        <v>476766.0625</v>
      </c>
      <c r="P16" s="115" t="s">
        <v>66</v>
      </c>
      <c r="Q16" s="116">
        <f>SUM(G12)</f>
        <v>44625</v>
      </c>
    </row>
    <row r="17" spans="4:17" ht="15.75" thickBot="1" x14ac:dyDescent="0.3">
      <c r="D17" s="16"/>
      <c r="E17" s="16"/>
      <c r="F17" s="16"/>
      <c r="G17" s="16"/>
      <c r="H17" s="16"/>
      <c r="I17" s="536">
        <v>45260</v>
      </c>
      <c r="J17" s="415" t="s">
        <v>233</v>
      </c>
      <c r="K17" s="415" t="s">
        <v>4230</v>
      </c>
      <c r="L17" s="415" t="s">
        <v>13</v>
      </c>
      <c r="M17" s="557">
        <v>1.2</v>
      </c>
      <c r="N17" s="482">
        <v>7284.2537039999997</v>
      </c>
      <c r="P17" s="67" t="s">
        <v>26</v>
      </c>
      <c r="Q17" s="71">
        <f>SUM(Q5:Q16)</f>
        <v>2116287.2260506665</v>
      </c>
    </row>
    <row r="18" spans="4:17" x14ac:dyDescent="0.25">
      <c r="D18" s="16"/>
      <c r="E18" s="16"/>
      <c r="F18" s="16"/>
      <c r="G18" s="16"/>
      <c r="H18" s="16"/>
      <c r="I18" s="536">
        <v>45260</v>
      </c>
      <c r="J18" s="415" t="s">
        <v>4731</v>
      </c>
      <c r="K18" s="415" t="s">
        <v>4732</v>
      </c>
      <c r="L18" s="415" t="s">
        <v>13</v>
      </c>
      <c r="M18" s="557">
        <v>1</v>
      </c>
      <c r="N18" s="482">
        <v>24755.094000000005</v>
      </c>
    </row>
    <row r="19" spans="4:17" x14ac:dyDescent="0.25">
      <c r="D19" s="16"/>
      <c r="E19" s="16"/>
      <c r="F19" s="16"/>
      <c r="G19" s="16"/>
      <c r="H19" s="16"/>
      <c r="I19" s="536">
        <v>45260</v>
      </c>
      <c r="J19" s="415" t="s">
        <v>4733</v>
      </c>
      <c r="K19" s="415" t="s">
        <v>4734</v>
      </c>
      <c r="L19" s="415" t="s">
        <v>13</v>
      </c>
      <c r="M19" s="557">
        <v>1</v>
      </c>
      <c r="N19" s="482">
        <v>37522.485000000001</v>
      </c>
    </row>
    <row r="20" spans="4:17" x14ac:dyDescent="0.25">
      <c r="D20" s="16"/>
      <c r="E20" s="16"/>
      <c r="F20" s="16"/>
      <c r="G20" s="16"/>
      <c r="H20" s="16"/>
      <c r="I20" s="536">
        <v>45260</v>
      </c>
      <c r="J20" s="415" t="s">
        <v>675</v>
      </c>
      <c r="K20" s="415" t="s">
        <v>4735</v>
      </c>
      <c r="L20" s="415" t="s">
        <v>13</v>
      </c>
      <c r="M20" s="557">
        <v>2</v>
      </c>
      <c r="N20" s="482">
        <v>265559.44324000005</v>
      </c>
    </row>
    <row r="21" spans="4:17" x14ac:dyDescent="0.25">
      <c r="D21" s="16"/>
      <c r="E21" s="16"/>
      <c r="F21" s="16"/>
      <c r="G21" s="16"/>
      <c r="H21" s="16"/>
      <c r="I21" s="536">
        <v>45260</v>
      </c>
      <c r="J21" s="415" t="s">
        <v>681</v>
      </c>
      <c r="K21" s="415" t="s">
        <v>682</v>
      </c>
      <c r="L21" s="415" t="s">
        <v>13</v>
      </c>
      <c r="M21" s="557">
        <v>1</v>
      </c>
      <c r="N21" s="482">
        <v>18352.416810000002</v>
      </c>
    </row>
    <row r="22" spans="4:17" x14ac:dyDescent="0.25">
      <c r="D22" s="16"/>
      <c r="E22" s="16"/>
      <c r="F22" s="16"/>
      <c r="G22" s="16"/>
      <c r="H22" s="16"/>
      <c r="I22" s="536">
        <v>45260</v>
      </c>
      <c r="J22" s="415" t="s">
        <v>677</v>
      </c>
      <c r="K22" s="415" t="s">
        <v>678</v>
      </c>
      <c r="L22" s="415" t="s">
        <v>13</v>
      </c>
      <c r="M22" s="557">
        <v>1</v>
      </c>
      <c r="N22" s="482">
        <v>48243.195</v>
      </c>
    </row>
    <row r="23" spans="4:17" ht="15.75" thickBot="1" x14ac:dyDescent="0.3">
      <c r="D23" s="16"/>
      <c r="E23" s="16"/>
      <c r="F23" s="16"/>
      <c r="G23" s="16"/>
      <c r="H23" s="16"/>
      <c r="I23" s="537">
        <v>45260</v>
      </c>
      <c r="J23" s="538" t="s">
        <v>4726</v>
      </c>
      <c r="K23" s="538" t="s">
        <v>4727</v>
      </c>
      <c r="L23" s="538" t="s">
        <v>13</v>
      </c>
      <c r="M23" s="559">
        <v>1</v>
      </c>
      <c r="N23" s="473">
        <v>6643.2202200000011</v>
      </c>
    </row>
    <row r="24" spans="4:17" x14ac:dyDescent="0.25">
      <c r="D24" s="16"/>
      <c r="E24" s="16"/>
      <c r="F24" s="16"/>
      <c r="G24" s="16"/>
      <c r="H24" s="16"/>
      <c r="I24" s="167"/>
      <c r="J24" s="168"/>
      <c r="K24" s="168"/>
      <c r="L24" s="169"/>
      <c r="M24" s="169"/>
      <c r="N24" s="170"/>
    </row>
    <row r="25" spans="4:17" x14ac:dyDescent="0.25">
      <c r="D25" s="16"/>
      <c r="E25" s="16"/>
      <c r="F25" s="16"/>
      <c r="G25" s="16"/>
      <c r="H25" s="16"/>
      <c r="I25" s="167"/>
      <c r="J25" s="168"/>
      <c r="K25" s="168"/>
      <c r="L25" s="169"/>
      <c r="M25" s="169"/>
      <c r="N25" s="170"/>
    </row>
    <row r="26" spans="4:17" x14ac:dyDescent="0.25">
      <c r="D26" s="16"/>
      <c r="E26" s="16"/>
      <c r="F26" s="16"/>
      <c r="G26" s="16"/>
      <c r="H26" s="16"/>
      <c r="I26" s="167"/>
      <c r="J26" s="168"/>
      <c r="K26" s="168"/>
      <c r="L26" s="169"/>
      <c r="M26" s="169"/>
      <c r="N26" s="170"/>
    </row>
    <row r="27" spans="4:17" x14ac:dyDescent="0.25">
      <c r="D27" s="16"/>
      <c r="E27" s="16"/>
      <c r="F27" s="16"/>
      <c r="G27" s="16"/>
      <c r="H27" s="16"/>
      <c r="I27" s="167"/>
      <c r="J27" s="168"/>
      <c r="K27" s="168"/>
      <c r="L27" s="169"/>
      <c r="M27" s="169"/>
      <c r="N27" s="170"/>
    </row>
  </sheetData>
  <mergeCells count="2">
    <mergeCell ref="I4:N5"/>
    <mergeCell ref="C4:G5"/>
  </mergeCells>
  <hyperlinks>
    <hyperlink ref="A1" location="GENERAL!A1" display="GENERAL" xr:uid="{00000000-0004-0000-1200-000000000000}"/>
    <hyperlink ref="A2" location="'PARETO '!A1" display="PARETO" xr:uid="{00000000-0004-0000-1200-000001000000}"/>
    <hyperlink ref="A3" location="'COSTO POR MES'!A1" display="COSTO POR MES" xr:uid="{00000000-0004-0000-1200-000002000000}"/>
  </hyperlinks>
  <pageMargins left="0.70866141732283472" right="0.70866141732283472" top="0.74803149606299213" bottom="0.74803149606299213" header="0.31496062992125984" footer="0.31496062992125984"/>
  <pageSetup paperSize="5" scale="75" orientation="landscape" r:id="rId1"/>
  <colBreaks count="1" manualBreakCount="1">
    <brk id="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155"/>
  <sheetViews>
    <sheetView view="pageBreakPreview" zoomScale="80" zoomScaleNormal="70" zoomScaleSheetLayoutView="8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RowHeight="15" x14ac:dyDescent="0.25"/>
  <cols>
    <col min="1" max="1" width="16.5703125" bestFit="1" customWidth="1"/>
    <col min="2" max="2" width="3.7109375" customWidth="1"/>
    <col min="3" max="3" width="7.7109375" bestFit="1" customWidth="1"/>
    <col min="5" max="5" width="66.7109375" customWidth="1"/>
    <col min="7" max="7" width="16.5703125" bestFit="1" customWidth="1"/>
    <col min="11" max="11" width="61.42578125" bestFit="1" customWidth="1"/>
    <col min="14" max="14" width="16.5703125" bestFit="1" customWidth="1"/>
    <col min="16" max="16" width="12.7109375" bestFit="1" customWidth="1"/>
    <col min="17" max="17" width="16.85546875" bestFit="1" customWidth="1"/>
  </cols>
  <sheetData>
    <row r="1" spans="1:17" ht="15.75" thickBot="1" x14ac:dyDescent="0.3">
      <c r="A1" s="75" t="s">
        <v>49</v>
      </c>
      <c r="G1" s="135">
        <f>+G2+N2</f>
        <v>89051538.155522466</v>
      </c>
    </row>
    <row r="2" spans="1:17" ht="15.75" thickBot="1" x14ac:dyDescent="0.3">
      <c r="A2" s="75" t="s">
        <v>51</v>
      </c>
      <c r="F2" s="49" t="s">
        <v>26</v>
      </c>
      <c r="G2" s="50">
        <f>SUM(G7:G72)</f>
        <v>19393995.25</v>
      </c>
      <c r="M2" s="49" t="s">
        <v>26</v>
      </c>
      <c r="N2" s="50">
        <f>SUM(N7:N155)</f>
        <v>69657542.905522466</v>
      </c>
    </row>
    <row r="3" spans="1:17" ht="15.75" thickBot="1" x14ac:dyDescent="0.3">
      <c r="A3" s="75" t="s">
        <v>67</v>
      </c>
    </row>
    <row r="4" spans="1:17" ht="15.75" thickBot="1" x14ac:dyDescent="0.3">
      <c r="C4" s="655" t="s">
        <v>17</v>
      </c>
      <c r="D4" s="656"/>
      <c r="E4" s="656"/>
      <c r="F4" s="656"/>
      <c r="G4" s="657"/>
      <c r="I4" s="661" t="s">
        <v>0</v>
      </c>
      <c r="J4" s="662"/>
      <c r="K4" s="662"/>
      <c r="L4" s="662"/>
      <c r="M4" s="662"/>
      <c r="N4" s="663"/>
      <c r="P4" s="103" t="s">
        <v>54</v>
      </c>
      <c r="Q4" s="104" t="s">
        <v>26</v>
      </c>
    </row>
    <row r="5" spans="1:17" x14ac:dyDescent="0.25">
      <c r="C5" s="658"/>
      <c r="D5" s="659"/>
      <c r="E5" s="659"/>
      <c r="F5" s="659"/>
      <c r="G5" s="660"/>
      <c r="I5" s="664"/>
      <c r="J5" s="665"/>
      <c r="K5" s="665"/>
      <c r="L5" s="665"/>
      <c r="M5" s="665"/>
      <c r="N5" s="666"/>
      <c r="P5" s="102" t="s">
        <v>55</v>
      </c>
      <c r="Q5" s="97">
        <f>SUM(G7,N7:N10)</f>
        <v>559788.92525333329</v>
      </c>
    </row>
    <row r="6" spans="1:17" ht="15.75" thickBot="1" x14ac:dyDescent="0.3">
      <c r="C6" s="274" t="s">
        <v>73</v>
      </c>
      <c r="D6" s="275" t="s">
        <v>1</v>
      </c>
      <c r="E6" s="275" t="s">
        <v>21</v>
      </c>
      <c r="F6" s="275" t="s">
        <v>2</v>
      </c>
      <c r="G6" s="276" t="s">
        <v>31</v>
      </c>
      <c r="I6" s="84" t="s">
        <v>1</v>
      </c>
      <c r="J6" s="85" t="s">
        <v>22</v>
      </c>
      <c r="K6" s="85" t="s">
        <v>21</v>
      </c>
      <c r="L6" s="85" t="s">
        <v>2</v>
      </c>
      <c r="M6" s="85" t="s">
        <v>23</v>
      </c>
      <c r="N6" s="202" t="s">
        <v>31</v>
      </c>
      <c r="P6" s="101" t="s">
        <v>56</v>
      </c>
      <c r="Q6" s="318">
        <f>SUM(G8:G9,N11:N21)</f>
        <v>550552.25522333337</v>
      </c>
    </row>
    <row r="7" spans="1:17" ht="15.75" thickBot="1" x14ac:dyDescent="0.3">
      <c r="C7" s="378">
        <v>1209</v>
      </c>
      <c r="D7" s="379">
        <v>44944</v>
      </c>
      <c r="E7" s="380" t="s">
        <v>683</v>
      </c>
      <c r="F7" s="381" t="s">
        <v>14</v>
      </c>
      <c r="G7" s="382">
        <v>104125</v>
      </c>
      <c r="H7" s="136"/>
      <c r="I7" s="370">
        <v>44938</v>
      </c>
      <c r="J7" s="371" t="s">
        <v>602</v>
      </c>
      <c r="K7" s="371" t="s">
        <v>603</v>
      </c>
      <c r="L7" s="198" t="s">
        <v>14</v>
      </c>
      <c r="M7" s="198">
        <v>4</v>
      </c>
      <c r="N7" s="372">
        <v>380701.88000000006</v>
      </c>
      <c r="P7" s="101" t="s">
        <v>57</v>
      </c>
      <c r="Q7" s="94">
        <f>SUM(N22:N29)</f>
        <v>689032.52236000006</v>
      </c>
    </row>
    <row r="8" spans="1:17" x14ac:dyDescent="0.25">
      <c r="C8" s="205">
        <v>3008</v>
      </c>
      <c r="D8" s="183">
        <v>44978</v>
      </c>
      <c r="E8" s="184" t="s">
        <v>1142</v>
      </c>
      <c r="F8" s="390" t="s">
        <v>14</v>
      </c>
      <c r="G8" s="391">
        <v>44625</v>
      </c>
      <c r="H8" s="136"/>
      <c r="I8" s="203">
        <v>44939</v>
      </c>
      <c r="J8" s="196" t="s">
        <v>233</v>
      </c>
      <c r="K8" s="196" t="s">
        <v>234</v>
      </c>
      <c r="L8" s="197" t="s">
        <v>14</v>
      </c>
      <c r="M8" s="197">
        <v>3.49</v>
      </c>
      <c r="N8" s="373">
        <v>16067.755253333335</v>
      </c>
      <c r="P8" s="101" t="s">
        <v>58</v>
      </c>
      <c r="Q8" s="94">
        <f>SUM(G10:G20,N30:N52)</f>
        <v>3701317.0655300003</v>
      </c>
    </row>
    <row r="9" spans="1:17" ht="15.75" thickBot="1" x14ac:dyDescent="0.3">
      <c r="C9" s="186">
        <v>3008</v>
      </c>
      <c r="D9" s="187">
        <v>44978</v>
      </c>
      <c r="E9" s="188" t="s">
        <v>1143</v>
      </c>
      <c r="F9" s="393" t="s">
        <v>14</v>
      </c>
      <c r="G9" s="394">
        <v>44625</v>
      </c>
      <c r="H9" s="136"/>
      <c r="I9" s="203">
        <v>44945</v>
      </c>
      <c r="J9" s="196" t="s">
        <v>684</v>
      </c>
      <c r="K9" s="196" t="s">
        <v>685</v>
      </c>
      <c r="L9" s="197" t="s">
        <v>14</v>
      </c>
      <c r="M9" s="197">
        <v>1</v>
      </c>
      <c r="N9" s="373">
        <v>37759.175999999999</v>
      </c>
      <c r="P9" s="101" t="s">
        <v>59</v>
      </c>
      <c r="Q9" s="94">
        <f>SUM(G21:G25,N53:N75)</f>
        <v>3586475.23753</v>
      </c>
    </row>
    <row r="10" spans="1:17" ht="15.75" thickBot="1" x14ac:dyDescent="0.3">
      <c r="C10" s="205">
        <v>786</v>
      </c>
      <c r="D10" s="183">
        <v>45028</v>
      </c>
      <c r="E10" s="184" t="s">
        <v>435</v>
      </c>
      <c r="F10" s="390" t="s">
        <v>14</v>
      </c>
      <c r="G10" s="391">
        <v>74375</v>
      </c>
      <c r="H10" s="136"/>
      <c r="I10" s="199">
        <v>44945</v>
      </c>
      <c r="J10" s="200" t="s">
        <v>686</v>
      </c>
      <c r="K10" s="200" t="s">
        <v>687</v>
      </c>
      <c r="L10" s="201" t="s">
        <v>14</v>
      </c>
      <c r="M10" s="201">
        <v>2</v>
      </c>
      <c r="N10" s="374">
        <v>21135.114000000001</v>
      </c>
      <c r="P10" s="101" t="s">
        <v>60</v>
      </c>
      <c r="Q10" s="94">
        <f>SUM(G26:G29,N76:N81)</f>
        <v>701011.24282000004</v>
      </c>
    </row>
    <row r="11" spans="1:17" x14ac:dyDescent="0.25">
      <c r="C11" s="440">
        <v>5618</v>
      </c>
      <c r="D11" s="386">
        <v>45029</v>
      </c>
      <c r="E11" s="387" t="s">
        <v>1792</v>
      </c>
      <c r="F11" s="388" t="s">
        <v>14</v>
      </c>
      <c r="G11" s="392">
        <v>104125</v>
      </c>
      <c r="H11" s="136"/>
      <c r="I11" s="370">
        <v>44959</v>
      </c>
      <c r="J11" s="371" t="s">
        <v>732</v>
      </c>
      <c r="K11" s="371" t="s">
        <v>733</v>
      </c>
      <c r="L11" s="198" t="s">
        <v>14</v>
      </c>
      <c r="M11" s="198">
        <v>6</v>
      </c>
      <c r="N11" s="233">
        <v>107308.18097999999</v>
      </c>
      <c r="P11" s="101" t="s">
        <v>61</v>
      </c>
      <c r="Q11" s="94">
        <f>SUM(G30:G34,N82:N100)</f>
        <v>4533049.60984</v>
      </c>
    </row>
    <row r="12" spans="1:17" x14ac:dyDescent="0.25">
      <c r="C12" s="440">
        <v>5618</v>
      </c>
      <c r="D12" s="386">
        <v>45029</v>
      </c>
      <c r="E12" s="387" t="s">
        <v>1793</v>
      </c>
      <c r="F12" s="388" t="s">
        <v>14</v>
      </c>
      <c r="G12" s="392">
        <v>44625</v>
      </c>
      <c r="H12" s="136"/>
      <c r="I12" s="203">
        <v>44961</v>
      </c>
      <c r="J12" s="196" t="s">
        <v>233</v>
      </c>
      <c r="K12" s="196" t="s">
        <v>234</v>
      </c>
      <c r="L12" s="197" t="s">
        <v>14</v>
      </c>
      <c r="M12" s="197">
        <v>2.68</v>
      </c>
      <c r="N12" s="231">
        <v>12338.562773333333</v>
      </c>
      <c r="P12" s="101" t="s">
        <v>62</v>
      </c>
      <c r="Q12" s="94">
        <f>SUM(G35:G36,N101:N103)</f>
        <v>1232508.3327199998</v>
      </c>
    </row>
    <row r="13" spans="1:17" x14ac:dyDescent="0.25">
      <c r="C13" s="440">
        <v>5618</v>
      </c>
      <c r="D13" s="386">
        <v>45029</v>
      </c>
      <c r="E13" s="387" t="s">
        <v>1794</v>
      </c>
      <c r="F13" s="388" t="s">
        <v>14</v>
      </c>
      <c r="G13" s="392">
        <v>37187.5</v>
      </c>
      <c r="H13" s="136"/>
      <c r="I13" s="203">
        <v>44961</v>
      </c>
      <c r="J13" s="196" t="s">
        <v>233</v>
      </c>
      <c r="K13" s="196" t="s">
        <v>234</v>
      </c>
      <c r="L13" s="197" t="s">
        <v>14</v>
      </c>
      <c r="M13" s="197">
        <v>0.81</v>
      </c>
      <c r="N13" s="231">
        <v>3729.1924800000002</v>
      </c>
      <c r="P13" s="101" t="s">
        <v>63</v>
      </c>
      <c r="Q13" s="94">
        <f>SUM(G37:G45,N104:N107)</f>
        <v>7902856.0842700005</v>
      </c>
    </row>
    <row r="14" spans="1:17" x14ac:dyDescent="0.25">
      <c r="C14" s="440">
        <v>3131</v>
      </c>
      <c r="D14" s="386">
        <v>45035</v>
      </c>
      <c r="E14" s="387" t="s">
        <v>1795</v>
      </c>
      <c r="F14" s="388" t="s">
        <v>14</v>
      </c>
      <c r="G14" s="392">
        <v>148750</v>
      </c>
      <c r="H14" s="136"/>
      <c r="I14" s="203">
        <v>44961</v>
      </c>
      <c r="J14" s="196" t="s">
        <v>1144</v>
      </c>
      <c r="K14" s="196" t="s">
        <v>1145</v>
      </c>
      <c r="L14" s="197" t="s">
        <v>14</v>
      </c>
      <c r="M14" s="197">
        <v>1</v>
      </c>
      <c r="N14" s="231">
        <v>26402.138489999998</v>
      </c>
      <c r="P14" s="101" t="s">
        <v>64</v>
      </c>
      <c r="Q14" s="94">
        <f>SUM(G46:G55,N108:N120)</f>
        <v>33264481.591249995</v>
      </c>
    </row>
    <row r="15" spans="1:17" x14ac:dyDescent="0.25">
      <c r="C15" s="440">
        <v>3131</v>
      </c>
      <c r="D15" s="386">
        <v>45035</v>
      </c>
      <c r="E15" s="387" t="s">
        <v>1796</v>
      </c>
      <c r="F15" s="388" t="s">
        <v>14</v>
      </c>
      <c r="G15" s="392">
        <v>178500</v>
      </c>
      <c r="H15" s="136"/>
      <c r="I15" s="203">
        <v>44961</v>
      </c>
      <c r="J15" s="196" t="s">
        <v>1146</v>
      </c>
      <c r="K15" s="196" t="s">
        <v>1147</v>
      </c>
      <c r="L15" s="197" t="s">
        <v>14</v>
      </c>
      <c r="M15" s="197">
        <v>4</v>
      </c>
      <c r="N15" s="231">
        <v>134159.11963999999</v>
      </c>
      <c r="P15" s="101" t="s">
        <v>65</v>
      </c>
      <c r="Q15" s="94">
        <f>SUM(G56:G58,N121:N152)</f>
        <v>29178689.11104</v>
      </c>
    </row>
    <row r="16" spans="1:17" ht="15.75" thickBot="1" x14ac:dyDescent="0.3">
      <c r="C16" s="440">
        <v>5625</v>
      </c>
      <c r="D16" s="386">
        <v>45037</v>
      </c>
      <c r="E16" s="387" t="s">
        <v>1797</v>
      </c>
      <c r="F16" s="388" t="s">
        <v>14</v>
      </c>
      <c r="G16" s="392">
        <v>89250</v>
      </c>
      <c r="H16" s="136"/>
      <c r="I16" s="203">
        <v>44971</v>
      </c>
      <c r="J16" s="196" t="s">
        <v>1148</v>
      </c>
      <c r="K16" s="196" t="s">
        <v>1149</v>
      </c>
      <c r="L16" s="197" t="s">
        <v>14</v>
      </c>
      <c r="M16" s="197">
        <v>1</v>
      </c>
      <c r="N16" s="231">
        <v>13390.569009999999</v>
      </c>
      <c r="P16" s="115" t="s">
        <v>66</v>
      </c>
      <c r="Q16" s="116">
        <f>SUM(G59:G72,N153:N155)</f>
        <v>3151776.1776858</v>
      </c>
    </row>
    <row r="17" spans="3:17" ht="15.75" thickBot="1" x14ac:dyDescent="0.3">
      <c r="C17" s="440">
        <v>5625</v>
      </c>
      <c r="D17" s="386">
        <v>45037</v>
      </c>
      <c r="E17" s="387" t="s">
        <v>1798</v>
      </c>
      <c r="F17" s="388" t="s">
        <v>14</v>
      </c>
      <c r="G17" s="392">
        <v>74375</v>
      </c>
      <c r="H17" s="136"/>
      <c r="I17" s="203">
        <v>44971</v>
      </c>
      <c r="J17" s="196" t="s">
        <v>1150</v>
      </c>
      <c r="K17" s="196" t="s">
        <v>1151</v>
      </c>
      <c r="L17" s="197" t="s">
        <v>14</v>
      </c>
      <c r="M17" s="197">
        <v>20</v>
      </c>
      <c r="N17" s="231">
        <v>103339.6</v>
      </c>
      <c r="P17" s="42" t="s">
        <v>26</v>
      </c>
      <c r="Q17" s="44">
        <f>SUM(Q5:Q16)</f>
        <v>89051538.155522466</v>
      </c>
    </row>
    <row r="18" spans="3:17" x14ac:dyDescent="0.25">
      <c r="C18" s="440">
        <v>5625</v>
      </c>
      <c r="D18" s="386">
        <v>45037</v>
      </c>
      <c r="E18" s="387" t="s">
        <v>1799</v>
      </c>
      <c r="F18" s="388" t="s">
        <v>14</v>
      </c>
      <c r="G18" s="392">
        <v>81812.5</v>
      </c>
      <c r="H18" s="136"/>
      <c r="I18" s="203">
        <v>44971</v>
      </c>
      <c r="J18" s="196" t="s">
        <v>233</v>
      </c>
      <c r="K18" s="196" t="s">
        <v>234</v>
      </c>
      <c r="L18" s="197" t="s">
        <v>14</v>
      </c>
      <c r="M18" s="197">
        <v>3.49</v>
      </c>
      <c r="N18" s="231">
        <v>16067.74013</v>
      </c>
    </row>
    <row r="19" spans="3:17" x14ac:dyDescent="0.25">
      <c r="C19" s="440">
        <v>5625</v>
      </c>
      <c r="D19" s="386">
        <v>45037</v>
      </c>
      <c r="E19" s="387" t="s">
        <v>1800</v>
      </c>
      <c r="F19" s="388" t="s">
        <v>14</v>
      </c>
      <c r="G19" s="392">
        <v>44625</v>
      </c>
      <c r="H19" s="136"/>
      <c r="I19" s="203">
        <v>44978</v>
      </c>
      <c r="J19" s="196" t="s">
        <v>485</v>
      </c>
      <c r="K19" s="196" t="s">
        <v>486</v>
      </c>
      <c r="L19" s="197" t="s">
        <v>14</v>
      </c>
      <c r="M19" s="197">
        <v>3</v>
      </c>
      <c r="N19" s="231">
        <v>19186.682970000002</v>
      </c>
    </row>
    <row r="20" spans="3:17" ht="15.75" thickBot="1" x14ac:dyDescent="0.3">
      <c r="C20" s="441">
        <v>5625</v>
      </c>
      <c r="D20" s="442">
        <v>45037</v>
      </c>
      <c r="E20" s="443" t="s">
        <v>1801</v>
      </c>
      <c r="F20" s="444" t="s">
        <v>14</v>
      </c>
      <c r="G20" s="394">
        <v>22312.5</v>
      </c>
      <c r="H20" s="136"/>
      <c r="I20" s="203">
        <v>44978</v>
      </c>
      <c r="J20" s="196" t="s">
        <v>1122</v>
      </c>
      <c r="K20" s="196" t="s">
        <v>1123</v>
      </c>
      <c r="L20" s="197" t="s">
        <v>14</v>
      </c>
      <c r="M20" s="197">
        <v>1</v>
      </c>
      <c r="N20" s="231">
        <v>11370.45</v>
      </c>
    </row>
    <row r="21" spans="3:17" ht="15.75" thickBot="1" x14ac:dyDescent="0.3">
      <c r="C21" s="205">
        <v>5650</v>
      </c>
      <c r="D21" s="183">
        <v>45056</v>
      </c>
      <c r="E21" s="184" t="s">
        <v>2222</v>
      </c>
      <c r="F21" s="241" t="s">
        <v>14</v>
      </c>
      <c r="G21" s="233">
        <v>89250</v>
      </c>
      <c r="H21" s="136"/>
      <c r="I21" s="199">
        <v>44978</v>
      </c>
      <c r="J21" s="200" t="s">
        <v>487</v>
      </c>
      <c r="K21" s="200" t="s">
        <v>488</v>
      </c>
      <c r="L21" s="201" t="s">
        <v>14</v>
      </c>
      <c r="M21" s="201">
        <v>1</v>
      </c>
      <c r="N21" s="232">
        <v>14010.018749999999</v>
      </c>
    </row>
    <row r="22" spans="3:17" x14ac:dyDescent="0.25">
      <c r="C22" s="185">
        <v>5650</v>
      </c>
      <c r="D22" s="177">
        <v>45056</v>
      </c>
      <c r="E22" s="178" t="s">
        <v>2223</v>
      </c>
      <c r="F22" s="179" t="s">
        <v>14</v>
      </c>
      <c r="G22" s="231">
        <v>29750</v>
      </c>
      <c r="H22" s="136"/>
      <c r="I22" s="370">
        <v>44988</v>
      </c>
      <c r="J22" s="371" t="s">
        <v>1458</v>
      </c>
      <c r="K22" s="371" t="s">
        <v>1459</v>
      </c>
      <c r="L22" s="198" t="s">
        <v>14</v>
      </c>
      <c r="M22" s="198">
        <v>1</v>
      </c>
      <c r="N22" s="233">
        <v>89509.822220000002</v>
      </c>
    </row>
    <row r="23" spans="3:17" x14ac:dyDescent="0.25">
      <c r="C23" s="185">
        <v>5650</v>
      </c>
      <c r="D23" s="177">
        <v>45056</v>
      </c>
      <c r="E23" s="178" t="s">
        <v>2224</v>
      </c>
      <c r="F23" s="179" t="s">
        <v>14</v>
      </c>
      <c r="G23" s="231">
        <v>119000</v>
      </c>
      <c r="H23" s="136"/>
      <c r="I23" s="203">
        <v>44988</v>
      </c>
      <c r="J23" s="196" t="s">
        <v>74</v>
      </c>
      <c r="K23" s="196" t="s">
        <v>75</v>
      </c>
      <c r="L23" s="197" t="s">
        <v>14</v>
      </c>
      <c r="M23" s="197">
        <v>1</v>
      </c>
      <c r="N23" s="231">
        <v>336474.853</v>
      </c>
    </row>
    <row r="24" spans="3:17" x14ac:dyDescent="0.25">
      <c r="C24" s="185">
        <v>93</v>
      </c>
      <c r="D24" s="177">
        <v>45065</v>
      </c>
      <c r="E24" s="178" t="s">
        <v>2225</v>
      </c>
      <c r="F24" s="179" t="s">
        <v>14</v>
      </c>
      <c r="G24" s="231">
        <v>37187.5</v>
      </c>
      <c r="H24" s="136"/>
      <c r="I24" s="203">
        <v>44988</v>
      </c>
      <c r="J24" s="196" t="s">
        <v>181</v>
      </c>
      <c r="K24" s="196" t="s">
        <v>182</v>
      </c>
      <c r="L24" s="197" t="s">
        <v>14</v>
      </c>
      <c r="M24" s="197">
        <v>1</v>
      </c>
      <c r="N24" s="231">
        <v>114742.0729</v>
      </c>
    </row>
    <row r="25" spans="3:17" ht="15.75" thickBot="1" x14ac:dyDescent="0.3">
      <c r="C25" s="186">
        <v>245</v>
      </c>
      <c r="D25" s="187">
        <v>45071</v>
      </c>
      <c r="E25" s="188" t="s">
        <v>2226</v>
      </c>
      <c r="F25" s="242" t="s">
        <v>14</v>
      </c>
      <c r="G25" s="232">
        <v>223125</v>
      </c>
      <c r="H25" s="136"/>
      <c r="I25" s="203">
        <v>44995</v>
      </c>
      <c r="J25" s="196" t="s">
        <v>1460</v>
      </c>
      <c r="K25" s="196" t="s">
        <v>1461</v>
      </c>
      <c r="L25" s="197" t="s">
        <v>14</v>
      </c>
      <c r="M25" s="197">
        <v>1</v>
      </c>
      <c r="N25" s="231">
        <v>36399.362999999998</v>
      </c>
    </row>
    <row r="26" spans="3:17" x14ac:dyDescent="0.25">
      <c r="C26" s="205">
        <v>3261</v>
      </c>
      <c r="D26" s="183">
        <v>45082</v>
      </c>
      <c r="E26" s="184" t="s">
        <v>2625</v>
      </c>
      <c r="F26" s="241" t="s">
        <v>14</v>
      </c>
      <c r="G26" s="233">
        <v>44625</v>
      </c>
      <c r="H26" s="136"/>
      <c r="I26" s="203">
        <v>44995</v>
      </c>
      <c r="J26" s="196" t="s">
        <v>686</v>
      </c>
      <c r="K26" s="196" t="s">
        <v>687</v>
      </c>
      <c r="L26" s="197" t="s">
        <v>14</v>
      </c>
      <c r="M26" s="197">
        <v>2</v>
      </c>
      <c r="N26" s="231">
        <v>21135.114000000001</v>
      </c>
    </row>
    <row r="27" spans="3:17" x14ac:dyDescent="0.25">
      <c r="C27" s="185">
        <v>3261</v>
      </c>
      <c r="D27" s="177">
        <v>45082</v>
      </c>
      <c r="E27" s="178" t="s">
        <v>2626</v>
      </c>
      <c r="F27" s="179" t="s">
        <v>14</v>
      </c>
      <c r="G27" s="231">
        <v>208250</v>
      </c>
      <c r="H27" s="136"/>
      <c r="I27" s="203">
        <v>44995</v>
      </c>
      <c r="J27" s="196" t="s">
        <v>686</v>
      </c>
      <c r="K27" s="196" t="s">
        <v>687</v>
      </c>
      <c r="L27" s="197" t="s">
        <v>14</v>
      </c>
      <c r="M27" s="197">
        <v>2</v>
      </c>
      <c r="N27" s="231">
        <v>21135.114000000001</v>
      </c>
    </row>
    <row r="28" spans="3:17" x14ac:dyDescent="0.25">
      <c r="C28" s="185">
        <v>3310</v>
      </c>
      <c r="D28" s="177">
        <v>45103</v>
      </c>
      <c r="E28" s="178" t="s">
        <v>2627</v>
      </c>
      <c r="F28" s="179" t="s">
        <v>14</v>
      </c>
      <c r="G28" s="231">
        <v>178500</v>
      </c>
      <c r="H28" s="136"/>
      <c r="I28" s="203">
        <v>45007</v>
      </c>
      <c r="J28" s="196" t="s">
        <v>1144</v>
      </c>
      <c r="K28" s="196" t="s">
        <v>1145</v>
      </c>
      <c r="L28" s="197" t="s">
        <v>14</v>
      </c>
      <c r="M28" s="197">
        <v>1</v>
      </c>
      <c r="N28" s="231">
        <v>25540.846239999995</v>
      </c>
    </row>
    <row r="29" spans="3:17" ht="15.75" thickBot="1" x14ac:dyDescent="0.3">
      <c r="C29" s="186">
        <v>3310</v>
      </c>
      <c r="D29" s="187">
        <v>45103</v>
      </c>
      <c r="E29" s="188" t="s">
        <v>2628</v>
      </c>
      <c r="F29" s="242" t="s">
        <v>14</v>
      </c>
      <c r="G29" s="232">
        <v>44625</v>
      </c>
      <c r="H29" s="136"/>
      <c r="I29" s="199">
        <v>45007</v>
      </c>
      <c r="J29" s="200" t="s">
        <v>1462</v>
      </c>
      <c r="K29" s="200" t="s">
        <v>1463</v>
      </c>
      <c r="L29" s="201" t="s">
        <v>14</v>
      </c>
      <c r="M29" s="201">
        <v>1</v>
      </c>
      <c r="N29" s="232">
        <v>44095.337</v>
      </c>
    </row>
    <row r="30" spans="3:17" x14ac:dyDescent="0.25">
      <c r="C30" s="477">
        <v>5978</v>
      </c>
      <c r="D30" s="478">
        <v>45113</v>
      </c>
      <c r="E30" s="479" t="s">
        <v>3097</v>
      </c>
      <c r="F30" s="480" t="s">
        <v>14</v>
      </c>
      <c r="G30" s="468">
        <v>66937.5</v>
      </c>
      <c r="H30" s="136"/>
      <c r="I30" s="370">
        <v>45020</v>
      </c>
      <c r="J30" s="371" t="s">
        <v>1802</v>
      </c>
      <c r="K30" s="371" t="s">
        <v>1803</v>
      </c>
      <c r="L30" s="198" t="s">
        <v>14</v>
      </c>
      <c r="M30" s="198">
        <v>30</v>
      </c>
      <c r="N30" s="233">
        <v>4071.5493000000006</v>
      </c>
    </row>
    <row r="31" spans="3:17" x14ac:dyDescent="0.25">
      <c r="C31" s="481">
        <v>5978</v>
      </c>
      <c r="D31" s="452">
        <v>45113</v>
      </c>
      <c r="E31" s="451" t="s">
        <v>3098</v>
      </c>
      <c r="F31" s="453" t="s">
        <v>14</v>
      </c>
      <c r="G31" s="482">
        <v>29750</v>
      </c>
      <c r="H31" s="136"/>
      <c r="I31" s="203">
        <v>45020</v>
      </c>
      <c r="J31" s="196" t="s">
        <v>594</v>
      </c>
      <c r="K31" s="196" t="s">
        <v>595</v>
      </c>
      <c r="L31" s="197" t="s">
        <v>14</v>
      </c>
      <c r="M31" s="197">
        <v>1</v>
      </c>
      <c r="N31" s="231">
        <v>609.06936999999994</v>
      </c>
    </row>
    <row r="32" spans="3:17" x14ac:dyDescent="0.25">
      <c r="C32" s="481">
        <v>834</v>
      </c>
      <c r="D32" s="452">
        <v>45115</v>
      </c>
      <c r="E32" s="451" t="s">
        <v>3099</v>
      </c>
      <c r="F32" s="453" t="s">
        <v>14</v>
      </c>
      <c r="G32" s="482">
        <v>223125</v>
      </c>
      <c r="H32" s="136"/>
      <c r="I32" s="203">
        <v>45020</v>
      </c>
      <c r="J32" s="196" t="s">
        <v>1804</v>
      </c>
      <c r="K32" s="196" t="s">
        <v>1805</v>
      </c>
      <c r="L32" s="197" t="s">
        <v>14</v>
      </c>
      <c r="M32" s="197">
        <v>1</v>
      </c>
      <c r="N32" s="231">
        <v>1040.4967300000001</v>
      </c>
    </row>
    <row r="33" spans="3:14" x14ac:dyDescent="0.25">
      <c r="C33" s="481">
        <v>834</v>
      </c>
      <c r="D33" s="452">
        <v>45115</v>
      </c>
      <c r="E33" s="451" t="s">
        <v>3100</v>
      </c>
      <c r="F33" s="453" t="s">
        <v>14</v>
      </c>
      <c r="G33" s="482">
        <v>178500</v>
      </c>
      <c r="H33" s="136"/>
      <c r="I33" s="203">
        <v>45020</v>
      </c>
      <c r="J33" s="196" t="s">
        <v>824</v>
      </c>
      <c r="K33" s="196" t="s">
        <v>825</v>
      </c>
      <c r="L33" s="197" t="s">
        <v>14</v>
      </c>
      <c r="M33" s="197">
        <v>1</v>
      </c>
      <c r="N33" s="231">
        <v>1836.6138700000001</v>
      </c>
    </row>
    <row r="34" spans="3:14" ht="15.75" thickBot="1" x14ac:dyDescent="0.3">
      <c r="C34" s="499">
        <v>834</v>
      </c>
      <c r="D34" s="500">
        <v>45115</v>
      </c>
      <c r="E34" s="501" t="s">
        <v>3101</v>
      </c>
      <c r="F34" s="502" t="s">
        <v>14</v>
      </c>
      <c r="G34" s="473">
        <v>74375</v>
      </c>
      <c r="H34" s="136"/>
      <c r="I34" s="203">
        <v>45020</v>
      </c>
      <c r="J34" s="196" t="s">
        <v>940</v>
      </c>
      <c r="K34" s="196" t="s">
        <v>941</v>
      </c>
      <c r="L34" s="197" t="s">
        <v>14</v>
      </c>
      <c r="M34" s="197">
        <v>1</v>
      </c>
      <c r="N34" s="231">
        <v>547.71535000000006</v>
      </c>
    </row>
    <row r="35" spans="3:14" x14ac:dyDescent="0.25">
      <c r="C35" s="522">
        <v>3375</v>
      </c>
      <c r="D35" s="523">
        <v>45149</v>
      </c>
      <c r="E35" s="524" t="s">
        <v>3544</v>
      </c>
      <c r="F35" s="525" t="s">
        <v>14</v>
      </c>
      <c r="G35" s="468">
        <v>59500</v>
      </c>
      <c r="H35" s="136"/>
      <c r="I35" s="203">
        <v>45020</v>
      </c>
      <c r="J35" s="196" t="s">
        <v>1229</v>
      </c>
      <c r="K35" s="196" t="s">
        <v>1230</v>
      </c>
      <c r="L35" s="197" t="s">
        <v>14</v>
      </c>
      <c r="M35" s="197">
        <v>1</v>
      </c>
      <c r="N35" s="231">
        <v>1474.2910000000002</v>
      </c>
    </row>
    <row r="36" spans="3:14" ht="15.75" thickBot="1" x14ac:dyDescent="0.3">
      <c r="C36" s="527">
        <v>3375</v>
      </c>
      <c r="D36" s="528">
        <v>45149</v>
      </c>
      <c r="E36" s="529" t="s">
        <v>3628</v>
      </c>
      <c r="F36" s="530" t="s">
        <v>14</v>
      </c>
      <c r="G36" s="473">
        <v>59500</v>
      </c>
      <c r="H36" s="136"/>
      <c r="I36" s="203">
        <v>45020</v>
      </c>
      <c r="J36" s="196" t="s">
        <v>1806</v>
      </c>
      <c r="K36" s="196" t="s">
        <v>1807</v>
      </c>
      <c r="L36" s="197" t="s">
        <v>14</v>
      </c>
      <c r="M36" s="197">
        <v>1</v>
      </c>
      <c r="N36" s="231">
        <v>206.77202</v>
      </c>
    </row>
    <row r="37" spans="3:14" x14ac:dyDescent="0.25">
      <c r="C37" s="549">
        <v>45174</v>
      </c>
      <c r="D37" s="550">
        <v>45174</v>
      </c>
      <c r="E37" s="417" t="s">
        <v>4079</v>
      </c>
      <c r="F37" s="417" t="s">
        <v>14</v>
      </c>
      <c r="G37" s="551">
        <v>74375</v>
      </c>
      <c r="H37" s="136"/>
      <c r="I37" s="203">
        <v>45020</v>
      </c>
      <c r="J37" s="196" t="s">
        <v>1808</v>
      </c>
      <c r="K37" s="196" t="s">
        <v>1809</v>
      </c>
      <c r="L37" s="197" t="s">
        <v>14</v>
      </c>
      <c r="M37" s="197">
        <v>1</v>
      </c>
      <c r="N37" s="231">
        <v>563.29363999999998</v>
      </c>
    </row>
    <row r="38" spans="3:14" x14ac:dyDescent="0.25">
      <c r="C38" s="552">
        <v>45174</v>
      </c>
      <c r="D38" s="435">
        <v>45174</v>
      </c>
      <c r="E38" s="415" t="s">
        <v>4080</v>
      </c>
      <c r="F38" s="415" t="s">
        <v>14</v>
      </c>
      <c r="G38" s="553">
        <v>44625</v>
      </c>
      <c r="H38" s="136"/>
      <c r="I38" s="203">
        <v>45033</v>
      </c>
      <c r="J38" s="196" t="s">
        <v>1810</v>
      </c>
      <c r="K38" s="196" t="s">
        <v>1811</v>
      </c>
      <c r="L38" s="197" t="s">
        <v>14</v>
      </c>
      <c r="M38" s="197">
        <v>1</v>
      </c>
      <c r="N38" s="231">
        <v>1681244.4985700001</v>
      </c>
    </row>
    <row r="39" spans="3:14" x14ac:dyDescent="0.25">
      <c r="C39" s="552">
        <v>45174</v>
      </c>
      <c r="D39" s="435">
        <v>45174</v>
      </c>
      <c r="E39" s="415" t="s">
        <v>4081</v>
      </c>
      <c r="F39" s="415" t="s">
        <v>14</v>
      </c>
      <c r="G39" s="553">
        <v>74375</v>
      </c>
      <c r="H39" s="136"/>
      <c r="I39" s="203">
        <v>45037</v>
      </c>
      <c r="J39" s="196" t="s">
        <v>378</v>
      </c>
      <c r="K39" s="196" t="s">
        <v>379</v>
      </c>
      <c r="L39" s="197" t="s">
        <v>14</v>
      </c>
      <c r="M39" s="197">
        <v>600</v>
      </c>
      <c r="N39" s="231">
        <v>20476.092000000001</v>
      </c>
    </row>
    <row r="40" spans="3:14" x14ac:dyDescent="0.25">
      <c r="C40" s="552">
        <v>45174</v>
      </c>
      <c r="D40" s="435">
        <v>45174</v>
      </c>
      <c r="E40" s="415" t="s">
        <v>4082</v>
      </c>
      <c r="F40" s="415" t="s">
        <v>14</v>
      </c>
      <c r="G40" s="553">
        <v>595000</v>
      </c>
      <c r="H40" s="136"/>
      <c r="I40" s="203">
        <v>45037</v>
      </c>
      <c r="J40" s="196" t="s">
        <v>1812</v>
      </c>
      <c r="K40" s="196" t="s">
        <v>1813</v>
      </c>
      <c r="L40" s="197" t="s">
        <v>14</v>
      </c>
      <c r="M40" s="197">
        <v>1</v>
      </c>
      <c r="N40" s="231">
        <v>7278.7897000000012</v>
      </c>
    </row>
    <row r="41" spans="3:14" x14ac:dyDescent="0.25">
      <c r="C41" s="552">
        <v>45180</v>
      </c>
      <c r="D41" s="435">
        <v>45180</v>
      </c>
      <c r="E41" s="415" t="s">
        <v>4083</v>
      </c>
      <c r="F41" s="415" t="s">
        <v>14</v>
      </c>
      <c r="G41" s="553">
        <v>371875</v>
      </c>
      <c r="H41" s="136"/>
      <c r="I41" s="203">
        <v>45037</v>
      </c>
      <c r="J41" s="196" t="s">
        <v>1814</v>
      </c>
      <c r="K41" s="196" t="s">
        <v>1815</v>
      </c>
      <c r="L41" s="197" t="s">
        <v>14</v>
      </c>
      <c r="M41" s="197">
        <v>1</v>
      </c>
      <c r="N41" s="231">
        <v>4106.8827799999999</v>
      </c>
    </row>
    <row r="42" spans="3:14" x14ac:dyDescent="0.25">
      <c r="C42" s="552">
        <v>45181</v>
      </c>
      <c r="D42" s="435">
        <v>45181</v>
      </c>
      <c r="E42" s="415" t="s">
        <v>4084</v>
      </c>
      <c r="F42" s="415" t="s">
        <v>14</v>
      </c>
      <c r="G42" s="553">
        <v>89250</v>
      </c>
      <c r="H42" s="136"/>
      <c r="I42" s="203">
        <v>45037</v>
      </c>
      <c r="J42" s="196" t="s">
        <v>362</v>
      </c>
      <c r="K42" s="196" t="s">
        <v>363</v>
      </c>
      <c r="L42" s="197" t="s">
        <v>14</v>
      </c>
      <c r="M42" s="197">
        <v>9</v>
      </c>
      <c r="N42" s="231">
        <v>5257.4640300000001</v>
      </c>
    </row>
    <row r="43" spans="3:14" x14ac:dyDescent="0.25">
      <c r="C43" s="552">
        <v>45181</v>
      </c>
      <c r="D43" s="435">
        <v>45181</v>
      </c>
      <c r="E43" s="415" t="s">
        <v>4085</v>
      </c>
      <c r="F43" s="415" t="s">
        <v>14</v>
      </c>
      <c r="G43" s="553">
        <v>119000</v>
      </c>
      <c r="H43" s="136"/>
      <c r="I43" s="203">
        <v>45037</v>
      </c>
      <c r="J43" s="196" t="s">
        <v>370</v>
      </c>
      <c r="K43" s="196" t="s">
        <v>371</v>
      </c>
      <c r="L43" s="197" t="s">
        <v>14</v>
      </c>
      <c r="M43" s="197">
        <v>1</v>
      </c>
      <c r="N43" s="231">
        <v>333.67242999999996</v>
      </c>
    </row>
    <row r="44" spans="3:14" x14ac:dyDescent="0.25">
      <c r="C44" s="552">
        <v>45181</v>
      </c>
      <c r="D44" s="435">
        <v>45181</v>
      </c>
      <c r="E44" s="415" t="s">
        <v>4086</v>
      </c>
      <c r="F44" s="415" t="s">
        <v>14</v>
      </c>
      <c r="G44" s="553">
        <v>89250</v>
      </c>
      <c r="H44" s="136"/>
      <c r="I44" s="203">
        <v>45038</v>
      </c>
      <c r="J44" s="196" t="s">
        <v>1150</v>
      </c>
      <c r="K44" s="196" t="s">
        <v>1151</v>
      </c>
      <c r="L44" s="197" t="s">
        <v>14</v>
      </c>
      <c r="M44" s="197">
        <v>20</v>
      </c>
      <c r="N44" s="231">
        <v>102113.13840000003</v>
      </c>
    </row>
    <row r="45" spans="3:14" ht="15.75" thickBot="1" x14ac:dyDescent="0.3">
      <c r="C45" s="554">
        <v>45191</v>
      </c>
      <c r="D45" s="555">
        <v>45191</v>
      </c>
      <c r="E45" s="538" t="s">
        <v>4087</v>
      </c>
      <c r="F45" s="538" t="s">
        <v>14</v>
      </c>
      <c r="G45" s="556">
        <v>44625</v>
      </c>
      <c r="H45" s="136"/>
      <c r="I45" s="203">
        <v>45038</v>
      </c>
      <c r="J45" s="196" t="s">
        <v>74</v>
      </c>
      <c r="K45" s="196" t="s">
        <v>75</v>
      </c>
      <c r="L45" s="197" t="s">
        <v>14</v>
      </c>
      <c r="M45" s="197">
        <v>2</v>
      </c>
      <c r="N45" s="231">
        <v>659949.47200000007</v>
      </c>
    </row>
    <row r="46" spans="3:14" x14ac:dyDescent="0.25">
      <c r="C46" s="549">
        <v>18702</v>
      </c>
      <c r="D46" s="550">
        <v>45201</v>
      </c>
      <c r="E46" s="417" t="s">
        <v>4476</v>
      </c>
      <c r="F46" s="417" t="s">
        <v>14</v>
      </c>
      <c r="G46" s="551">
        <v>734825</v>
      </c>
      <c r="H46" s="136"/>
      <c r="I46" s="203">
        <v>45038</v>
      </c>
      <c r="J46" s="196" t="s">
        <v>675</v>
      </c>
      <c r="K46" s="196" t="s">
        <v>676</v>
      </c>
      <c r="L46" s="197" t="s">
        <v>14</v>
      </c>
      <c r="M46" s="197">
        <v>1</v>
      </c>
      <c r="N46" s="231">
        <v>132779.72162000003</v>
      </c>
    </row>
    <row r="47" spans="3:14" x14ac:dyDescent="0.25">
      <c r="C47" s="552">
        <v>18702</v>
      </c>
      <c r="D47" s="435">
        <v>45201</v>
      </c>
      <c r="E47" s="415" t="s">
        <v>4477</v>
      </c>
      <c r="F47" s="415" t="s">
        <v>14</v>
      </c>
      <c r="G47" s="553">
        <v>734825</v>
      </c>
      <c r="H47" s="136"/>
      <c r="I47" s="203">
        <v>45040</v>
      </c>
      <c r="J47" s="196" t="s">
        <v>547</v>
      </c>
      <c r="K47" s="196" t="s">
        <v>548</v>
      </c>
      <c r="L47" s="197" t="s">
        <v>14</v>
      </c>
      <c r="M47" s="197">
        <v>3</v>
      </c>
      <c r="N47" s="231">
        <v>34515.302639999994</v>
      </c>
    </row>
    <row r="48" spans="3:14" x14ac:dyDescent="0.25">
      <c r="C48" s="552">
        <v>18702</v>
      </c>
      <c r="D48" s="435">
        <v>45201</v>
      </c>
      <c r="E48" s="415" t="s">
        <v>4478</v>
      </c>
      <c r="F48" s="415" t="s">
        <v>14</v>
      </c>
      <c r="G48" s="553">
        <v>348075</v>
      </c>
      <c r="H48" s="136"/>
      <c r="I48" s="203">
        <v>45040</v>
      </c>
      <c r="J48" s="196" t="s">
        <v>545</v>
      </c>
      <c r="K48" s="196" t="s">
        <v>546</v>
      </c>
      <c r="L48" s="197" t="s">
        <v>14</v>
      </c>
      <c r="M48" s="197">
        <v>4</v>
      </c>
      <c r="N48" s="231">
        <v>30940</v>
      </c>
    </row>
    <row r="49" spans="3:14" x14ac:dyDescent="0.25">
      <c r="C49" s="552">
        <v>18702</v>
      </c>
      <c r="D49" s="435">
        <v>45201</v>
      </c>
      <c r="E49" s="415" t="s">
        <v>4479</v>
      </c>
      <c r="F49" s="415" t="s">
        <v>14</v>
      </c>
      <c r="G49" s="553">
        <v>4254250</v>
      </c>
      <c r="H49" s="136"/>
      <c r="I49" s="203">
        <v>45040</v>
      </c>
      <c r="J49" s="196" t="s">
        <v>503</v>
      </c>
      <c r="K49" s="196" t="s">
        <v>504</v>
      </c>
      <c r="L49" s="197" t="s">
        <v>14</v>
      </c>
      <c r="M49" s="197">
        <v>4</v>
      </c>
      <c r="N49" s="231">
        <v>18950.75</v>
      </c>
    </row>
    <row r="50" spans="3:14" x14ac:dyDescent="0.25">
      <c r="C50" s="552">
        <v>18999</v>
      </c>
      <c r="D50" s="435">
        <v>45218</v>
      </c>
      <c r="E50" s="415" t="s">
        <v>4480</v>
      </c>
      <c r="F50" s="415" t="s">
        <v>14</v>
      </c>
      <c r="G50" s="553">
        <v>743750</v>
      </c>
      <c r="H50" s="136"/>
      <c r="I50" s="203">
        <v>45040</v>
      </c>
      <c r="J50" s="196" t="s">
        <v>670</v>
      </c>
      <c r="K50" s="196" t="s">
        <v>671</v>
      </c>
      <c r="L50" s="197" t="s">
        <v>14</v>
      </c>
      <c r="M50" s="197">
        <v>4</v>
      </c>
      <c r="N50" s="231">
        <v>21127.13148</v>
      </c>
    </row>
    <row r="51" spans="3:14" x14ac:dyDescent="0.25">
      <c r="C51" s="552">
        <v>18999</v>
      </c>
      <c r="D51" s="435">
        <v>45218</v>
      </c>
      <c r="E51" s="415" t="s">
        <v>4481</v>
      </c>
      <c r="F51" s="415" t="s">
        <v>14</v>
      </c>
      <c r="G51" s="553">
        <v>966875</v>
      </c>
      <c r="H51" s="136"/>
      <c r="I51" s="203">
        <v>45042</v>
      </c>
      <c r="J51" s="196" t="s">
        <v>694</v>
      </c>
      <c r="K51" s="196" t="s">
        <v>819</v>
      </c>
      <c r="L51" s="197" t="s">
        <v>14</v>
      </c>
      <c r="M51" s="197">
        <v>8</v>
      </c>
      <c r="N51" s="231">
        <v>12376</v>
      </c>
    </row>
    <row r="52" spans="3:14" ht="15.75" thickBot="1" x14ac:dyDescent="0.3">
      <c r="C52" s="552">
        <v>18999</v>
      </c>
      <c r="D52" s="435">
        <v>45218</v>
      </c>
      <c r="E52" s="415" t="s">
        <v>4482</v>
      </c>
      <c r="F52" s="415" t="s">
        <v>14</v>
      </c>
      <c r="G52" s="553">
        <v>743750</v>
      </c>
      <c r="H52" s="136"/>
      <c r="I52" s="199">
        <v>45043</v>
      </c>
      <c r="J52" s="200" t="s">
        <v>1816</v>
      </c>
      <c r="K52" s="200" t="s">
        <v>1817</v>
      </c>
      <c r="L52" s="201" t="s">
        <v>14</v>
      </c>
      <c r="M52" s="201">
        <v>4</v>
      </c>
      <c r="N52" s="232">
        <v>59580.848600000005</v>
      </c>
    </row>
    <row r="53" spans="3:14" x14ac:dyDescent="0.25">
      <c r="C53" s="552">
        <v>18999</v>
      </c>
      <c r="D53" s="435">
        <v>45218</v>
      </c>
      <c r="E53" s="415" t="s">
        <v>4483</v>
      </c>
      <c r="F53" s="415" t="s">
        <v>14</v>
      </c>
      <c r="G53" s="553">
        <v>1785000</v>
      </c>
      <c r="H53" s="136"/>
      <c r="I53" s="370">
        <v>45048</v>
      </c>
      <c r="J53" s="371" t="s">
        <v>2227</v>
      </c>
      <c r="K53" s="371" t="s">
        <v>2228</v>
      </c>
      <c r="L53" s="198" t="s">
        <v>14</v>
      </c>
      <c r="M53" s="198">
        <v>1</v>
      </c>
      <c r="N53" s="233">
        <v>167076</v>
      </c>
    </row>
    <row r="54" spans="3:14" x14ac:dyDescent="0.25">
      <c r="C54" s="552">
        <v>18999</v>
      </c>
      <c r="D54" s="435">
        <v>45218</v>
      </c>
      <c r="E54" s="415" t="s">
        <v>4484</v>
      </c>
      <c r="F54" s="415" t="s">
        <v>14</v>
      </c>
      <c r="G54" s="553">
        <v>476000</v>
      </c>
      <c r="H54" s="136"/>
      <c r="I54" s="203">
        <v>45048</v>
      </c>
      <c r="J54" s="196" t="s">
        <v>2229</v>
      </c>
      <c r="K54" s="196" t="s">
        <v>1831</v>
      </c>
      <c r="L54" s="197" t="s">
        <v>14</v>
      </c>
      <c r="M54" s="197">
        <v>1</v>
      </c>
      <c r="N54" s="231">
        <v>42929.25</v>
      </c>
    </row>
    <row r="55" spans="3:14" ht="15.75" thickBot="1" x14ac:dyDescent="0.3">
      <c r="C55" s="554">
        <v>18999</v>
      </c>
      <c r="D55" s="555">
        <v>45218</v>
      </c>
      <c r="E55" s="538" t="s">
        <v>4485</v>
      </c>
      <c r="F55" s="538" t="s">
        <v>14</v>
      </c>
      <c r="G55" s="556">
        <v>892500</v>
      </c>
      <c r="H55" s="136"/>
      <c r="I55" s="203">
        <v>45048</v>
      </c>
      <c r="J55" s="196" t="s">
        <v>2230</v>
      </c>
      <c r="K55" s="196" t="s">
        <v>2231</v>
      </c>
      <c r="L55" s="197" t="s">
        <v>14</v>
      </c>
      <c r="M55" s="197">
        <v>1</v>
      </c>
      <c r="N55" s="231">
        <v>15470</v>
      </c>
    </row>
    <row r="56" spans="3:14" x14ac:dyDescent="0.25">
      <c r="C56" s="549">
        <v>6442</v>
      </c>
      <c r="D56" s="550">
        <v>45231</v>
      </c>
      <c r="E56" s="417" t="s">
        <v>4736</v>
      </c>
      <c r="F56" s="417" t="s">
        <v>14</v>
      </c>
      <c r="G56" s="551">
        <v>119000</v>
      </c>
      <c r="H56" s="136"/>
      <c r="I56" s="203">
        <v>45048</v>
      </c>
      <c r="J56" s="196" t="s">
        <v>817</v>
      </c>
      <c r="K56" s="196" t="s">
        <v>818</v>
      </c>
      <c r="L56" s="197" t="s">
        <v>14</v>
      </c>
      <c r="M56" s="197">
        <v>8</v>
      </c>
      <c r="N56" s="231">
        <v>37128</v>
      </c>
    </row>
    <row r="57" spans="3:14" x14ac:dyDescent="0.25">
      <c r="C57" s="552">
        <v>6703</v>
      </c>
      <c r="D57" s="435">
        <v>45253</v>
      </c>
      <c r="E57" s="415" t="s">
        <v>4737</v>
      </c>
      <c r="F57" s="415" t="s">
        <v>14</v>
      </c>
      <c r="G57" s="553">
        <v>119000</v>
      </c>
      <c r="H57" s="136"/>
      <c r="I57" s="203">
        <v>45048</v>
      </c>
      <c r="J57" s="196" t="s">
        <v>670</v>
      </c>
      <c r="K57" s="196" t="s">
        <v>671</v>
      </c>
      <c r="L57" s="197" t="s">
        <v>14</v>
      </c>
      <c r="M57" s="197">
        <v>8</v>
      </c>
      <c r="N57" s="231">
        <v>42254.26296</v>
      </c>
    </row>
    <row r="58" spans="3:14" ht="15.75" thickBot="1" x14ac:dyDescent="0.3">
      <c r="C58" s="554">
        <v>6703</v>
      </c>
      <c r="D58" s="555">
        <v>45253</v>
      </c>
      <c r="E58" s="538" t="s">
        <v>4738</v>
      </c>
      <c r="F58" s="538" t="s">
        <v>14</v>
      </c>
      <c r="G58" s="556">
        <v>89250</v>
      </c>
      <c r="H58" s="136"/>
      <c r="I58" s="203">
        <v>45048</v>
      </c>
      <c r="J58" s="196" t="s">
        <v>503</v>
      </c>
      <c r="K58" s="196" t="s">
        <v>504</v>
      </c>
      <c r="L58" s="197" t="s">
        <v>14</v>
      </c>
      <c r="M58" s="197">
        <v>1</v>
      </c>
      <c r="N58" s="231">
        <v>4737.6875</v>
      </c>
    </row>
    <row r="59" spans="3:14" x14ac:dyDescent="0.25">
      <c r="C59" s="549"/>
      <c r="D59" s="594">
        <v>45262</v>
      </c>
      <c r="E59" s="595" t="s">
        <v>4946</v>
      </c>
      <c r="F59" s="595" t="s">
        <v>14</v>
      </c>
      <c r="G59" s="551"/>
      <c r="H59" s="136"/>
      <c r="I59" s="203">
        <v>45048</v>
      </c>
      <c r="J59" s="196" t="s">
        <v>551</v>
      </c>
      <c r="K59" s="196" t="s">
        <v>552</v>
      </c>
      <c r="L59" s="197" t="s">
        <v>14</v>
      </c>
      <c r="M59" s="197">
        <v>8</v>
      </c>
      <c r="N59" s="231">
        <v>12376</v>
      </c>
    </row>
    <row r="60" spans="3:14" x14ac:dyDescent="0.25">
      <c r="C60" s="552"/>
      <c r="D60" s="596">
        <v>45262</v>
      </c>
      <c r="E60" s="597" t="s">
        <v>4947</v>
      </c>
      <c r="F60" s="597" t="s">
        <v>14</v>
      </c>
      <c r="G60" s="553"/>
      <c r="H60" s="136"/>
      <c r="I60" s="203">
        <v>45048</v>
      </c>
      <c r="J60" s="196" t="s">
        <v>545</v>
      </c>
      <c r="K60" s="196" t="s">
        <v>546</v>
      </c>
      <c r="L60" s="197" t="s">
        <v>14</v>
      </c>
      <c r="M60" s="197">
        <v>2</v>
      </c>
      <c r="N60" s="231">
        <v>15470</v>
      </c>
    </row>
    <row r="61" spans="3:14" x14ac:dyDescent="0.25">
      <c r="C61" s="552"/>
      <c r="D61" s="596">
        <v>45262</v>
      </c>
      <c r="E61" s="597" t="s">
        <v>4948</v>
      </c>
      <c r="F61" s="597" t="s">
        <v>14</v>
      </c>
      <c r="G61" s="553"/>
      <c r="H61" s="136"/>
      <c r="I61" s="203">
        <v>45048</v>
      </c>
      <c r="J61" s="196" t="s">
        <v>1834</v>
      </c>
      <c r="K61" s="196" t="s">
        <v>516</v>
      </c>
      <c r="L61" s="197" t="s">
        <v>14</v>
      </c>
      <c r="M61" s="197">
        <v>5</v>
      </c>
      <c r="N61" s="231">
        <v>3867.5</v>
      </c>
    </row>
    <row r="62" spans="3:14" x14ac:dyDescent="0.25">
      <c r="C62" s="552"/>
      <c r="D62" s="596">
        <v>45262</v>
      </c>
      <c r="E62" s="597" t="s">
        <v>4949</v>
      </c>
      <c r="F62" s="597" t="s">
        <v>14</v>
      </c>
      <c r="G62" s="553"/>
      <c r="H62" s="136"/>
      <c r="I62" s="203">
        <v>45048</v>
      </c>
      <c r="J62" s="196" t="s">
        <v>694</v>
      </c>
      <c r="K62" s="196" t="s">
        <v>819</v>
      </c>
      <c r="L62" s="197" t="s">
        <v>14</v>
      </c>
      <c r="M62" s="197">
        <v>5</v>
      </c>
      <c r="N62" s="231">
        <v>7735</v>
      </c>
    </row>
    <row r="63" spans="3:14" x14ac:dyDescent="0.25">
      <c r="C63" s="552"/>
      <c r="D63" s="596">
        <v>45262</v>
      </c>
      <c r="E63" s="597" t="s">
        <v>4948</v>
      </c>
      <c r="F63" s="597" t="s">
        <v>14</v>
      </c>
      <c r="G63" s="553"/>
      <c r="H63" s="136"/>
      <c r="I63" s="203">
        <v>45055</v>
      </c>
      <c r="J63" s="196" t="s">
        <v>2232</v>
      </c>
      <c r="K63" s="196" t="s">
        <v>2233</v>
      </c>
      <c r="L63" s="197" t="s">
        <v>14</v>
      </c>
      <c r="M63" s="197">
        <v>1</v>
      </c>
      <c r="N63" s="231">
        <v>1887.4946999999997</v>
      </c>
    </row>
    <row r="64" spans="3:14" x14ac:dyDescent="0.25">
      <c r="C64" s="552"/>
      <c r="D64" s="596">
        <v>45262</v>
      </c>
      <c r="E64" s="597" t="s">
        <v>4947</v>
      </c>
      <c r="F64" s="597" t="s">
        <v>14</v>
      </c>
      <c r="G64" s="553"/>
      <c r="H64" s="136"/>
      <c r="I64" s="203">
        <v>45055</v>
      </c>
      <c r="J64" s="196" t="s">
        <v>940</v>
      </c>
      <c r="K64" s="196" t="s">
        <v>941</v>
      </c>
      <c r="L64" s="197" t="s">
        <v>14</v>
      </c>
      <c r="M64" s="197">
        <v>1</v>
      </c>
      <c r="N64" s="231">
        <v>547.71535000000006</v>
      </c>
    </row>
    <row r="65" spans="3:14" x14ac:dyDescent="0.25">
      <c r="C65" s="552"/>
      <c r="D65" s="596">
        <v>45262</v>
      </c>
      <c r="E65" s="597" t="s">
        <v>4946</v>
      </c>
      <c r="F65" s="597" t="s">
        <v>14</v>
      </c>
      <c r="G65" s="553"/>
      <c r="H65" s="136"/>
      <c r="I65" s="203">
        <v>45055</v>
      </c>
      <c r="J65" s="196" t="s">
        <v>301</v>
      </c>
      <c r="K65" s="196" t="s">
        <v>302</v>
      </c>
      <c r="L65" s="197" t="s">
        <v>14</v>
      </c>
      <c r="M65" s="197">
        <v>32</v>
      </c>
      <c r="N65" s="231">
        <v>866357.12800000003</v>
      </c>
    </row>
    <row r="66" spans="3:14" x14ac:dyDescent="0.25">
      <c r="C66" s="552" t="s">
        <v>4950</v>
      </c>
      <c r="D66" s="435">
        <v>45262</v>
      </c>
      <c r="E66" s="415" t="s">
        <v>4951</v>
      </c>
      <c r="F66" s="415" t="s">
        <v>14</v>
      </c>
      <c r="G66" s="553">
        <v>74375</v>
      </c>
      <c r="H66" s="136"/>
      <c r="I66" s="203">
        <v>45055</v>
      </c>
      <c r="J66" s="196" t="s">
        <v>2234</v>
      </c>
      <c r="K66" s="196" t="s">
        <v>2235</v>
      </c>
      <c r="L66" s="197" t="s">
        <v>14</v>
      </c>
      <c r="M66" s="197">
        <v>1</v>
      </c>
      <c r="N66" s="231">
        <v>31185.740949999996</v>
      </c>
    </row>
    <row r="67" spans="3:14" x14ac:dyDescent="0.25">
      <c r="C67" s="552">
        <v>19167</v>
      </c>
      <c r="D67" s="435">
        <v>45264</v>
      </c>
      <c r="E67" s="415" t="s">
        <v>4946</v>
      </c>
      <c r="F67" s="415" t="s">
        <v>14</v>
      </c>
      <c r="G67" s="553">
        <v>267750</v>
      </c>
      <c r="H67" s="136"/>
      <c r="I67" s="203">
        <v>45055</v>
      </c>
      <c r="J67" s="196" t="s">
        <v>2236</v>
      </c>
      <c r="K67" s="196" t="s">
        <v>2237</v>
      </c>
      <c r="L67" s="197" t="s">
        <v>14</v>
      </c>
      <c r="M67" s="197">
        <v>1</v>
      </c>
      <c r="N67" s="231">
        <v>73327.8</v>
      </c>
    </row>
    <row r="68" spans="3:14" x14ac:dyDescent="0.25">
      <c r="C68" s="552">
        <v>19167</v>
      </c>
      <c r="D68" s="435">
        <v>45264</v>
      </c>
      <c r="E68" s="415" t="s">
        <v>4947</v>
      </c>
      <c r="F68" s="415" t="s">
        <v>14</v>
      </c>
      <c r="G68" s="553">
        <v>148750</v>
      </c>
      <c r="H68" s="136"/>
      <c r="I68" s="203">
        <v>45055</v>
      </c>
      <c r="J68" s="196" t="s">
        <v>2238</v>
      </c>
      <c r="K68" s="196" t="s">
        <v>2239</v>
      </c>
      <c r="L68" s="197" t="s">
        <v>14</v>
      </c>
      <c r="M68" s="197">
        <v>1</v>
      </c>
      <c r="N68" s="231">
        <v>116130.11865</v>
      </c>
    </row>
    <row r="69" spans="3:14" x14ac:dyDescent="0.25">
      <c r="C69" s="552">
        <v>19167</v>
      </c>
      <c r="D69" s="435">
        <v>45264</v>
      </c>
      <c r="E69" s="415" t="s">
        <v>4952</v>
      </c>
      <c r="F69" s="415" t="s">
        <v>14</v>
      </c>
      <c r="G69" s="553">
        <v>223125</v>
      </c>
      <c r="H69" s="136"/>
      <c r="I69" s="203">
        <v>45055</v>
      </c>
      <c r="J69" s="196" t="s">
        <v>2240</v>
      </c>
      <c r="K69" s="196" t="s">
        <v>2241</v>
      </c>
      <c r="L69" s="197" t="s">
        <v>14</v>
      </c>
      <c r="M69" s="197">
        <v>1</v>
      </c>
      <c r="N69" s="231">
        <v>160763.34274000002</v>
      </c>
    </row>
    <row r="70" spans="3:14" x14ac:dyDescent="0.25">
      <c r="C70" s="552">
        <v>19167</v>
      </c>
      <c r="D70" s="435">
        <v>45264</v>
      </c>
      <c r="E70" s="415" t="s">
        <v>4965</v>
      </c>
      <c r="F70" s="415" t="s">
        <v>14</v>
      </c>
      <c r="G70" s="553">
        <v>416500</v>
      </c>
      <c r="H70" s="136"/>
      <c r="I70" s="203">
        <v>45055</v>
      </c>
      <c r="J70" s="196" t="s">
        <v>233</v>
      </c>
      <c r="K70" s="196" t="s">
        <v>234</v>
      </c>
      <c r="L70" s="197" t="s">
        <v>14</v>
      </c>
      <c r="M70" s="197">
        <v>6.04</v>
      </c>
      <c r="N70" s="231">
        <v>28253.930120000001</v>
      </c>
    </row>
    <row r="71" spans="3:14" x14ac:dyDescent="0.25">
      <c r="C71" s="552">
        <v>19167</v>
      </c>
      <c r="D71" s="435">
        <v>45264</v>
      </c>
      <c r="E71" s="415" t="s">
        <v>4953</v>
      </c>
      <c r="F71" s="415" t="s">
        <v>14</v>
      </c>
      <c r="G71" s="553">
        <v>285600</v>
      </c>
      <c r="H71" s="136"/>
      <c r="I71" s="203">
        <v>45055</v>
      </c>
      <c r="J71" s="196" t="s">
        <v>2242</v>
      </c>
      <c r="K71" s="196" t="s">
        <v>2243</v>
      </c>
      <c r="L71" s="197" t="s">
        <v>14</v>
      </c>
      <c r="M71" s="197">
        <v>1</v>
      </c>
      <c r="N71" s="231">
        <v>132116.92494</v>
      </c>
    </row>
    <row r="72" spans="3:14" ht="15.75" thickBot="1" x14ac:dyDescent="0.3">
      <c r="C72" s="554">
        <v>19167</v>
      </c>
      <c r="D72" s="555">
        <v>45264</v>
      </c>
      <c r="E72" s="538" t="s">
        <v>4954</v>
      </c>
      <c r="F72" s="538" t="s">
        <v>14</v>
      </c>
      <c r="G72" s="556">
        <v>1709107.75</v>
      </c>
      <c r="H72" s="136"/>
      <c r="I72" s="203">
        <v>45061</v>
      </c>
      <c r="J72" s="196" t="s">
        <v>307</v>
      </c>
      <c r="K72" s="196" t="s">
        <v>308</v>
      </c>
      <c r="L72" s="197" t="s">
        <v>14</v>
      </c>
      <c r="M72" s="197">
        <v>2</v>
      </c>
      <c r="N72" s="231">
        <v>1127906.9638200002</v>
      </c>
    </row>
    <row r="73" spans="3:14" x14ac:dyDescent="0.25">
      <c r="D73" s="136"/>
      <c r="E73" s="136"/>
      <c r="F73" s="136"/>
      <c r="G73" s="136"/>
      <c r="H73" s="136"/>
      <c r="I73" s="203">
        <v>45063</v>
      </c>
      <c r="J73" s="196" t="s">
        <v>2244</v>
      </c>
      <c r="K73" s="196" t="s">
        <v>2245</v>
      </c>
      <c r="L73" s="197" t="s">
        <v>14</v>
      </c>
      <c r="M73" s="197">
        <v>1</v>
      </c>
      <c r="N73" s="231">
        <v>30940</v>
      </c>
    </row>
    <row r="74" spans="3:14" x14ac:dyDescent="0.25">
      <c r="D74" s="136"/>
      <c r="E74" s="136"/>
      <c r="F74" s="136"/>
      <c r="G74" s="136"/>
      <c r="H74" s="136"/>
      <c r="I74" s="203">
        <v>45070</v>
      </c>
      <c r="J74" s="196" t="s">
        <v>1150</v>
      </c>
      <c r="K74" s="196" t="s">
        <v>1151</v>
      </c>
      <c r="L74" s="197" t="s">
        <v>14</v>
      </c>
      <c r="M74" s="197">
        <v>20</v>
      </c>
      <c r="N74" s="231">
        <v>102102.61879999998</v>
      </c>
    </row>
    <row r="75" spans="3:14" ht="15.75" thickBot="1" x14ac:dyDescent="0.3">
      <c r="D75" s="136"/>
      <c r="E75" s="136"/>
      <c r="F75" s="136"/>
      <c r="G75" s="136"/>
      <c r="H75" s="136"/>
      <c r="I75" s="199">
        <v>45073</v>
      </c>
      <c r="J75" s="200" t="s">
        <v>2246</v>
      </c>
      <c r="K75" s="200" t="s">
        <v>2247</v>
      </c>
      <c r="L75" s="201" t="s">
        <v>14</v>
      </c>
      <c r="M75" s="201">
        <v>1</v>
      </c>
      <c r="N75" s="232">
        <v>67599.258999999991</v>
      </c>
    </row>
    <row r="76" spans="3:14" x14ac:dyDescent="0.25">
      <c r="D76" s="136"/>
      <c r="E76" s="136"/>
      <c r="F76" s="136"/>
      <c r="G76" s="136"/>
      <c r="H76" s="136"/>
      <c r="I76" s="370">
        <v>45090</v>
      </c>
      <c r="J76" s="371" t="s">
        <v>2629</v>
      </c>
      <c r="K76" s="371" t="s">
        <v>2630</v>
      </c>
      <c r="L76" s="198" t="s">
        <v>14</v>
      </c>
      <c r="M76" s="198">
        <v>2</v>
      </c>
      <c r="N76" s="233">
        <v>1416.6807200000001</v>
      </c>
    </row>
    <row r="77" spans="3:14" x14ac:dyDescent="0.25">
      <c r="D77" s="136"/>
      <c r="E77" s="136"/>
      <c r="F77" s="136"/>
      <c r="G77" s="136"/>
      <c r="H77" s="136"/>
      <c r="I77" s="203">
        <v>45090</v>
      </c>
      <c r="J77" s="196" t="s">
        <v>794</v>
      </c>
      <c r="K77" s="196" t="s">
        <v>795</v>
      </c>
      <c r="L77" s="197" t="s">
        <v>14</v>
      </c>
      <c r="M77" s="197">
        <v>4</v>
      </c>
      <c r="N77" s="231">
        <v>5769.9387200000001</v>
      </c>
    </row>
    <row r="78" spans="3:14" x14ac:dyDescent="0.25">
      <c r="D78" s="136"/>
      <c r="E78" s="136"/>
      <c r="F78" s="136"/>
      <c r="G78" s="136"/>
      <c r="H78" s="136"/>
      <c r="I78" s="203">
        <v>45090</v>
      </c>
      <c r="J78" s="196" t="s">
        <v>2631</v>
      </c>
      <c r="K78" s="196" t="s">
        <v>2632</v>
      </c>
      <c r="L78" s="197" t="s">
        <v>14</v>
      </c>
      <c r="M78" s="197">
        <v>14</v>
      </c>
      <c r="N78" s="231">
        <v>9312.94</v>
      </c>
    </row>
    <row r="79" spans="3:14" x14ac:dyDescent="0.25">
      <c r="D79" s="136"/>
      <c r="E79" s="136"/>
      <c r="F79" s="136"/>
      <c r="G79" s="136"/>
      <c r="H79" s="136"/>
      <c r="I79" s="203">
        <v>45090</v>
      </c>
      <c r="J79" s="196" t="s">
        <v>2633</v>
      </c>
      <c r="K79" s="196" t="s">
        <v>2634</v>
      </c>
      <c r="L79" s="197" t="s">
        <v>14</v>
      </c>
      <c r="M79" s="197">
        <v>10</v>
      </c>
      <c r="N79" s="231">
        <v>6557.7329999999984</v>
      </c>
    </row>
    <row r="80" spans="3:14" x14ac:dyDescent="0.25">
      <c r="D80" s="136"/>
      <c r="E80" s="136"/>
      <c r="F80" s="136"/>
      <c r="G80" s="136"/>
      <c r="H80" s="136"/>
      <c r="I80" s="203">
        <v>45100</v>
      </c>
      <c r="J80" s="196" t="s">
        <v>2635</v>
      </c>
      <c r="K80" s="196" t="s">
        <v>2636</v>
      </c>
      <c r="L80" s="197" t="s">
        <v>14</v>
      </c>
      <c r="M80" s="197">
        <v>1</v>
      </c>
      <c r="N80" s="231">
        <v>189799.883</v>
      </c>
    </row>
    <row r="81" spans="4:14" ht="15.75" thickBot="1" x14ac:dyDescent="0.3">
      <c r="D81" s="136"/>
      <c r="E81" s="136"/>
      <c r="F81" s="136"/>
      <c r="G81" s="136"/>
      <c r="H81" s="136"/>
      <c r="I81" s="199">
        <v>45105</v>
      </c>
      <c r="J81" s="200" t="s">
        <v>2637</v>
      </c>
      <c r="K81" s="200" t="s">
        <v>2638</v>
      </c>
      <c r="L81" s="201" t="s">
        <v>14</v>
      </c>
      <c r="M81" s="201">
        <v>1</v>
      </c>
      <c r="N81" s="232">
        <v>12154.06738</v>
      </c>
    </row>
    <row r="82" spans="4:14" x14ac:dyDescent="0.25">
      <c r="D82" s="136"/>
      <c r="E82" s="136"/>
      <c r="F82" s="136"/>
      <c r="G82" s="136"/>
      <c r="H82" s="136"/>
      <c r="I82" s="464">
        <v>45112</v>
      </c>
      <c r="J82" s="465" t="s">
        <v>3104</v>
      </c>
      <c r="K82" s="465" t="s">
        <v>3105</v>
      </c>
      <c r="L82" s="466" t="s">
        <v>14</v>
      </c>
      <c r="M82" s="467">
        <v>1</v>
      </c>
      <c r="N82" s="468">
        <v>44642.598910000001</v>
      </c>
    </row>
    <row r="83" spans="4:14" x14ac:dyDescent="0.25">
      <c r="D83" s="136"/>
      <c r="E83" s="136"/>
      <c r="F83" s="136"/>
      <c r="G83" s="136"/>
      <c r="H83" s="136"/>
      <c r="I83" s="491">
        <v>45118</v>
      </c>
      <c r="J83" s="461" t="s">
        <v>74</v>
      </c>
      <c r="K83" s="461" t="s">
        <v>75</v>
      </c>
      <c r="L83" s="462" t="s">
        <v>14</v>
      </c>
      <c r="M83" s="463">
        <v>1</v>
      </c>
      <c r="N83" s="482">
        <v>346256.01400000002</v>
      </c>
    </row>
    <row r="84" spans="4:14" x14ac:dyDescent="0.25">
      <c r="D84" s="136"/>
      <c r="E84" s="136"/>
      <c r="F84" s="136"/>
      <c r="G84" s="136"/>
      <c r="H84" s="136"/>
      <c r="I84" s="491">
        <v>45120</v>
      </c>
      <c r="J84" s="461" t="s">
        <v>706</v>
      </c>
      <c r="K84" s="461" t="s">
        <v>707</v>
      </c>
      <c r="L84" s="462" t="s">
        <v>14</v>
      </c>
      <c r="M84" s="463">
        <v>1</v>
      </c>
      <c r="N84" s="482">
        <v>487746.74</v>
      </c>
    </row>
    <row r="85" spans="4:14" x14ac:dyDescent="0.25">
      <c r="D85" s="136"/>
      <c r="E85" s="136"/>
      <c r="F85" s="136"/>
      <c r="G85" s="136"/>
      <c r="H85" s="136"/>
      <c r="I85" s="491">
        <v>45121</v>
      </c>
      <c r="J85" s="461" t="s">
        <v>809</v>
      </c>
      <c r="K85" s="461" t="s">
        <v>810</v>
      </c>
      <c r="L85" s="462" t="s">
        <v>14</v>
      </c>
      <c r="M85" s="463">
        <v>2</v>
      </c>
      <c r="N85" s="482">
        <v>185640</v>
      </c>
    </row>
    <row r="86" spans="4:14" x14ac:dyDescent="0.25">
      <c r="D86" s="136"/>
      <c r="E86" s="136"/>
      <c r="F86" s="136"/>
      <c r="G86" s="136"/>
      <c r="H86" s="136"/>
      <c r="I86" s="491">
        <v>45121</v>
      </c>
      <c r="J86" s="461" t="s">
        <v>507</v>
      </c>
      <c r="K86" s="461" t="s">
        <v>508</v>
      </c>
      <c r="L86" s="462" t="s">
        <v>14</v>
      </c>
      <c r="M86" s="463">
        <v>1</v>
      </c>
      <c r="N86" s="482">
        <v>27846</v>
      </c>
    </row>
    <row r="87" spans="4:14" x14ac:dyDescent="0.25">
      <c r="D87" s="136"/>
      <c r="E87" s="136"/>
      <c r="F87" s="136"/>
      <c r="G87" s="136"/>
      <c r="H87" s="136"/>
      <c r="I87" s="491">
        <v>45121</v>
      </c>
      <c r="J87" s="461" t="s">
        <v>817</v>
      </c>
      <c r="K87" s="461" t="s">
        <v>818</v>
      </c>
      <c r="L87" s="462" t="s">
        <v>14</v>
      </c>
      <c r="M87" s="463">
        <v>2</v>
      </c>
      <c r="N87" s="482">
        <v>9282</v>
      </c>
    </row>
    <row r="88" spans="4:14" x14ac:dyDescent="0.25">
      <c r="D88" s="136"/>
      <c r="E88" s="136"/>
      <c r="F88" s="136"/>
      <c r="G88" s="136"/>
      <c r="H88" s="136"/>
      <c r="I88" s="491">
        <v>45121</v>
      </c>
      <c r="J88" s="461" t="s">
        <v>694</v>
      </c>
      <c r="K88" s="461" t="s">
        <v>819</v>
      </c>
      <c r="L88" s="462" t="s">
        <v>14</v>
      </c>
      <c r="M88" s="463">
        <v>3</v>
      </c>
      <c r="N88" s="482">
        <v>4641</v>
      </c>
    </row>
    <row r="89" spans="4:14" x14ac:dyDescent="0.25">
      <c r="D89" s="136"/>
      <c r="E89" s="136"/>
      <c r="F89" s="136"/>
      <c r="G89" s="136"/>
      <c r="H89" s="136"/>
      <c r="I89" s="493">
        <v>45132</v>
      </c>
      <c r="J89" s="487" t="s">
        <v>191</v>
      </c>
      <c r="K89" s="488" t="s">
        <v>2695</v>
      </c>
      <c r="L89" s="489" t="s">
        <v>14</v>
      </c>
      <c r="M89" s="490">
        <v>4</v>
      </c>
      <c r="N89" s="482">
        <v>512976.5368</v>
      </c>
    </row>
    <row r="90" spans="4:14" x14ac:dyDescent="0.25">
      <c r="D90" s="136"/>
      <c r="E90" s="136"/>
      <c r="F90" s="136"/>
      <c r="G90" s="136"/>
      <c r="H90" s="136"/>
      <c r="I90" s="493">
        <v>45132</v>
      </c>
      <c r="J90" s="487" t="s">
        <v>1770</v>
      </c>
      <c r="K90" s="488" t="s">
        <v>1771</v>
      </c>
      <c r="L90" s="489" t="s">
        <v>14</v>
      </c>
      <c r="M90" s="490">
        <v>4</v>
      </c>
      <c r="N90" s="482">
        <v>619782.96380000014</v>
      </c>
    </row>
    <row r="91" spans="4:14" x14ac:dyDescent="0.25">
      <c r="D91" s="136"/>
      <c r="E91" s="136"/>
      <c r="F91" s="136"/>
      <c r="G91" s="136"/>
      <c r="H91" s="136"/>
      <c r="I91" s="493">
        <v>45133</v>
      </c>
      <c r="J91" s="487" t="s">
        <v>191</v>
      </c>
      <c r="K91" s="488" t="s">
        <v>2695</v>
      </c>
      <c r="L91" s="489" t="s">
        <v>14</v>
      </c>
      <c r="M91" s="490">
        <v>4</v>
      </c>
      <c r="N91" s="482">
        <v>512976.5368</v>
      </c>
    </row>
    <row r="92" spans="4:14" x14ac:dyDescent="0.25">
      <c r="D92" s="136"/>
      <c r="E92" s="136"/>
      <c r="F92" s="136"/>
      <c r="G92" s="136"/>
      <c r="H92" s="136"/>
      <c r="I92" s="493">
        <v>45133</v>
      </c>
      <c r="J92" s="487" t="s">
        <v>1770</v>
      </c>
      <c r="K92" s="488" t="s">
        <v>1771</v>
      </c>
      <c r="L92" s="489" t="s">
        <v>14</v>
      </c>
      <c r="M92" s="490">
        <v>4</v>
      </c>
      <c r="N92" s="482">
        <v>619496.10240000009</v>
      </c>
    </row>
    <row r="93" spans="4:14" x14ac:dyDescent="0.25">
      <c r="D93" s="136"/>
      <c r="E93" s="136"/>
      <c r="F93" s="136"/>
      <c r="G93" s="136"/>
      <c r="H93" s="136"/>
      <c r="I93" s="493">
        <v>45134</v>
      </c>
      <c r="J93" s="487" t="s">
        <v>3106</v>
      </c>
      <c r="K93" s="488" t="s">
        <v>3107</v>
      </c>
      <c r="L93" s="489" t="s">
        <v>14</v>
      </c>
      <c r="M93" s="490">
        <v>2</v>
      </c>
      <c r="N93" s="482">
        <v>458689.67690000002</v>
      </c>
    </row>
    <row r="94" spans="4:14" x14ac:dyDescent="0.25">
      <c r="D94" s="136"/>
      <c r="E94" s="136"/>
      <c r="F94" s="136"/>
      <c r="G94" s="136"/>
      <c r="H94" s="136"/>
      <c r="I94" s="493">
        <v>45134</v>
      </c>
      <c r="J94" s="487" t="s">
        <v>1460</v>
      </c>
      <c r="K94" s="488" t="s">
        <v>1461</v>
      </c>
      <c r="L94" s="489" t="s">
        <v>14</v>
      </c>
      <c r="M94" s="490">
        <v>1</v>
      </c>
      <c r="N94" s="482">
        <v>50736.030800000008</v>
      </c>
    </row>
    <row r="95" spans="4:14" x14ac:dyDescent="0.25">
      <c r="D95" s="136"/>
      <c r="E95" s="136"/>
      <c r="F95" s="136"/>
      <c r="G95" s="136"/>
      <c r="H95" s="136"/>
      <c r="I95" s="493">
        <v>45138</v>
      </c>
      <c r="J95" s="487" t="s">
        <v>3108</v>
      </c>
      <c r="K95" s="488" t="s">
        <v>3109</v>
      </c>
      <c r="L95" s="489" t="s">
        <v>14</v>
      </c>
      <c r="M95" s="490">
        <v>1</v>
      </c>
      <c r="N95" s="482">
        <v>56408.740570000002</v>
      </c>
    </row>
    <row r="96" spans="4:14" x14ac:dyDescent="0.25">
      <c r="D96" s="136"/>
      <c r="E96" s="136"/>
      <c r="F96" s="136"/>
      <c r="G96" s="136"/>
      <c r="H96" s="136"/>
      <c r="I96" s="493">
        <v>45138</v>
      </c>
      <c r="J96" s="487" t="s">
        <v>3110</v>
      </c>
      <c r="K96" s="488" t="s">
        <v>3111</v>
      </c>
      <c r="L96" s="489" t="s">
        <v>14</v>
      </c>
      <c r="M96" s="490">
        <v>2</v>
      </c>
      <c r="N96" s="482">
        <v>5723.0955600000007</v>
      </c>
    </row>
    <row r="97" spans="4:14" x14ac:dyDescent="0.25">
      <c r="D97" s="136"/>
      <c r="E97" s="136"/>
      <c r="F97" s="136"/>
      <c r="G97" s="136"/>
      <c r="H97" s="136"/>
      <c r="I97" s="493">
        <v>45138</v>
      </c>
      <c r="J97" s="487" t="s">
        <v>3112</v>
      </c>
      <c r="K97" s="488" t="s">
        <v>3113</v>
      </c>
      <c r="L97" s="489" t="s">
        <v>14</v>
      </c>
      <c r="M97" s="490">
        <v>1</v>
      </c>
      <c r="N97" s="482">
        <v>1083.16299</v>
      </c>
    </row>
    <row r="98" spans="4:14" x14ac:dyDescent="0.25">
      <c r="D98" s="136"/>
      <c r="E98" s="136"/>
      <c r="F98" s="136"/>
      <c r="G98" s="136"/>
      <c r="H98" s="136"/>
      <c r="I98" s="493">
        <v>45138</v>
      </c>
      <c r="J98" s="487" t="s">
        <v>3114</v>
      </c>
      <c r="K98" s="488" t="s">
        <v>3115</v>
      </c>
      <c r="L98" s="489" t="s">
        <v>14</v>
      </c>
      <c r="M98" s="490">
        <v>1</v>
      </c>
      <c r="N98" s="482">
        <v>5265.0598</v>
      </c>
    </row>
    <row r="99" spans="4:14" x14ac:dyDescent="0.25">
      <c r="D99" s="136"/>
      <c r="E99" s="136"/>
      <c r="F99" s="136"/>
      <c r="G99" s="136"/>
      <c r="H99" s="136"/>
      <c r="I99" s="493">
        <v>45138</v>
      </c>
      <c r="J99" s="487" t="s">
        <v>3116</v>
      </c>
      <c r="K99" s="488" t="s">
        <v>3117</v>
      </c>
      <c r="L99" s="489" t="s">
        <v>14</v>
      </c>
      <c r="M99" s="490">
        <v>2</v>
      </c>
      <c r="N99" s="482">
        <v>8238.4866199999997</v>
      </c>
    </row>
    <row r="100" spans="4:14" ht="15.75" thickBot="1" x14ac:dyDescent="0.3">
      <c r="D100" s="136"/>
      <c r="E100" s="136"/>
      <c r="F100" s="136"/>
      <c r="G100" s="136"/>
      <c r="H100" s="136"/>
      <c r="I100" s="494">
        <v>45138</v>
      </c>
      <c r="J100" s="495" t="s">
        <v>3118</v>
      </c>
      <c r="K100" s="496" t="s">
        <v>3119</v>
      </c>
      <c r="L100" s="497" t="s">
        <v>14</v>
      </c>
      <c r="M100" s="498">
        <v>1</v>
      </c>
      <c r="N100" s="473">
        <v>2931.3638900000001</v>
      </c>
    </row>
    <row r="101" spans="4:14" x14ac:dyDescent="0.25">
      <c r="D101" s="136"/>
      <c r="E101" s="136"/>
      <c r="F101" s="136"/>
      <c r="G101" s="136"/>
      <c r="H101" s="136"/>
      <c r="I101" s="512">
        <v>45141</v>
      </c>
      <c r="J101" s="479" t="s">
        <v>3629</v>
      </c>
      <c r="K101" s="479" t="s">
        <v>3630</v>
      </c>
      <c r="L101" s="466" t="s">
        <v>14</v>
      </c>
      <c r="M101" s="480">
        <v>1</v>
      </c>
      <c r="N101" s="468">
        <v>566078.28759999992</v>
      </c>
    </row>
    <row r="102" spans="4:14" x14ac:dyDescent="0.25">
      <c r="D102" s="136"/>
      <c r="E102" s="136"/>
      <c r="F102" s="136"/>
      <c r="G102" s="136"/>
      <c r="H102" s="136"/>
      <c r="I102" s="535">
        <v>45161</v>
      </c>
      <c r="J102" s="451" t="s">
        <v>602</v>
      </c>
      <c r="K102" s="451" t="s">
        <v>2945</v>
      </c>
      <c r="L102" s="462" t="s">
        <v>14</v>
      </c>
      <c r="M102" s="534">
        <v>4</v>
      </c>
      <c r="N102" s="482">
        <v>451842.52399999998</v>
      </c>
    </row>
    <row r="103" spans="4:14" ht="15.75" thickBot="1" x14ac:dyDescent="0.3">
      <c r="D103" s="136"/>
      <c r="E103" s="136"/>
      <c r="F103" s="136"/>
      <c r="G103" s="136"/>
      <c r="H103" s="136"/>
      <c r="I103" s="537">
        <v>45169</v>
      </c>
      <c r="J103" s="538" t="s">
        <v>1458</v>
      </c>
      <c r="K103" s="538" t="s">
        <v>1459</v>
      </c>
      <c r="L103" s="530" t="s">
        <v>14</v>
      </c>
      <c r="M103" s="530">
        <v>1</v>
      </c>
      <c r="N103" s="473">
        <v>95587.521120000005</v>
      </c>
    </row>
    <row r="104" spans="4:14" x14ac:dyDescent="0.25">
      <c r="D104" s="136"/>
      <c r="E104" s="136"/>
      <c r="F104" s="136"/>
      <c r="G104" s="136"/>
      <c r="H104" s="136"/>
      <c r="I104" s="548">
        <v>45184</v>
      </c>
      <c r="J104" s="417" t="s">
        <v>4088</v>
      </c>
      <c r="K104" s="417" t="s">
        <v>4089</v>
      </c>
      <c r="L104" s="417" t="s">
        <v>14</v>
      </c>
      <c r="M104" s="558">
        <v>1</v>
      </c>
      <c r="N104" s="468">
        <v>123760</v>
      </c>
    </row>
    <row r="105" spans="4:14" x14ac:dyDescent="0.25">
      <c r="D105" s="136"/>
      <c r="E105" s="136"/>
      <c r="F105" s="136"/>
      <c r="G105" s="136"/>
      <c r="H105" s="136"/>
      <c r="I105" s="536">
        <v>45187</v>
      </c>
      <c r="J105" s="415" t="s">
        <v>74</v>
      </c>
      <c r="K105" s="415" t="s">
        <v>75</v>
      </c>
      <c r="L105" s="415" t="s">
        <v>14</v>
      </c>
      <c r="M105" s="557">
        <v>1</v>
      </c>
      <c r="N105" s="482">
        <v>412675.01275000005</v>
      </c>
    </row>
    <row r="106" spans="4:14" x14ac:dyDescent="0.25">
      <c r="D106" s="136"/>
      <c r="E106" s="136"/>
      <c r="F106" s="136"/>
      <c r="G106" s="136"/>
      <c r="H106" s="136"/>
      <c r="I106" s="510">
        <v>45191</v>
      </c>
      <c r="J106" s="451" t="s">
        <v>2159</v>
      </c>
      <c r="K106" s="451" t="s">
        <v>2160</v>
      </c>
      <c r="L106" s="462" t="s">
        <v>14</v>
      </c>
      <c r="M106" s="561">
        <v>2</v>
      </c>
      <c r="N106" s="482">
        <v>5554646.0715200007</v>
      </c>
    </row>
    <row r="107" spans="4:14" ht="15.75" thickBot="1" x14ac:dyDescent="0.3">
      <c r="D107" s="136"/>
      <c r="E107" s="136"/>
      <c r="F107" s="136"/>
      <c r="G107" s="136"/>
      <c r="H107" s="136"/>
      <c r="I107" s="537">
        <v>45192</v>
      </c>
      <c r="J107" s="538" t="s">
        <v>4090</v>
      </c>
      <c r="K107" s="538" t="s">
        <v>4091</v>
      </c>
      <c r="L107" s="538" t="s">
        <v>14</v>
      </c>
      <c r="M107" s="559">
        <v>1</v>
      </c>
      <c r="N107" s="473">
        <v>309400</v>
      </c>
    </row>
    <row r="108" spans="4:14" x14ac:dyDescent="0.25">
      <c r="D108" s="136"/>
      <c r="E108" s="136"/>
      <c r="F108" s="136"/>
      <c r="G108" s="136"/>
      <c r="H108" s="136"/>
      <c r="I108" s="548">
        <v>45219</v>
      </c>
      <c r="J108" s="417" t="s">
        <v>706</v>
      </c>
      <c r="K108" s="417" t="s">
        <v>707</v>
      </c>
      <c r="L108" s="417" t="s">
        <v>14</v>
      </c>
      <c r="M108" s="558">
        <v>1</v>
      </c>
      <c r="N108" s="468">
        <v>658424.57954000006</v>
      </c>
    </row>
    <row r="109" spans="4:14" x14ac:dyDescent="0.25">
      <c r="D109" s="136"/>
      <c r="E109" s="136"/>
      <c r="F109" s="136"/>
      <c r="G109" s="136"/>
      <c r="H109" s="136"/>
      <c r="I109" s="535">
        <v>45223</v>
      </c>
      <c r="J109" s="451" t="s">
        <v>4486</v>
      </c>
      <c r="K109" s="451" t="s">
        <v>4487</v>
      </c>
      <c r="L109" s="462" t="s">
        <v>14</v>
      </c>
      <c r="M109" s="560">
        <v>1</v>
      </c>
      <c r="N109" s="482">
        <v>1606868.9</v>
      </c>
    </row>
    <row r="110" spans="4:14" x14ac:dyDescent="0.25">
      <c r="D110" s="136"/>
      <c r="E110" s="136"/>
      <c r="F110" s="136"/>
      <c r="G110" s="136"/>
      <c r="H110" s="136"/>
      <c r="I110" s="535">
        <v>45223</v>
      </c>
      <c r="J110" s="451" t="s">
        <v>4488</v>
      </c>
      <c r="K110" s="451" t="s">
        <v>4489</v>
      </c>
      <c r="L110" s="462" t="s">
        <v>14</v>
      </c>
      <c r="M110" s="560">
        <v>1</v>
      </c>
      <c r="N110" s="482">
        <v>3619980</v>
      </c>
    </row>
    <row r="111" spans="4:14" x14ac:dyDescent="0.25">
      <c r="D111" s="136"/>
      <c r="E111" s="136"/>
      <c r="F111" s="136"/>
      <c r="G111" s="136"/>
      <c r="H111" s="136"/>
      <c r="I111" s="535">
        <v>45223</v>
      </c>
      <c r="J111" s="451" t="s">
        <v>4490</v>
      </c>
      <c r="K111" s="451" t="s">
        <v>4491</v>
      </c>
      <c r="L111" s="462" t="s">
        <v>14</v>
      </c>
      <c r="M111" s="560">
        <v>1</v>
      </c>
      <c r="N111" s="482">
        <v>482664</v>
      </c>
    </row>
    <row r="112" spans="4:14" x14ac:dyDescent="0.25">
      <c r="D112" s="136"/>
      <c r="E112" s="136"/>
      <c r="F112" s="136"/>
      <c r="G112" s="136"/>
      <c r="H112" s="136"/>
      <c r="I112" s="510">
        <v>45223</v>
      </c>
      <c r="J112" s="451" t="s">
        <v>4492</v>
      </c>
      <c r="K112" s="451" t="s">
        <v>4493</v>
      </c>
      <c r="L112" s="462" t="s">
        <v>14</v>
      </c>
      <c r="M112" s="561">
        <v>1</v>
      </c>
      <c r="N112" s="482">
        <v>241332</v>
      </c>
    </row>
    <row r="113" spans="4:14" x14ac:dyDescent="0.25">
      <c r="D113" s="136"/>
      <c r="E113" s="136"/>
      <c r="F113" s="136"/>
      <c r="G113" s="136"/>
      <c r="H113" s="136"/>
      <c r="I113" s="510">
        <v>45223</v>
      </c>
      <c r="J113" s="451" t="s">
        <v>4494</v>
      </c>
      <c r="K113" s="451" t="s">
        <v>4495</v>
      </c>
      <c r="L113" s="462" t="s">
        <v>14</v>
      </c>
      <c r="M113" s="561">
        <v>1</v>
      </c>
      <c r="N113" s="482">
        <v>965328</v>
      </c>
    </row>
    <row r="114" spans="4:14" x14ac:dyDescent="0.25">
      <c r="D114" s="136"/>
      <c r="E114" s="136"/>
      <c r="F114" s="136"/>
      <c r="G114" s="136"/>
      <c r="H114" s="136"/>
      <c r="I114" s="510">
        <v>45223</v>
      </c>
      <c r="J114" s="451" t="s">
        <v>4496</v>
      </c>
      <c r="K114" s="451" t="s">
        <v>4497</v>
      </c>
      <c r="L114" s="462" t="s">
        <v>14</v>
      </c>
      <c r="M114" s="561">
        <v>1</v>
      </c>
      <c r="N114" s="482">
        <v>10055500</v>
      </c>
    </row>
    <row r="115" spans="4:14" x14ac:dyDescent="0.25">
      <c r="D115" s="136"/>
      <c r="E115" s="136"/>
      <c r="F115" s="136"/>
      <c r="G115" s="136"/>
      <c r="H115" s="136"/>
      <c r="I115" s="510">
        <v>45223</v>
      </c>
      <c r="J115" s="451" t="s">
        <v>4498</v>
      </c>
      <c r="K115" s="451" t="s">
        <v>4499</v>
      </c>
      <c r="L115" s="462" t="s">
        <v>14</v>
      </c>
      <c r="M115" s="561">
        <v>1</v>
      </c>
      <c r="N115" s="482">
        <v>587860</v>
      </c>
    </row>
    <row r="116" spans="4:14" x14ac:dyDescent="0.25">
      <c r="D116" s="136"/>
      <c r="E116" s="136"/>
      <c r="F116" s="136"/>
      <c r="G116" s="136"/>
      <c r="H116" s="136"/>
      <c r="I116" s="510">
        <v>45223</v>
      </c>
      <c r="J116" s="451" t="s">
        <v>4500</v>
      </c>
      <c r="K116" s="451" t="s">
        <v>4501</v>
      </c>
      <c r="L116" s="462" t="s">
        <v>14</v>
      </c>
      <c r="M116" s="561">
        <v>3</v>
      </c>
      <c r="N116" s="482">
        <v>1253070</v>
      </c>
    </row>
    <row r="117" spans="4:14" x14ac:dyDescent="0.25">
      <c r="D117" s="136"/>
      <c r="E117" s="136"/>
      <c r="F117" s="136"/>
      <c r="G117" s="136"/>
      <c r="H117" s="136"/>
      <c r="I117" s="510">
        <v>45224</v>
      </c>
      <c r="J117" s="451" t="s">
        <v>2240</v>
      </c>
      <c r="K117" s="451" t="s">
        <v>2241</v>
      </c>
      <c r="L117" s="462" t="s">
        <v>14</v>
      </c>
      <c r="M117" s="561">
        <v>1</v>
      </c>
      <c r="N117" s="482">
        <v>159969.99473000001</v>
      </c>
    </row>
    <row r="118" spans="4:14" x14ac:dyDescent="0.25">
      <c r="D118" s="136"/>
      <c r="E118" s="136"/>
      <c r="F118" s="136"/>
      <c r="G118" s="136"/>
      <c r="H118" s="136"/>
      <c r="I118" s="510">
        <v>45224</v>
      </c>
      <c r="J118" s="451" t="s">
        <v>1150</v>
      </c>
      <c r="K118" s="451" t="s">
        <v>1151</v>
      </c>
      <c r="L118" s="462" t="s">
        <v>14</v>
      </c>
      <c r="M118" s="561">
        <v>22.59</v>
      </c>
      <c r="N118" s="482">
        <v>110082.1995</v>
      </c>
    </row>
    <row r="119" spans="4:14" x14ac:dyDescent="0.25">
      <c r="D119" s="136"/>
      <c r="E119" s="136"/>
      <c r="F119" s="136"/>
      <c r="G119" s="136"/>
      <c r="H119" s="136"/>
      <c r="I119" s="536">
        <v>45229</v>
      </c>
      <c r="J119" s="415" t="s">
        <v>4502</v>
      </c>
      <c r="K119" s="415" t="s">
        <v>4503</v>
      </c>
      <c r="L119" s="415" t="s">
        <v>14</v>
      </c>
      <c r="M119" s="557">
        <v>1</v>
      </c>
      <c r="N119" s="482">
        <v>609692.81099999999</v>
      </c>
    </row>
    <row r="120" spans="4:14" ht="15.75" thickBot="1" x14ac:dyDescent="0.3">
      <c r="D120" s="136"/>
      <c r="E120" s="136"/>
      <c r="F120" s="136"/>
      <c r="G120" s="136"/>
      <c r="H120" s="136"/>
      <c r="I120" s="537">
        <v>45219</v>
      </c>
      <c r="J120" s="538" t="s">
        <v>4504</v>
      </c>
      <c r="K120" s="538" t="s">
        <v>4505</v>
      </c>
      <c r="L120" s="575" t="s">
        <v>14</v>
      </c>
      <c r="M120" s="559">
        <v>2</v>
      </c>
      <c r="N120" s="473">
        <v>1233859.1064800001</v>
      </c>
    </row>
    <row r="121" spans="4:14" x14ac:dyDescent="0.25">
      <c r="D121" s="136"/>
      <c r="E121" s="136"/>
      <c r="F121" s="136"/>
      <c r="G121" s="136"/>
      <c r="H121" s="136"/>
      <c r="I121" s="548">
        <v>45253</v>
      </c>
      <c r="J121" s="417" t="s">
        <v>4739</v>
      </c>
      <c r="K121" s="417" t="s">
        <v>4740</v>
      </c>
      <c r="L121" s="417" t="s">
        <v>14</v>
      </c>
      <c r="M121" s="558">
        <v>1</v>
      </c>
      <c r="N121" s="468">
        <v>4914000.6370000001</v>
      </c>
    </row>
    <row r="122" spans="4:14" x14ac:dyDescent="0.25">
      <c r="D122" s="136"/>
      <c r="E122" s="136"/>
      <c r="F122" s="136"/>
      <c r="G122" s="136"/>
      <c r="H122" s="136"/>
      <c r="I122" s="536">
        <v>45253</v>
      </c>
      <c r="J122" s="415" t="s">
        <v>4741</v>
      </c>
      <c r="K122" s="415" t="s">
        <v>4742</v>
      </c>
      <c r="L122" s="415" t="s">
        <v>14</v>
      </c>
      <c r="M122" s="557">
        <v>1</v>
      </c>
      <c r="N122" s="482">
        <v>9803.5710500000005</v>
      </c>
    </row>
    <row r="123" spans="4:14" x14ac:dyDescent="0.25">
      <c r="D123" s="136"/>
      <c r="E123" s="136"/>
      <c r="F123" s="136"/>
      <c r="G123" s="136"/>
      <c r="H123" s="136"/>
      <c r="I123" s="536">
        <v>45253</v>
      </c>
      <c r="J123" s="415" t="s">
        <v>706</v>
      </c>
      <c r="K123" s="415" t="s">
        <v>707</v>
      </c>
      <c r="L123" s="415" t="s">
        <v>14</v>
      </c>
      <c r="M123" s="557">
        <v>3</v>
      </c>
      <c r="N123" s="482">
        <v>1957608.1433999999</v>
      </c>
    </row>
    <row r="124" spans="4:14" x14ac:dyDescent="0.25">
      <c r="D124" s="136"/>
      <c r="E124" s="136"/>
      <c r="F124" s="136"/>
      <c r="G124" s="136"/>
      <c r="H124" s="136"/>
      <c r="I124" s="536">
        <v>45253</v>
      </c>
      <c r="J124" s="415" t="s">
        <v>1770</v>
      </c>
      <c r="K124" s="415" t="s">
        <v>1771</v>
      </c>
      <c r="L124" s="415" t="s">
        <v>14</v>
      </c>
      <c r="M124" s="557">
        <v>1</v>
      </c>
      <c r="N124" s="482">
        <v>150742.69665</v>
      </c>
    </row>
    <row r="125" spans="4:14" x14ac:dyDescent="0.25">
      <c r="D125" s="136"/>
      <c r="E125" s="136"/>
      <c r="F125" s="136"/>
      <c r="G125" s="136"/>
      <c r="H125" s="136"/>
      <c r="I125" s="536">
        <v>45253</v>
      </c>
      <c r="J125" s="415" t="s">
        <v>2234</v>
      </c>
      <c r="K125" s="415" t="s">
        <v>2235</v>
      </c>
      <c r="L125" s="415" t="s">
        <v>14</v>
      </c>
      <c r="M125" s="557">
        <v>1</v>
      </c>
      <c r="N125" s="482">
        <v>31187.52</v>
      </c>
    </row>
    <row r="126" spans="4:14" x14ac:dyDescent="0.25">
      <c r="D126" s="136"/>
      <c r="E126" s="136"/>
      <c r="F126" s="136"/>
      <c r="G126" s="136"/>
      <c r="H126" s="136"/>
      <c r="I126" s="536">
        <v>45253</v>
      </c>
      <c r="J126" s="415" t="s">
        <v>2238</v>
      </c>
      <c r="K126" s="415" t="s">
        <v>2239</v>
      </c>
      <c r="L126" s="415" t="s">
        <v>14</v>
      </c>
      <c r="M126" s="557">
        <v>1</v>
      </c>
      <c r="N126" s="482">
        <v>101843.40347999999</v>
      </c>
    </row>
    <row r="127" spans="4:14" x14ac:dyDescent="0.25">
      <c r="D127" s="136"/>
      <c r="E127" s="136"/>
      <c r="F127" s="136"/>
      <c r="G127" s="136"/>
      <c r="H127" s="136"/>
      <c r="I127" s="536">
        <v>45253</v>
      </c>
      <c r="J127" s="415" t="s">
        <v>2236</v>
      </c>
      <c r="K127" s="415" t="s">
        <v>2237</v>
      </c>
      <c r="L127" s="415" t="s">
        <v>14</v>
      </c>
      <c r="M127" s="557">
        <v>1</v>
      </c>
      <c r="N127" s="482">
        <v>73327.8</v>
      </c>
    </row>
    <row r="128" spans="4:14" x14ac:dyDescent="0.25">
      <c r="D128" s="136"/>
      <c r="E128" s="136"/>
      <c r="F128" s="136"/>
      <c r="G128" s="136"/>
      <c r="H128" s="136"/>
      <c r="I128" s="536">
        <v>45253</v>
      </c>
      <c r="J128" s="415" t="s">
        <v>4743</v>
      </c>
      <c r="K128" s="415" t="s">
        <v>4744</v>
      </c>
      <c r="L128" s="415" t="s">
        <v>14</v>
      </c>
      <c r="M128" s="557">
        <v>1</v>
      </c>
      <c r="N128" s="482">
        <v>192458.30968000003</v>
      </c>
    </row>
    <row r="129" spans="4:14" x14ac:dyDescent="0.25">
      <c r="D129" s="136"/>
      <c r="E129" s="136"/>
      <c r="F129" s="136"/>
      <c r="G129" s="136"/>
      <c r="H129" s="136"/>
      <c r="I129" s="536">
        <v>45253</v>
      </c>
      <c r="J129" s="415" t="s">
        <v>2242</v>
      </c>
      <c r="K129" s="415" t="s">
        <v>2243</v>
      </c>
      <c r="L129" s="415" t="s">
        <v>14</v>
      </c>
      <c r="M129" s="557">
        <v>1</v>
      </c>
      <c r="N129" s="482">
        <v>149594.9</v>
      </c>
    </row>
    <row r="130" spans="4:14" x14ac:dyDescent="0.25">
      <c r="D130" s="136"/>
      <c r="E130" s="136"/>
      <c r="F130" s="136"/>
      <c r="G130" s="136"/>
      <c r="H130" s="136"/>
      <c r="I130" s="536">
        <v>45253</v>
      </c>
      <c r="J130" s="415" t="s">
        <v>4623</v>
      </c>
      <c r="K130" s="415" t="s">
        <v>4624</v>
      </c>
      <c r="L130" s="415" t="s">
        <v>14</v>
      </c>
      <c r="M130" s="557">
        <v>1</v>
      </c>
      <c r="N130" s="482">
        <v>114516.675</v>
      </c>
    </row>
    <row r="131" spans="4:14" x14ac:dyDescent="0.25">
      <c r="D131" s="136"/>
      <c r="E131" s="136"/>
      <c r="F131" s="136"/>
      <c r="G131" s="136"/>
      <c r="H131" s="136"/>
      <c r="I131" s="536">
        <v>45253</v>
      </c>
      <c r="J131" s="415" t="s">
        <v>4745</v>
      </c>
      <c r="K131" s="415" t="s">
        <v>4746</v>
      </c>
      <c r="L131" s="415" t="s">
        <v>14</v>
      </c>
      <c r="M131" s="557">
        <v>1</v>
      </c>
      <c r="N131" s="482">
        <v>35749.623</v>
      </c>
    </row>
    <row r="132" spans="4:14" x14ac:dyDescent="0.25">
      <c r="D132" s="136"/>
      <c r="E132" s="136"/>
      <c r="F132" s="136"/>
      <c r="G132" s="136"/>
      <c r="H132" s="136"/>
      <c r="I132" s="536">
        <v>45253</v>
      </c>
      <c r="J132" s="415" t="s">
        <v>4747</v>
      </c>
      <c r="K132" s="415" t="s">
        <v>4748</v>
      </c>
      <c r="L132" s="415" t="s">
        <v>14</v>
      </c>
      <c r="M132" s="557">
        <v>1</v>
      </c>
      <c r="N132" s="482">
        <v>45498.817000000003</v>
      </c>
    </row>
    <row r="133" spans="4:14" x14ac:dyDescent="0.25">
      <c r="D133" s="136"/>
      <c r="E133" s="136"/>
      <c r="F133" s="136"/>
      <c r="G133" s="136"/>
      <c r="H133" s="136"/>
      <c r="I133" s="536">
        <v>45253</v>
      </c>
      <c r="J133" s="415" t="s">
        <v>2826</v>
      </c>
      <c r="K133" s="415" t="s">
        <v>2827</v>
      </c>
      <c r="L133" s="415" t="s">
        <v>14</v>
      </c>
      <c r="M133" s="557">
        <v>2</v>
      </c>
      <c r="N133" s="482">
        <v>13802.7981</v>
      </c>
    </row>
    <row r="134" spans="4:14" x14ac:dyDescent="0.25">
      <c r="D134" s="136"/>
      <c r="E134" s="136"/>
      <c r="F134" s="136"/>
      <c r="G134" s="136"/>
      <c r="H134" s="136"/>
      <c r="I134" s="536">
        <v>45253</v>
      </c>
      <c r="J134" s="415" t="s">
        <v>1367</v>
      </c>
      <c r="K134" s="415" t="s">
        <v>1368</v>
      </c>
      <c r="L134" s="415" t="s">
        <v>14</v>
      </c>
      <c r="M134" s="557">
        <v>2</v>
      </c>
      <c r="N134" s="482">
        <v>556920</v>
      </c>
    </row>
    <row r="135" spans="4:14" x14ac:dyDescent="0.25">
      <c r="D135" s="136"/>
      <c r="E135" s="136"/>
      <c r="F135" s="136"/>
      <c r="G135" s="136"/>
      <c r="H135" s="136"/>
      <c r="I135" s="536">
        <v>45253</v>
      </c>
      <c r="J135" s="415" t="s">
        <v>4749</v>
      </c>
      <c r="K135" s="415" t="s">
        <v>4750</v>
      </c>
      <c r="L135" s="415" t="s">
        <v>14</v>
      </c>
      <c r="M135" s="557">
        <v>1</v>
      </c>
      <c r="N135" s="482">
        <v>250149.9</v>
      </c>
    </row>
    <row r="136" spans="4:14" x14ac:dyDescent="0.25">
      <c r="D136" s="136"/>
      <c r="E136" s="136"/>
      <c r="F136" s="136"/>
      <c r="G136" s="136"/>
      <c r="H136" s="136"/>
      <c r="I136" s="536">
        <v>45253</v>
      </c>
      <c r="J136" s="415" t="s">
        <v>4751</v>
      </c>
      <c r="K136" s="415" t="s">
        <v>4752</v>
      </c>
      <c r="L136" s="415" t="s">
        <v>14</v>
      </c>
      <c r="M136" s="557">
        <v>12</v>
      </c>
      <c r="N136" s="482">
        <v>1364454</v>
      </c>
    </row>
    <row r="137" spans="4:14" x14ac:dyDescent="0.25">
      <c r="D137" s="136"/>
      <c r="E137" s="136"/>
      <c r="F137" s="136"/>
      <c r="G137" s="136"/>
      <c r="H137" s="136"/>
      <c r="I137" s="536">
        <v>45253</v>
      </c>
      <c r="J137" s="415" t="s">
        <v>4753</v>
      </c>
      <c r="K137" s="415" t="s">
        <v>4754</v>
      </c>
      <c r="L137" s="415" t="s">
        <v>14</v>
      </c>
      <c r="M137" s="557">
        <v>4</v>
      </c>
      <c r="N137" s="482">
        <v>334619.19400000002</v>
      </c>
    </row>
    <row r="138" spans="4:14" x14ac:dyDescent="0.25">
      <c r="D138" s="136"/>
      <c r="E138" s="136"/>
      <c r="F138" s="136"/>
      <c r="G138" s="136"/>
      <c r="H138" s="136"/>
      <c r="I138" s="536">
        <v>45253</v>
      </c>
      <c r="J138" s="415" t="s">
        <v>4755</v>
      </c>
      <c r="K138" s="415" t="s">
        <v>4756</v>
      </c>
      <c r="L138" s="415" t="s">
        <v>14</v>
      </c>
      <c r="M138" s="557">
        <v>4</v>
      </c>
      <c r="N138" s="482">
        <v>48885.2</v>
      </c>
    </row>
    <row r="139" spans="4:14" x14ac:dyDescent="0.25">
      <c r="D139" s="136"/>
      <c r="E139" s="136"/>
      <c r="F139" s="136"/>
      <c r="G139" s="136"/>
      <c r="H139" s="136"/>
      <c r="I139" s="536">
        <v>45253</v>
      </c>
      <c r="J139" s="415" t="s">
        <v>4757</v>
      </c>
      <c r="K139" s="415" t="s">
        <v>4758</v>
      </c>
      <c r="L139" s="415" t="s">
        <v>14</v>
      </c>
      <c r="M139" s="557">
        <v>4</v>
      </c>
      <c r="N139" s="482">
        <v>742560</v>
      </c>
    </row>
    <row r="140" spans="4:14" x14ac:dyDescent="0.25">
      <c r="D140" s="136"/>
      <c r="E140" s="136"/>
      <c r="F140" s="136"/>
      <c r="G140" s="136"/>
      <c r="H140" s="136"/>
      <c r="I140" s="536">
        <v>45253</v>
      </c>
      <c r="J140" s="415" t="s">
        <v>4759</v>
      </c>
      <c r="K140" s="415" t="s">
        <v>4760</v>
      </c>
      <c r="L140" s="415" t="s">
        <v>14</v>
      </c>
      <c r="M140" s="557">
        <v>1</v>
      </c>
      <c r="N140" s="482">
        <v>327964</v>
      </c>
    </row>
    <row r="141" spans="4:14" x14ac:dyDescent="0.25">
      <c r="D141" s="136"/>
      <c r="E141" s="136"/>
      <c r="F141" s="136"/>
      <c r="G141" s="136"/>
      <c r="H141" s="136"/>
      <c r="I141" s="536">
        <v>45253</v>
      </c>
      <c r="J141" s="415" t="s">
        <v>4761</v>
      </c>
      <c r="K141" s="415" t="s">
        <v>2825</v>
      </c>
      <c r="L141" s="415" t="s">
        <v>14</v>
      </c>
      <c r="M141" s="557">
        <v>4</v>
      </c>
      <c r="N141" s="482">
        <v>405078.85600000003</v>
      </c>
    </row>
    <row r="142" spans="4:14" x14ac:dyDescent="0.25">
      <c r="D142" s="136"/>
      <c r="E142" s="136"/>
      <c r="F142" s="136"/>
      <c r="G142" s="136"/>
      <c r="H142" s="136"/>
      <c r="I142" s="536">
        <v>45253</v>
      </c>
      <c r="J142" s="415" t="s">
        <v>4762</v>
      </c>
      <c r="K142" s="415" t="s">
        <v>4763</v>
      </c>
      <c r="L142" s="415" t="s">
        <v>14</v>
      </c>
      <c r="M142" s="557">
        <v>1</v>
      </c>
      <c r="N142" s="482">
        <v>433160</v>
      </c>
    </row>
    <row r="143" spans="4:14" x14ac:dyDescent="0.25">
      <c r="D143" s="136"/>
      <c r="E143" s="136"/>
      <c r="F143" s="136"/>
      <c r="G143" s="136"/>
      <c r="H143" s="136"/>
      <c r="I143" s="536">
        <v>45253</v>
      </c>
      <c r="J143" s="415" t="s">
        <v>410</v>
      </c>
      <c r="K143" s="415" t="s">
        <v>411</v>
      </c>
      <c r="L143" s="415" t="s">
        <v>14</v>
      </c>
      <c r="M143" s="557">
        <v>1</v>
      </c>
      <c r="N143" s="482">
        <v>42078.400000000001</v>
      </c>
    </row>
    <row r="144" spans="4:14" x14ac:dyDescent="0.25">
      <c r="D144" s="136"/>
      <c r="E144" s="136"/>
      <c r="F144" s="136"/>
      <c r="G144" s="136"/>
      <c r="H144" s="136"/>
      <c r="I144" s="536">
        <v>45253</v>
      </c>
      <c r="J144" s="415" t="s">
        <v>4764</v>
      </c>
      <c r="K144" s="415" t="s">
        <v>4765</v>
      </c>
      <c r="L144" s="415" t="s">
        <v>14</v>
      </c>
      <c r="M144" s="557">
        <v>2</v>
      </c>
      <c r="N144" s="482">
        <v>117572</v>
      </c>
    </row>
    <row r="145" spans="4:14" x14ac:dyDescent="0.25">
      <c r="D145" s="136"/>
      <c r="E145" s="136"/>
      <c r="F145" s="136"/>
      <c r="G145" s="136"/>
      <c r="H145" s="136"/>
      <c r="I145" s="536">
        <v>45253</v>
      </c>
      <c r="J145" s="415" t="s">
        <v>4766</v>
      </c>
      <c r="K145" s="415" t="s">
        <v>4767</v>
      </c>
      <c r="L145" s="415" t="s">
        <v>14</v>
      </c>
      <c r="M145" s="557">
        <v>3</v>
      </c>
      <c r="N145" s="482">
        <v>39912.6</v>
      </c>
    </row>
    <row r="146" spans="4:14" x14ac:dyDescent="0.25">
      <c r="D146" s="136"/>
      <c r="E146" s="136"/>
      <c r="F146" s="136"/>
      <c r="G146" s="136"/>
      <c r="H146" s="136"/>
      <c r="I146" s="536">
        <v>45253</v>
      </c>
      <c r="J146" s="415" t="s">
        <v>4768</v>
      </c>
      <c r="K146" s="415" t="s">
        <v>4769</v>
      </c>
      <c r="L146" s="415" t="s">
        <v>14</v>
      </c>
      <c r="M146" s="557">
        <v>1</v>
      </c>
      <c r="N146" s="482">
        <v>12530700</v>
      </c>
    </row>
    <row r="147" spans="4:14" x14ac:dyDescent="0.25">
      <c r="D147" s="136"/>
      <c r="E147" s="136"/>
      <c r="F147" s="136"/>
      <c r="G147" s="136"/>
      <c r="H147" s="136"/>
      <c r="I147" s="536">
        <v>45253</v>
      </c>
      <c r="J147" s="415" t="s">
        <v>4770</v>
      </c>
      <c r="K147" s="415" t="s">
        <v>4771</v>
      </c>
      <c r="L147" s="415" t="s">
        <v>14</v>
      </c>
      <c r="M147" s="557">
        <v>1</v>
      </c>
      <c r="N147" s="482">
        <v>1154062</v>
      </c>
    </row>
    <row r="148" spans="4:14" x14ac:dyDescent="0.25">
      <c r="D148" s="136"/>
      <c r="E148" s="136"/>
      <c r="F148" s="136"/>
      <c r="G148" s="136"/>
      <c r="H148" s="136"/>
      <c r="I148" s="536">
        <v>45253</v>
      </c>
      <c r="J148" s="415" t="s">
        <v>4772</v>
      </c>
      <c r="K148" s="415" t="s">
        <v>4773</v>
      </c>
      <c r="L148" s="415" t="s">
        <v>14</v>
      </c>
      <c r="M148" s="557">
        <v>1</v>
      </c>
      <c r="N148" s="482">
        <v>141309.16800000001</v>
      </c>
    </row>
    <row r="149" spans="4:14" x14ac:dyDescent="0.25">
      <c r="D149" s="136"/>
      <c r="E149" s="136"/>
      <c r="F149" s="136"/>
      <c r="G149" s="136"/>
      <c r="H149" s="136"/>
      <c r="I149" s="536">
        <v>45253</v>
      </c>
      <c r="J149" s="415" t="s">
        <v>4774</v>
      </c>
      <c r="K149" s="415" t="s">
        <v>4775</v>
      </c>
      <c r="L149" s="415" t="s">
        <v>14</v>
      </c>
      <c r="M149" s="557">
        <v>1</v>
      </c>
      <c r="N149" s="482">
        <v>1661168.6</v>
      </c>
    </row>
    <row r="150" spans="4:14" x14ac:dyDescent="0.25">
      <c r="D150" s="136"/>
      <c r="E150" s="136"/>
      <c r="F150" s="136"/>
      <c r="G150" s="136"/>
      <c r="H150" s="136"/>
      <c r="I150" s="536">
        <v>45254</v>
      </c>
      <c r="J150" s="415" t="s">
        <v>4776</v>
      </c>
      <c r="K150" s="415" t="s">
        <v>4777</v>
      </c>
      <c r="L150" s="415" t="s">
        <v>14</v>
      </c>
      <c r="M150" s="557">
        <v>1</v>
      </c>
      <c r="N150" s="482">
        <v>123760</v>
      </c>
    </row>
    <row r="151" spans="4:14" x14ac:dyDescent="0.25">
      <c r="D151" s="136"/>
      <c r="E151" s="136"/>
      <c r="F151" s="136"/>
      <c r="G151" s="136"/>
      <c r="H151" s="136"/>
      <c r="I151" s="536">
        <v>45254</v>
      </c>
      <c r="J151" s="415" t="s">
        <v>817</v>
      </c>
      <c r="K151" s="415" t="s">
        <v>818</v>
      </c>
      <c r="L151" s="415" t="s">
        <v>14</v>
      </c>
      <c r="M151" s="557">
        <v>2</v>
      </c>
      <c r="N151" s="482">
        <v>9582.7986799999999</v>
      </c>
    </row>
    <row r="152" spans="4:14" ht="15.75" thickBot="1" x14ac:dyDescent="0.3">
      <c r="D152" s="136"/>
      <c r="E152" s="136"/>
      <c r="F152" s="136"/>
      <c r="G152" s="136"/>
      <c r="H152" s="136"/>
      <c r="I152" s="537">
        <v>45260</v>
      </c>
      <c r="J152" s="538" t="s">
        <v>74</v>
      </c>
      <c r="K152" s="538" t="s">
        <v>75</v>
      </c>
      <c r="L152" s="538" t="s">
        <v>14</v>
      </c>
      <c r="M152" s="559">
        <v>2</v>
      </c>
      <c r="N152" s="473">
        <v>777367.5</v>
      </c>
    </row>
    <row r="153" spans="4:14" x14ac:dyDescent="0.25">
      <c r="D153" s="136"/>
      <c r="E153" s="136"/>
      <c r="F153" s="136"/>
      <c r="G153" s="136"/>
      <c r="H153" s="136"/>
      <c r="I153" s="548">
        <v>45276</v>
      </c>
      <c r="J153" s="417" t="s">
        <v>4955</v>
      </c>
      <c r="K153" s="417" t="s">
        <v>4956</v>
      </c>
      <c r="L153" s="417" t="s">
        <v>14</v>
      </c>
      <c r="M153" s="558">
        <v>1</v>
      </c>
      <c r="N153" s="468">
        <v>1969.93433</v>
      </c>
    </row>
    <row r="154" spans="4:14" x14ac:dyDescent="0.25">
      <c r="D154" s="136"/>
      <c r="E154" s="136"/>
      <c r="F154" s="136"/>
      <c r="G154" s="136"/>
      <c r="H154" s="136"/>
      <c r="I154" s="536">
        <v>45276</v>
      </c>
      <c r="J154" s="415" t="s">
        <v>4957</v>
      </c>
      <c r="K154" s="415" t="s">
        <v>4958</v>
      </c>
      <c r="L154" s="415" t="s">
        <v>14</v>
      </c>
      <c r="M154" s="557">
        <v>1</v>
      </c>
      <c r="N154" s="482">
        <v>3413.4555000000005</v>
      </c>
    </row>
    <row r="155" spans="4:14" ht="15.75" thickBot="1" x14ac:dyDescent="0.3">
      <c r="D155" s="136"/>
      <c r="E155" s="136"/>
      <c r="F155" s="136"/>
      <c r="G155" s="136"/>
      <c r="H155" s="136"/>
      <c r="I155" s="537">
        <v>45283</v>
      </c>
      <c r="J155" s="538" t="s">
        <v>233</v>
      </c>
      <c r="K155" s="538" t="s">
        <v>4230</v>
      </c>
      <c r="L155" s="538" t="s">
        <v>14</v>
      </c>
      <c r="M155" s="559">
        <v>3.49</v>
      </c>
      <c r="N155" s="473">
        <v>21185.037855800001</v>
      </c>
    </row>
  </sheetData>
  <mergeCells count="2">
    <mergeCell ref="I4:N5"/>
    <mergeCell ref="C4:G5"/>
  </mergeCells>
  <hyperlinks>
    <hyperlink ref="A1" location="GENERAL!A1" display="GENERAL" xr:uid="{00000000-0004-0000-1300-000000000000}"/>
    <hyperlink ref="A2" location="'PARETO '!A1" display="PARETO" xr:uid="{00000000-0004-0000-1300-000001000000}"/>
    <hyperlink ref="A3" location="'COSTO POR MES'!A1" display="COSTO POR MES" xr:uid="{00000000-0004-0000-1300-000002000000}"/>
  </hyperlinks>
  <pageMargins left="0.70866141732283472" right="0.70866141732283472" top="0.74803149606299213" bottom="0.74803149606299213" header="0.31496062992125984" footer="0.31496062992125984"/>
  <pageSetup paperSize="8" scale="41" orientation="portrait" r:id="rId1"/>
  <colBreaks count="1" manualBreakCount="1">
    <brk id="8" max="15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66"/>
  <sheetViews>
    <sheetView view="pageBreakPreview" zoomScale="90" zoomScaleNormal="40" zoomScaleSheetLayoutView="9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RowHeight="15" x14ac:dyDescent="0.25"/>
  <cols>
    <col min="1" max="1" width="16.5703125" bestFit="1" customWidth="1"/>
    <col min="2" max="2" width="3.85546875" customWidth="1"/>
    <col min="3" max="3" width="7" bestFit="1" customWidth="1"/>
    <col min="5" max="5" width="58.85546875" customWidth="1"/>
    <col min="7" max="7" width="16.42578125" bestFit="1" customWidth="1"/>
    <col min="8" max="8" width="5.28515625" customWidth="1"/>
    <col min="11" max="11" width="42" customWidth="1"/>
    <col min="14" max="14" width="16.42578125" bestFit="1" customWidth="1"/>
    <col min="15" max="15" width="6.42578125" customWidth="1"/>
    <col min="16" max="16" width="16.28515625" bestFit="1" customWidth="1"/>
    <col min="17" max="17" width="18.42578125" customWidth="1"/>
  </cols>
  <sheetData>
    <row r="1" spans="1:17" ht="15.75" thickBot="1" x14ac:dyDescent="0.3">
      <c r="A1" s="75" t="s">
        <v>49</v>
      </c>
      <c r="G1" s="135">
        <f>+G2+N2</f>
        <v>29138799.982903995</v>
      </c>
    </row>
    <row r="2" spans="1:17" ht="15.75" thickBot="1" x14ac:dyDescent="0.3">
      <c r="A2" s="75" t="s">
        <v>51</v>
      </c>
      <c r="F2" s="49" t="s">
        <v>26</v>
      </c>
      <c r="G2" s="50">
        <f>SUM(G7:G37)</f>
        <v>5570812.4946250003</v>
      </c>
      <c r="M2" s="49" t="s">
        <v>26</v>
      </c>
      <c r="N2" s="50">
        <f>SUM(N7:N66)</f>
        <v>23567987.488278996</v>
      </c>
    </row>
    <row r="3" spans="1:17" ht="15.75" thickBot="1" x14ac:dyDescent="0.3">
      <c r="A3" s="75" t="s">
        <v>67</v>
      </c>
    </row>
    <row r="4" spans="1:17" ht="15.75" thickBot="1" x14ac:dyDescent="0.3">
      <c r="C4" s="655" t="s">
        <v>17</v>
      </c>
      <c r="D4" s="656"/>
      <c r="E4" s="656"/>
      <c r="F4" s="656"/>
      <c r="G4" s="657"/>
      <c r="I4" s="661" t="s">
        <v>0</v>
      </c>
      <c r="J4" s="662"/>
      <c r="K4" s="662"/>
      <c r="L4" s="662"/>
      <c r="M4" s="662"/>
      <c r="N4" s="663"/>
      <c r="P4" s="103" t="s">
        <v>54</v>
      </c>
      <c r="Q4" s="104" t="s">
        <v>26</v>
      </c>
    </row>
    <row r="5" spans="1:17" x14ac:dyDescent="0.25">
      <c r="C5" s="658"/>
      <c r="D5" s="659"/>
      <c r="E5" s="659"/>
      <c r="F5" s="659"/>
      <c r="G5" s="660"/>
      <c r="I5" s="664"/>
      <c r="J5" s="665"/>
      <c r="K5" s="665"/>
      <c r="L5" s="665"/>
      <c r="M5" s="665"/>
      <c r="N5" s="666"/>
      <c r="P5" s="102" t="s">
        <v>55</v>
      </c>
      <c r="Q5" s="97">
        <f>SUM(G7:G9,N7:N11)</f>
        <v>820649.75900000008</v>
      </c>
    </row>
    <row r="6" spans="1:17" ht="15.75" thickBot="1" x14ac:dyDescent="0.3">
      <c r="C6" s="274" t="s">
        <v>73</v>
      </c>
      <c r="D6" s="275" t="s">
        <v>1</v>
      </c>
      <c r="E6" s="275" t="s">
        <v>21</v>
      </c>
      <c r="F6" s="275" t="s">
        <v>2</v>
      </c>
      <c r="G6" s="276" t="s">
        <v>31</v>
      </c>
      <c r="I6" s="84" t="s">
        <v>1</v>
      </c>
      <c r="J6" s="85" t="s">
        <v>22</v>
      </c>
      <c r="K6" s="85" t="s">
        <v>21</v>
      </c>
      <c r="L6" s="85" t="s">
        <v>2</v>
      </c>
      <c r="M6" s="85" t="s">
        <v>23</v>
      </c>
      <c r="N6" s="202" t="s">
        <v>31</v>
      </c>
      <c r="P6" s="101" t="s">
        <v>56</v>
      </c>
      <c r="Q6" s="94">
        <f>SUM(G10:G16,N12)</f>
        <v>2738591.5904899999</v>
      </c>
    </row>
    <row r="7" spans="1:17" x14ac:dyDescent="0.25">
      <c r="C7" s="205">
        <v>2917</v>
      </c>
      <c r="D7" s="183">
        <v>44936</v>
      </c>
      <c r="E7" s="184" t="s">
        <v>688</v>
      </c>
      <c r="F7" s="241" t="s">
        <v>15</v>
      </c>
      <c r="G7" s="233">
        <v>59500</v>
      </c>
      <c r="I7" s="384">
        <v>44931</v>
      </c>
      <c r="J7" s="371" t="s">
        <v>691</v>
      </c>
      <c r="K7" s="371" t="s">
        <v>692</v>
      </c>
      <c r="L7" s="198" t="s">
        <v>15</v>
      </c>
      <c r="M7" s="198">
        <v>1</v>
      </c>
      <c r="N7" s="372">
        <v>218360.59700000001</v>
      </c>
      <c r="P7" s="101" t="s">
        <v>57</v>
      </c>
      <c r="Q7" s="94">
        <f>SUM(N13:N15)</f>
        <v>744111.70600000001</v>
      </c>
    </row>
    <row r="8" spans="1:17" x14ac:dyDescent="0.25">
      <c r="C8" s="185">
        <v>2917</v>
      </c>
      <c r="D8" s="177">
        <v>44936</v>
      </c>
      <c r="E8" s="178" t="s">
        <v>689</v>
      </c>
      <c r="F8" s="179" t="s">
        <v>15</v>
      </c>
      <c r="G8" s="231">
        <v>44625</v>
      </c>
      <c r="I8" s="385">
        <v>44931</v>
      </c>
      <c r="J8" s="196" t="s">
        <v>693</v>
      </c>
      <c r="K8" s="196" t="s">
        <v>310</v>
      </c>
      <c r="L8" s="197" t="s">
        <v>15</v>
      </c>
      <c r="M8" s="197">
        <v>2</v>
      </c>
      <c r="N8" s="373">
        <v>24823.162</v>
      </c>
      <c r="P8" s="101" t="s">
        <v>58</v>
      </c>
      <c r="Q8" s="94">
        <f>SUM(G17:G18,N16)</f>
        <v>917993.88110500015</v>
      </c>
    </row>
    <row r="9" spans="1:17" ht="15.75" thickBot="1" x14ac:dyDescent="0.3">
      <c r="C9" s="186">
        <v>2917</v>
      </c>
      <c r="D9" s="187">
        <v>44936</v>
      </c>
      <c r="E9" s="188" t="s">
        <v>690</v>
      </c>
      <c r="F9" s="242" t="s">
        <v>15</v>
      </c>
      <c r="G9" s="232">
        <v>119000</v>
      </c>
      <c r="I9" s="385">
        <v>44931</v>
      </c>
      <c r="J9" s="196" t="s">
        <v>694</v>
      </c>
      <c r="K9" s="383" t="s">
        <v>695</v>
      </c>
      <c r="L9" s="197" t="s">
        <v>15</v>
      </c>
      <c r="M9" s="197">
        <v>2</v>
      </c>
      <c r="N9" s="373">
        <v>3094</v>
      </c>
      <c r="P9" s="101" t="s">
        <v>59</v>
      </c>
      <c r="Q9" s="94">
        <f>SUM(G19:G21,N17:N20)</f>
        <v>2038824.6449900002</v>
      </c>
    </row>
    <row r="10" spans="1:17" x14ac:dyDescent="0.25">
      <c r="C10" s="205">
        <v>5359</v>
      </c>
      <c r="D10" s="183">
        <v>44970</v>
      </c>
      <c r="E10" s="184" t="s">
        <v>1152</v>
      </c>
      <c r="F10" s="390" t="s">
        <v>15</v>
      </c>
      <c r="G10" s="391">
        <v>52062.5</v>
      </c>
      <c r="I10" s="385">
        <v>44931</v>
      </c>
      <c r="J10" s="196" t="s">
        <v>694</v>
      </c>
      <c r="K10" s="196" t="s">
        <v>695</v>
      </c>
      <c r="L10" s="197" t="s">
        <v>15</v>
      </c>
      <c r="M10" s="197">
        <v>1</v>
      </c>
      <c r="N10" s="373">
        <v>1547</v>
      </c>
      <c r="P10" s="101" t="s">
        <v>60</v>
      </c>
      <c r="Q10" s="94">
        <f>SUM(G22:G23,N21)</f>
        <v>580927.32536999998</v>
      </c>
    </row>
    <row r="11" spans="1:17" ht="15.75" thickBot="1" x14ac:dyDescent="0.3">
      <c r="C11" s="185">
        <v>813</v>
      </c>
      <c r="D11" s="177">
        <v>44972</v>
      </c>
      <c r="E11" s="178" t="s">
        <v>1153</v>
      </c>
      <c r="F11" s="389" t="s">
        <v>15</v>
      </c>
      <c r="G11" s="392">
        <v>178500</v>
      </c>
      <c r="I11" s="199">
        <v>44950</v>
      </c>
      <c r="J11" s="200" t="s">
        <v>74</v>
      </c>
      <c r="K11" s="200" t="s">
        <v>75</v>
      </c>
      <c r="L11" s="201" t="s">
        <v>15</v>
      </c>
      <c r="M11" s="201">
        <v>1</v>
      </c>
      <c r="N11" s="374">
        <v>349700</v>
      </c>
      <c r="P11" s="101" t="s">
        <v>61</v>
      </c>
      <c r="Q11" s="94">
        <f>SUM(N22:N31)</f>
        <v>4863358.7308149999</v>
      </c>
    </row>
    <row r="12" spans="1:17" ht="15.75" thickBot="1" x14ac:dyDescent="0.3">
      <c r="C12" s="185">
        <v>813</v>
      </c>
      <c r="D12" s="177">
        <v>44972</v>
      </c>
      <c r="E12" s="178" t="s">
        <v>1154</v>
      </c>
      <c r="F12" s="389" t="s">
        <v>15</v>
      </c>
      <c r="G12" s="392">
        <v>223125</v>
      </c>
      <c r="I12" s="403">
        <v>44959</v>
      </c>
      <c r="J12" s="404" t="s">
        <v>732</v>
      </c>
      <c r="K12" s="404" t="s">
        <v>733</v>
      </c>
      <c r="L12" s="405" t="s">
        <v>15</v>
      </c>
      <c r="M12" s="405">
        <v>3</v>
      </c>
      <c r="N12" s="382">
        <v>53654.090489999995</v>
      </c>
      <c r="P12" s="101" t="s">
        <v>62</v>
      </c>
      <c r="Q12" s="94">
        <f>SUM(G24:G25,N32:N38)</f>
        <v>2904456.7631099997</v>
      </c>
    </row>
    <row r="13" spans="1:17" x14ac:dyDescent="0.25">
      <c r="C13" s="185">
        <v>813</v>
      </c>
      <c r="D13" s="177">
        <v>44972</v>
      </c>
      <c r="E13" s="178" t="s">
        <v>1155</v>
      </c>
      <c r="F13" s="389" t="s">
        <v>15</v>
      </c>
      <c r="G13" s="392">
        <v>223125</v>
      </c>
      <c r="I13" s="370">
        <v>44988</v>
      </c>
      <c r="J13" s="371" t="s">
        <v>74</v>
      </c>
      <c r="K13" s="371" t="s">
        <v>75</v>
      </c>
      <c r="L13" s="198" t="s">
        <v>15</v>
      </c>
      <c r="M13" s="198">
        <v>2</v>
      </c>
      <c r="N13" s="233">
        <v>672949.70600000001</v>
      </c>
      <c r="P13" s="101" t="s">
        <v>63</v>
      </c>
      <c r="Q13" s="94">
        <f>SUM(G26:G29,N39:N43)</f>
        <v>2552358.2672000001</v>
      </c>
    </row>
    <row r="14" spans="1:17" x14ac:dyDescent="0.25">
      <c r="C14" s="185">
        <v>813</v>
      </c>
      <c r="D14" s="177">
        <v>44972</v>
      </c>
      <c r="E14" s="178" t="s">
        <v>1156</v>
      </c>
      <c r="F14" s="389" t="s">
        <v>15</v>
      </c>
      <c r="G14" s="392">
        <v>223125</v>
      </c>
      <c r="I14" s="203">
        <v>44989</v>
      </c>
      <c r="J14" s="196" t="s">
        <v>1464</v>
      </c>
      <c r="K14" s="196" t="s">
        <v>1465</v>
      </c>
      <c r="L14" s="197" t="s">
        <v>15</v>
      </c>
      <c r="M14" s="197">
        <v>2</v>
      </c>
      <c r="N14" s="231">
        <v>68068</v>
      </c>
      <c r="P14" s="101" t="s">
        <v>64</v>
      </c>
      <c r="Q14" s="94">
        <f>SUM(G30:G32,N44:N54)</f>
        <v>5150171.850474</v>
      </c>
    </row>
    <row r="15" spans="1:17" ht="15.75" thickBot="1" x14ac:dyDescent="0.3">
      <c r="C15" s="185">
        <v>812</v>
      </c>
      <c r="D15" s="177">
        <v>44972</v>
      </c>
      <c r="E15" s="178" t="s">
        <v>1157</v>
      </c>
      <c r="F15" s="389" t="s">
        <v>15</v>
      </c>
      <c r="G15" s="392">
        <v>1190000</v>
      </c>
      <c r="I15" s="199">
        <v>44989</v>
      </c>
      <c r="J15" s="200" t="s">
        <v>694</v>
      </c>
      <c r="K15" s="200" t="s">
        <v>819</v>
      </c>
      <c r="L15" s="201" t="s">
        <v>15</v>
      </c>
      <c r="M15" s="201">
        <v>2</v>
      </c>
      <c r="N15" s="232">
        <v>3094</v>
      </c>
      <c r="P15" s="101" t="s">
        <v>65</v>
      </c>
      <c r="Q15" s="94">
        <f>SUM(G33:G35,N55:N59)</f>
        <v>1665783.3962000001</v>
      </c>
    </row>
    <row r="16" spans="1:17" ht="15.75" thickBot="1" x14ac:dyDescent="0.3">
      <c r="C16" s="186">
        <v>812</v>
      </c>
      <c r="D16" s="187">
        <v>44972</v>
      </c>
      <c r="E16" s="188" t="s">
        <v>1158</v>
      </c>
      <c r="F16" s="393" t="s">
        <v>15</v>
      </c>
      <c r="G16" s="394">
        <v>595000</v>
      </c>
      <c r="I16" s="403">
        <v>45038</v>
      </c>
      <c r="J16" s="404" t="s">
        <v>675</v>
      </c>
      <c r="K16" s="404" t="s">
        <v>676</v>
      </c>
      <c r="L16" s="405" t="s">
        <v>15</v>
      </c>
      <c r="M16" s="405">
        <v>4</v>
      </c>
      <c r="N16" s="382">
        <v>531118.8864800001</v>
      </c>
      <c r="P16" s="115" t="s">
        <v>66</v>
      </c>
      <c r="Q16" s="116">
        <f>SUM(G36:G37,N60:N66)</f>
        <v>4161572.0681499997</v>
      </c>
    </row>
    <row r="17" spans="3:17" ht="15.75" thickBot="1" x14ac:dyDescent="0.3">
      <c r="C17" s="205">
        <v>878</v>
      </c>
      <c r="D17" s="183">
        <v>45019</v>
      </c>
      <c r="E17" s="184" t="s">
        <v>1818</v>
      </c>
      <c r="F17" s="390" t="s">
        <v>15</v>
      </c>
      <c r="G17" s="391">
        <v>312499.99462499999</v>
      </c>
      <c r="I17" s="370">
        <v>45055</v>
      </c>
      <c r="J17" s="371" t="s">
        <v>2195</v>
      </c>
      <c r="K17" s="371" t="s">
        <v>2196</v>
      </c>
      <c r="L17" s="198" t="s">
        <v>15</v>
      </c>
      <c r="M17" s="198">
        <v>3</v>
      </c>
      <c r="N17" s="233">
        <v>1823613.1449900002</v>
      </c>
      <c r="P17" s="42" t="s">
        <v>26</v>
      </c>
      <c r="Q17" s="44">
        <f>SUM(Q5:Q16)</f>
        <v>29138799.982904002</v>
      </c>
    </row>
    <row r="18" spans="3:17" ht="15.75" thickBot="1" x14ac:dyDescent="0.3">
      <c r="C18" s="441">
        <v>5605</v>
      </c>
      <c r="D18" s="442">
        <v>45026</v>
      </c>
      <c r="E18" s="443" t="s">
        <v>1819</v>
      </c>
      <c r="F18" s="444" t="s">
        <v>15</v>
      </c>
      <c r="G18" s="394">
        <v>74375</v>
      </c>
      <c r="I18" s="203">
        <v>45070</v>
      </c>
      <c r="J18" s="196" t="s">
        <v>2008</v>
      </c>
      <c r="K18" s="196" t="s">
        <v>2009</v>
      </c>
      <c r="L18" s="197" t="s">
        <v>15</v>
      </c>
      <c r="M18" s="197">
        <v>2</v>
      </c>
      <c r="N18" s="231">
        <v>49504</v>
      </c>
    </row>
    <row r="19" spans="3:17" x14ac:dyDescent="0.25">
      <c r="C19" s="205">
        <v>5819</v>
      </c>
      <c r="D19" s="183">
        <v>45064</v>
      </c>
      <c r="E19" s="184" t="s">
        <v>2248</v>
      </c>
      <c r="F19" s="241" t="s">
        <v>15</v>
      </c>
      <c r="G19" s="233">
        <v>59500</v>
      </c>
      <c r="I19" s="203">
        <v>45070</v>
      </c>
      <c r="J19" s="196" t="s">
        <v>2251</v>
      </c>
      <c r="K19" s="196" t="s">
        <v>2252</v>
      </c>
      <c r="L19" s="197" t="s">
        <v>15</v>
      </c>
      <c r="M19" s="197">
        <v>2</v>
      </c>
      <c r="N19" s="231">
        <v>46410</v>
      </c>
    </row>
    <row r="20" spans="3:17" ht="15.75" thickBot="1" x14ac:dyDescent="0.3">
      <c r="C20" s="185">
        <v>5819</v>
      </c>
      <c r="D20" s="177">
        <v>45064</v>
      </c>
      <c r="E20" s="178" t="s">
        <v>2249</v>
      </c>
      <c r="F20" s="179" t="s">
        <v>15</v>
      </c>
      <c r="G20" s="231">
        <v>29750</v>
      </c>
      <c r="I20" s="199">
        <v>45070</v>
      </c>
      <c r="J20" s="200" t="s">
        <v>694</v>
      </c>
      <c r="K20" s="200" t="s">
        <v>819</v>
      </c>
      <c r="L20" s="201" t="s">
        <v>15</v>
      </c>
      <c r="M20" s="201">
        <v>5</v>
      </c>
      <c r="N20" s="232">
        <v>7735</v>
      </c>
    </row>
    <row r="21" spans="3:17" ht="15.75" thickBot="1" x14ac:dyDescent="0.3">
      <c r="C21" s="186">
        <v>5819</v>
      </c>
      <c r="D21" s="187">
        <v>45064</v>
      </c>
      <c r="E21" s="188" t="s">
        <v>2250</v>
      </c>
      <c r="F21" s="242" t="s">
        <v>15</v>
      </c>
      <c r="G21" s="232">
        <v>22312.5</v>
      </c>
      <c r="I21" s="403">
        <v>45102</v>
      </c>
      <c r="J21" s="404" t="s">
        <v>2641</v>
      </c>
      <c r="K21" s="404" t="s">
        <v>2642</v>
      </c>
      <c r="L21" s="405" t="s">
        <v>15</v>
      </c>
      <c r="M21" s="405">
        <v>1</v>
      </c>
      <c r="N21" s="382">
        <v>313177.32536999998</v>
      </c>
    </row>
    <row r="22" spans="3:17" x14ac:dyDescent="0.25">
      <c r="C22" s="445">
        <v>1391</v>
      </c>
      <c r="D22" s="446">
        <v>45100</v>
      </c>
      <c r="E22" s="447" t="s">
        <v>2639</v>
      </c>
      <c r="F22" s="448" t="s">
        <v>15</v>
      </c>
      <c r="G22" s="233">
        <v>119000</v>
      </c>
      <c r="I22" s="464">
        <v>45111</v>
      </c>
      <c r="J22" s="465" t="s">
        <v>3120</v>
      </c>
      <c r="K22" s="465" t="s">
        <v>3121</v>
      </c>
      <c r="L22" s="466" t="s">
        <v>15</v>
      </c>
      <c r="M22" s="467">
        <v>1</v>
      </c>
      <c r="N22" s="468">
        <v>98438.704000000012</v>
      </c>
    </row>
    <row r="23" spans="3:17" ht="15.75" thickBot="1" x14ac:dyDescent="0.3">
      <c r="C23" s="429">
        <v>1239</v>
      </c>
      <c r="D23" s="430">
        <v>45103</v>
      </c>
      <c r="E23" s="200" t="s">
        <v>2640</v>
      </c>
      <c r="F23" s="449" t="s">
        <v>15</v>
      </c>
      <c r="G23" s="232">
        <v>148750</v>
      </c>
      <c r="I23" s="491">
        <v>45112</v>
      </c>
      <c r="J23" s="461" t="s">
        <v>636</v>
      </c>
      <c r="K23" s="461" t="s">
        <v>637</v>
      </c>
      <c r="L23" s="462" t="s">
        <v>15</v>
      </c>
      <c r="M23" s="463">
        <v>44</v>
      </c>
      <c r="N23" s="482">
        <v>1240117.9590799999</v>
      </c>
    </row>
    <row r="24" spans="3:17" x14ac:dyDescent="0.25">
      <c r="C24" s="522">
        <v>6266</v>
      </c>
      <c r="D24" s="523">
        <v>45163</v>
      </c>
      <c r="E24" s="524" t="s">
        <v>3631</v>
      </c>
      <c r="F24" s="525" t="s">
        <v>15</v>
      </c>
      <c r="G24" s="468">
        <v>89250</v>
      </c>
      <c r="I24" s="491">
        <v>45112</v>
      </c>
      <c r="J24" s="461" t="s">
        <v>3122</v>
      </c>
      <c r="K24" s="461" t="s">
        <v>3123</v>
      </c>
      <c r="L24" s="462" t="s">
        <v>15</v>
      </c>
      <c r="M24" s="463">
        <v>1</v>
      </c>
      <c r="N24" s="482">
        <v>61674.32635000001</v>
      </c>
    </row>
    <row r="25" spans="3:17" ht="15.75" thickBot="1" x14ac:dyDescent="0.3">
      <c r="C25" s="541">
        <v>6266</v>
      </c>
      <c r="D25" s="542">
        <v>45163</v>
      </c>
      <c r="E25" s="543" t="s">
        <v>3632</v>
      </c>
      <c r="F25" s="544" t="s">
        <v>15</v>
      </c>
      <c r="G25" s="545">
        <v>37187.5</v>
      </c>
      <c r="I25" s="491">
        <v>45112</v>
      </c>
      <c r="J25" s="461" t="s">
        <v>660</v>
      </c>
      <c r="K25" s="461" t="s">
        <v>661</v>
      </c>
      <c r="L25" s="462" t="s">
        <v>15</v>
      </c>
      <c r="M25" s="463">
        <v>1</v>
      </c>
      <c r="N25" s="482">
        <v>93296.042840000009</v>
      </c>
    </row>
    <row r="26" spans="3:17" x14ac:dyDescent="0.25">
      <c r="C26" s="549">
        <v>45184</v>
      </c>
      <c r="D26" s="550">
        <v>45184</v>
      </c>
      <c r="E26" s="417" t="s">
        <v>4092</v>
      </c>
      <c r="F26" s="417" t="s">
        <v>15</v>
      </c>
      <c r="G26" s="551">
        <v>223125</v>
      </c>
      <c r="I26" s="491">
        <v>45112</v>
      </c>
      <c r="J26" s="461" t="s">
        <v>3124</v>
      </c>
      <c r="K26" s="461" t="s">
        <v>3125</v>
      </c>
      <c r="L26" s="462" t="s">
        <v>15</v>
      </c>
      <c r="M26" s="463">
        <v>1</v>
      </c>
      <c r="N26" s="482">
        <v>88174.946859999996</v>
      </c>
    </row>
    <row r="27" spans="3:17" x14ac:dyDescent="0.25">
      <c r="C27" s="552">
        <v>45191</v>
      </c>
      <c r="D27" s="435">
        <v>45191</v>
      </c>
      <c r="E27" s="415" t="s">
        <v>4093</v>
      </c>
      <c r="F27" s="415" t="s">
        <v>15</v>
      </c>
      <c r="G27" s="553">
        <v>37187.5</v>
      </c>
      <c r="I27" s="491">
        <v>45112</v>
      </c>
      <c r="J27" s="461" t="s">
        <v>233</v>
      </c>
      <c r="K27" s="461" t="s">
        <v>234</v>
      </c>
      <c r="L27" s="462" t="s">
        <v>15</v>
      </c>
      <c r="M27" s="463">
        <v>3.49</v>
      </c>
      <c r="N27" s="482">
        <v>16332.33797</v>
      </c>
    </row>
    <row r="28" spans="3:17" x14ac:dyDescent="0.25">
      <c r="C28" s="552">
        <v>45191</v>
      </c>
      <c r="D28" s="435">
        <v>45191</v>
      </c>
      <c r="E28" s="415" t="s">
        <v>4094</v>
      </c>
      <c r="F28" s="415" t="s">
        <v>15</v>
      </c>
      <c r="G28" s="553">
        <v>37187.5</v>
      </c>
      <c r="I28" s="491">
        <v>45120</v>
      </c>
      <c r="J28" s="461" t="s">
        <v>706</v>
      </c>
      <c r="K28" s="461" t="s">
        <v>707</v>
      </c>
      <c r="L28" s="462" t="s">
        <v>15</v>
      </c>
      <c r="M28" s="463">
        <v>1</v>
      </c>
      <c r="N28" s="482">
        <v>487746.74</v>
      </c>
    </row>
    <row r="29" spans="3:17" ht="15.75" thickBot="1" x14ac:dyDescent="0.3">
      <c r="C29" s="554">
        <v>45191</v>
      </c>
      <c r="D29" s="555">
        <v>45191</v>
      </c>
      <c r="E29" s="538" t="s">
        <v>4095</v>
      </c>
      <c r="F29" s="538" t="s">
        <v>15</v>
      </c>
      <c r="G29" s="556">
        <v>223125</v>
      </c>
      <c r="I29" s="491">
        <v>45120</v>
      </c>
      <c r="J29" s="461" t="s">
        <v>2159</v>
      </c>
      <c r="K29" s="461" t="s">
        <v>2160</v>
      </c>
      <c r="L29" s="462" t="s">
        <v>15</v>
      </c>
      <c r="M29" s="463">
        <v>0.5</v>
      </c>
      <c r="N29" s="482">
        <v>1397500.0007150001</v>
      </c>
    </row>
    <row r="30" spans="3:17" x14ac:dyDescent="0.25">
      <c r="C30" s="549">
        <v>3595</v>
      </c>
      <c r="D30" s="550">
        <v>45223</v>
      </c>
      <c r="E30" s="417" t="s">
        <v>4506</v>
      </c>
      <c r="F30" s="417" t="s">
        <v>15</v>
      </c>
      <c r="G30" s="551">
        <v>148750</v>
      </c>
      <c r="I30" s="491">
        <v>45124</v>
      </c>
      <c r="J30" s="461" t="s">
        <v>74</v>
      </c>
      <c r="K30" s="461" t="s">
        <v>75</v>
      </c>
      <c r="L30" s="462" t="s">
        <v>15</v>
      </c>
      <c r="M30" s="463">
        <v>2</v>
      </c>
      <c r="N30" s="482">
        <v>692512.02800000005</v>
      </c>
    </row>
    <row r="31" spans="3:17" ht="15.75" thickBot="1" x14ac:dyDescent="0.3">
      <c r="C31" s="552">
        <v>3595</v>
      </c>
      <c r="D31" s="435">
        <v>45223</v>
      </c>
      <c r="E31" s="415" t="s">
        <v>4507</v>
      </c>
      <c r="F31" s="415" t="s">
        <v>15</v>
      </c>
      <c r="G31" s="553">
        <v>223125</v>
      </c>
      <c r="I31" s="494">
        <v>45134</v>
      </c>
      <c r="J31" s="495" t="s">
        <v>706</v>
      </c>
      <c r="K31" s="496" t="s">
        <v>707</v>
      </c>
      <c r="L31" s="497" t="s">
        <v>15</v>
      </c>
      <c r="M31" s="498">
        <v>1</v>
      </c>
      <c r="N31" s="473">
        <v>687565.64500000002</v>
      </c>
    </row>
    <row r="32" spans="3:17" ht="15.75" thickBot="1" x14ac:dyDescent="0.3">
      <c r="C32" s="554">
        <v>3595</v>
      </c>
      <c r="D32" s="555">
        <v>45223</v>
      </c>
      <c r="E32" s="538" t="s">
        <v>4508</v>
      </c>
      <c r="F32" s="538" t="s">
        <v>15</v>
      </c>
      <c r="G32" s="556">
        <v>148750</v>
      </c>
      <c r="I32" s="546">
        <v>45162</v>
      </c>
      <c r="J32" s="479" t="s">
        <v>191</v>
      </c>
      <c r="K32" s="479" t="s">
        <v>2695</v>
      </c>
      <c r="L32" s="466" t="s">
        <v>15</v>
      </c>
      <c r="M32" s="547">
        <v>2</v>
      </c>
      <c r="N32" s="468">
        <v>256488.2684</v>
      </c>
    </row>
    <row r="33" spans="3:14" x14ac:dyDescent="0.25">
      <c r="C33" s="549">
        <v>3710</v>
      </c>
      <c r="D33" s="550">
        <v>45244</v>
      </c>
      <c r="E33" s="417" t="s">
        <v>3185</v>
      </c>
      <c r="F33" s="417" t="s">
        <v>15</v>
      </c>
      <c r="G33" s="551">
        <v>44625</v>
      </c>
      <c r="I33" s="510">
        <v>45162</v>
      </c>
      <c r="J33" s="451" t="s">
        <v>74</v>
      </c>
      <c r="K33" s="451" t="s">
        <v>75</v>
      </c>
      <c r="L33" s="462" t="s">
        <v>15</v>
      </c>
      <c r="M33" s="509">
        <v>2</v>
      </c>
      <c r="N33" s="482">
        <v>825447.0223999999</v>
      </c>
    </row>
    <row r="34" spans="3:14" x14ac:dyDescent="0.25">
      <c r="C34" s="552">
        <v>3710</v>
      </c>
      <c r="D34" s="435">
        <v>45244</v>
      </c>
      <c r="E34" s="415" t="s">
        <v>4778</v>
      </c>
      <c r="F34" s="415" t="s">
        <v>15</v>
      </c>
      <c r="G34" s="553">
        <v>297500</v>
      </c>
      <c r="I34" s="536">
        <v>45167</v>
      </c>
      <c r="J34" s="415" t="s">
        <v>513</v>
      </c>
      <c r="K34" s="415" t="s">
        <v>514</v>
      </c>
      <c r="L34" s="521" t="s">
        <v>15</v>
      </c>
      <c r="M34" s="521">
        <v>2</v>
      </c>
      <c r="N34" s="482">
        <v>52598</v>
      </c>
    </row>
    <row r="35" spans="3:14" ht="15.75" thickBot="1" x14ac:dyDescent="0.3">
      <c r="C35" s="554">
        <v>3710</v>
      </c>
      <c r="D35" s="555">
        <v>45244</v>
      </c>
      <c r="E35" s="538" t="s">
        <v>4779</v>
      </c>
      <c r="F35" s="538" t="s">
        <v>15</v>
      </c>
      <c r="G35" s="556">
        <v>178500</v>
      </c>
      <c r="I35" s="536">
        <v>45167</v>
      </c>
      <c r="J35" s="415" t="s">
        <v>3633</v>
      </c>
      <c r="K35" s="415" t="s">
        <v>3634</v>
      </c>
      <c r="L35" s="521" t="s">
        <v>15</v>
      </c>
      <c r="M35" s="521">
        <v>1</v>
      </c>
      <c r="N35" s="482">
        <v>244426</v>
      </c>
    </row>
    <row r="36" spans="3:14" x14ac:dyDescent="0.25">
      <c r="C36" s="549">
        <v>6729</v>
      </c>
      <c r="D36" s="550">
        <v>45276</v>
      </c>
      <c r="E36" s="417" t="s">
        <v>4959</v>
      </c>
      <c r="F36" s="417" t="s">
        <v>15</v>
      </c>
      <c r="G36" s="551">
        <v>89250</v>
      </c>
      <c r="I36" s="536">
        <v>45167</v>
      </c>
      <c r="J36" s="415" t="s">
        <v>3635</v>
      </c>
      <c r="K36" s="415" t="s">
        <v>3636</v>
      </c>
      <c r="L36" s="521" t="s">
        <v>15</v>
      </c>
      <c r="M36" s="521">
        <v>1</v>
      </c>
      <c r="N36" s="482">
        <v>228956</v>
      </c>
    </row>
    <row r="37" spans="3:14" ht="15.75" thickBot="1" x14ac:dyDescent="0.3">
      <c r="C37" s="554">
        <v>6729</v>
      </c>
      <c r="D37" s="555">
        <v>45276</v>
      </c>
      <c r="E37" s="538" t="s">
        <v>4960</v>
      </c>
      <c r="F37" s="538" t="s">
        <v>15</v>
      </c>
      <c r="G37" s="556">
        <v>119000</v>
      </c>
      <c r="I37" s="536">
        <v>45167</v>
      </c>
      <c r="J37" s="415" t="s">
        <v>706</v>
      </c>
      <c r="K37" s="415" t="s">
        <v>707</v>
      </c>
      <c r="L37" s="521" t="s">
        <v>15</v>
      </c>
      <c r="M37" s="521">
        <v>1</v>
      </c>
      <c r="N37" s="482">
        <v>657127.43550999998</v>
      </c>
    </row>
    <row r="38" spans="3:14" ht="15.75" thickBot="1" x14ac:dyDescent="0.3">
      <c r="I38" s="537">
        <v>45168</v>
      </c>
      <c r="J38" s="538" t="s">
        <v>191</v>
      </c>
      <c r="K38" s="538" t="s">
        <v>2695</v>
      </c>
      <c r="L38" s="530" t="s">
        <v>15</v>
      </c>
      <c r="M38" s="530">
        <v>4</v>
      </c>
      <c r="N38" s="473">
        <v>512976.5368</v>
      </c>
    </row>
    <row r="39" spans="3:14" x14ac:dyDescent="0.25">
      <c r="I39" s="548">
        <v>45176</v>
      </c>
      <c r="J39" s="417" t="s">
        <v>1740</v>
      </c>
      <c r="K39" s="417" t="s">
        <v>1741</v>
      </c>
      <c r="L39" s="417" t="s">
        <v>15</v>
      </c>
      <c r="M39" s="558">
        <v>1</v>
      </c>
      <c r="N39" s="468">
        <v>292767.21291999996</v>
      </c>
    </row>
    <row r="40" spans="3:14" x14ac:dyDescent="0.25">
      <c r="I40" s="536">
        <v>45177</v>
      </c>
      <c r="J40" s="415" t="s">
        <v>74</v>
      </c>
      <c r="K40" s="415" t="s">
        <v>75</v>
      </c>
      <c r="L40" s="415" t="s">
        <v>15</v>
      </c>
      <c r="M40" s="557">
        <v>1</v>
      </c>
      <c r="N40" s="482">
        <v>412675.01275000005</v>
      </c>
    </row>
    <row r="41" spans="3:14" x14ac:dyDescent="0.25">
      <c r="I41" s="536">
        <v>45177</v>
      </c>
      <c r="J41" s="415" t="s">
        <v>191</v>
      </c>
      <c r="K41" s="415" t="s">
        <v>2695</v>
      </c>
      <c r="L41" s="415" t="s">
        <v>15</v>
      </c>
      <c r="M41" s="557">
        <v>2</v>
      </c>
      <c r="N41" s="482">
        <v>256488.2684</v>
      </c>
    </row>
    <row r="42" spans="3:14" x14ac:dyDescent="0.25">
      <c r="I42" s="536">
        <v>45185</v>
      </c>
      <c r="J42" s="415" t="s">
        <v>74</v>
      </c>
      <c r="K42" s="415" t="s">
        <v>75</v>
      </c>
      <c r="L42" s="415" t="s">
        <v>15</v>
      </c>
      <c r="M42" s="557">
        <v>1</v>
      </c>
      <c r="N42" s="482">
        <v>412675.02822000004</v>
      </c>
    </row>
    <row r="43" spans="3:14" ht="15.75" thickBot="1" x14ac:dyDescent="0.3">
      <c r="I43" s="537">
        <v>45187</v>
      </c>
      <c r="J43" s="538" t="s">
        <v>706</v>
      </c>
      <c r="K43" s="538" t="s">
        <v>707</v>
      </c>
      <c r="L43" s="538" t="s">
        <v>15</v>
      </c>
      <c r="M43" s="559">
        <v>1</v>
      </c>
      <c r="N43" s="473">
        <v>657127.74491000001</v>
      </c>
    </row>
    <row r="44" spans="3:14" x14ac:dyDescent="0.25">
      <c r="I44" s="548">
        <v>45211</v>
      </c>
      <c r="J44" s="417" t="s">
        <v>706</v>
      </c>
      <c r="K44" s="417" t="s">
        <v>707</v>
      </c>
      <c r="L44" s="417" t="s">
        <v>15</v>
      </c>
      <c r="M44" s="558">
        <v>1</v>
      </c>
      <c r="N44" s="468">
        <v>658424.57954000006</v>
      </c>
    </row>
    <row r="45" spans="3:14" x14ac:dyDescent="0.25">
      <c r="I45" s="536">
        <v>45217</v>
      </c>
      <c r="J45" s="415" t="s">
        <v>4509</v>
      </c>
      <c r="K45" s="415" t="s">
        <v>270</v>
      </c>
      <c r="L45" s="415" t="s">
        <v>15</v>
      </c>
      <c r="M45" s="557">
        <v>1</v>
      </c>
      <c r="N45" s="482">
        <v>1883.50344</v>
      </c>
    </row>
    <row r="46" spans="3:14" x14ac:dyDescent="0.25">
      <c r="I46" s="536">
        <v>45217</v>
      </c>
      <c r="J46" s="415" t="s">
        <v>706</v>
      </c>
      <c r="K46" s="415" t="s">
        <v>707</v>
      </c>
      <c r="L46" s="415" t="s">
        <v>15</v>
      </c>
      <c r="M46" s="557">
        <v>2</v>
      </c>
      <c r="N46" s="482">
        <v>1316849.1590800001</v>
      </c>
    </row>
    <row r="47" spans="3:14" x14ac:dyDescent="0.25">
      <c r="I47" s="536">
        <v>45217</v>
      </c>
      <c r="J47" s="415" t="s">
        <v>4063</v>
      </c>
      <c r="K47" s="415" t="s">
        <v>4064</v>
      </c>
      <c r="L47" s="415" t="s">
        <v>15</v>
      </c>
      <c r="M47" s="557">
        <v>1</v>
      </c>
      <c r="N47" s="482">
        <v>319365.52648</v>
      </c>
    </row>
    <row r="48" spans="3:14" x14ac:dyDescent="0.25">
      <c r="I48" s="536">
        <v>45217</v>
      </c>
      <c r="J48" s="415" t="s">
        <v>521</v>
      </c>
      <c r="K48" s="415" t="s">
        <v>522</v>
      </c>
      <c r="L48" s="415" t="s">
        <v>15</v>
      </c>
      <c r="M48" s="557">
        <v>1</v>
      </c>
      <c r="N48" s="482">
        <v>22388.184000000001</v>
      </c>
    </row>
    <row r="49" spans="9:14" x14ac:dyDescent="0.25">
      <c r="I49" s="536">
        <v>45217</v>
      </c>
      <c r="J49" s="415" t="s">
        <v>243</v>
      </c>
      <c r="K49" s="415" t="s">
        <v>244</v>
      </c>
      <c r="L49" s="415" t="s">
        <v>15</v>
      </c>
      <c r="M49" s="557">
        <v>1</v>
      </c>
      <c r="N49" s="482">
        <v>888.42662999999993</v>
      </c>
    </row>
    <row r="50" spans="9:14" x14ac:dyDescent="0.25">
      <c r="I50" s="536">
        <v>45217</v>
      </c>
      <c r="J50" s="415" t="s">
        <v>521</v>
      </c>
      <c r="K50" s="415" t="s">
        <v>522</v>
      </c>
      <c r="L50" s="415" t="s">
        <v>15</v>
      </c>
      <c r="M50" s="557">
        <v>1</v>
      </c>
      <c r="N50" s="482">
        <v>22388.184000000001</v>
      </c>
    </row>
    <row r="51" spans="9:14" x14ac:dyDescent="0.25">
      <c r="I51" s="536">
        <v>45222</v>
      </c>
      <c r="J51" s="415" t="s">
        <v>74</v>
      </c>
      <c r="K51" s="415" t="s">
        <v>75</v>
      </c>
      <c r="L51" s="415" t="s">
        <v>15</v>
      </c>
      <c r="M51" s="557">
        <v>2</v>
      </c>
      <c r="N51" s="482">
        <v>777367.5</v>
      </c>
    </row>
    <row r="52" spans="9:14" x14ac:dyDescent="0.25">
      <c r="I52" s="536">
        <v>45222</v>
      </c>
      <c r="J52" s="415" t="s">
        <v>191</v>
      </c>
      <c r="K52" s="415" t="s">
        <v>2695</v>
      </c>
      <c r="L52" s="415" t="s">
        <v>15</v>
      </c>
      <c r="M52" s="557">
        <v>2</v>
      </c>
      <c r="N52" s="482">
        <v>263435.25754000002</v>
      </c>
    </row>
    <row r="53" spans="9:14" x14ac:dyDescent="0.25">
      <c r="I53" s="535">
        <v>45222</v>
      </c>
      <c r="J53" s="451" t="s">
        <v>4504</v>
      </c>
      <c r="K53" s="451" t="s">
        <v>4505</v>
      </c>
      <c r="L53" s="462" t="s">
        <v>15</v>
      </c>
      <c r="M53" s="560">
        <v>2</v>
      </c>
      <c r="N53" s="482">
        <v>1233859.1064800001</v>
      </c>
    </row>
    <row r="54" spans="9:14" ht="15.75" thickBot="1" x14ac:dyDescent="0.3">
      <c r="I54" s="537">
        <v>45229</v>
      </c>
      <c r="J54" s="538" t="s">
        <v>233</v>
      </c>
      <c r="K54" s="538" t="s">
        <v>4230</v>
      </c>
      <c r="L54" s="538" t="s">
        <v>15</v>
      </c>
      <c r="M54" s="559">
        <v>2.2799999999999998</v>
      </c>
      <c r="N54" s="473">
        <v>12697.423283999999</v>
      </c>
    </row>
    <row r="55" spans="9:14" x14ac:dyDescent="0.25">
      <c r="I55" s="548">
        <v>45260</v>
      </c>
      <c r="J55" s="417" t="s">
        <v>74</v>
      </c>
      <c r="K55" s="417" t="s">
        <v>75</v>
      </c>
      <c r="L55" s="417" t="s">
        <v>4780</v>
      </c>
      <c r="M55" s="558">
        <v>1</v>
      </c>
      <c r="N55" s="468">
        <v>388683.75</v>
      </c>
    </row>
    <row r="56" spans="9:14" x14ac:dyDescent="0.25">
      <c r="I56" s="536">
        <v>45232</v>
      </c>
      <c r="J56" s="415" t="s">
        <v>1126</v>
      </c>
      <c r="K56" s="415" t="s">
        <v>1127</v>
      </c>
      <c r="L56" s="415" t="s">
        <v>15</v>
      </c>
      <c r="M56" s="557">
        <v>1</v>
      </c>
      <c r="N56" s="482">
        <v>146285.867</v>
      </c>
    </row>
    <row r="57" spans="9:14" x14ac:dyDescent="0.25">
      <c r="I57" s="536">
        <v>45255</v>
      </c>
      <c r="J57" s="415" t="s">
        <v>199</v>
      </c>
      <c r="K57" s="415" t="s">
        <v>200</v>
      </c>
      <c r="L57" s="415" t="s">
        <v>15</v>
      </c>
      <c r="M57" s="557">
        <v>1</v>
      </c>
      <c r="N57" s="482">
        <v>170170</v>
      </c>
    </row>
    <row r="58" spans="9:14" x14ac:dyDescent="0.25">
      <c r="I58" s="536">
        <v>45255</v>
      </c>
      <c r="J58" s="415" t="s">
        <v>1848</v>
      </c>
      <c r="K58" s="415" t="s">
        <v>1849</v>
      </c>
      <c r="L58" s="415" t="s">
        <v>15</v>
      </c>
      <c r="M58" s="557">
        <v>1</v>
      </c>
      <c r="N58" s="482">
        <v>51335.029200000004</v>
      </c>
    </row>
    <row r="59" spans="9:14" ht="15.75" thickBot="1" x14ac:dyDescent="0.3">
      <c r="I59" s="537">
        <v>45255</v>
      </c>
      <c r="J59" s="538" t="s">
        <v>74</v>
      </c>
      <c r="K59" s="538" t="s">
        <v>75</v>
      </c>
      <c r="L59" s="538" t="s">
        <v>15</v>
      </c>
      <c r="M59" s="559">
        <v>1</v>
      </c>
      <c r="N59" s="473">
        <v>388683.75</v>
      </c>
    </row>
    <row r="60" spans="9:14" x14ac:dyDescent="0.25">
      <c r="I60" s="548">
        <v>45262</v>
      </c>
      <c r="J60" s="417" t="s">
        <v>3833</v>
      </c>
      <c r="K60" s="417" t="s">
        <v>3834</v>
      </c>
      <c r="L60" s="417" t="s">
        <v>15</v>
      </c>
      <c r="M60" s="558">
        <v>2</v>
      </c>
      <c r="N60" s="468">
        <v>13235.203800000001</v>
      </c>
    </row>
    <row r="61" spans="9:14" x14ac:dyDescent="0.25">
      <c r="I61" s="536">
        <v>45262</v>
      </c>
      <c r="J61" s="415" t="s">
        <v>74</v>
      </c>
      <c r="K61" s="415" t="s">
        <v>75</v>
      </c>
      <c r="L61" s="415" t="s">
        <v>15</v>
      </c>
      <c r="M61" s="557">
        <v>6</v>
      </c>
      <c r="N61" s="482">
        <v>2332102.5</v>
      </c>
    </row>
    <row r="62" spans="9:14" x14ac:dyDescent="0.25">
      <c r="I62" s="536">
        <v>45262</v>
      </c>
      <c r="J62" s="415" t="s">
        <v>706</v>
      </c>
      <c r="K62" s="415" t="s">
        <v>707</v>
      </c>
      <c r="L62" s="415" t="s">
        <v>15</v>
      </c>
      <c r="M62" s="557">
        <v>1</v>
      </c>
      <c r="N62" s="482">
        <v>650433.00959000003</v>
      </c>
    </row>
    <row r="63" spans="9:14" x14ac:dyDescent="0.25">
      <c r="I63" s="536">
        <v>45282</v>
      </c>
      <c r="J63" s="415" t="s">
        <v>3622</v>
      </c>
      <c r="K63" s="415" t="s">
        <v>3623</v>
      </c>
      <c r="L63" s="415" t="s">
        <v>15</v>
      </c>
      <c r="M63" s="557">
        <v>1</v>
      </c>
      <c r="N63" s="482">
        <v>262990</v>
      </c>
    </row>
    <row r="64" spans="9:14" x14ac:dyDescent="0.25">
      <c r="I64" s="536">
        <v>45282</v>
      </c>
      <c r="J64" s="415" t="s">
        <v>717</v>
      </c>
      <c r="K64" s="415" t="s">
        <v>718</v>
      </c>
      <c r="L64" s="415" t="s">
        <v>15</v>
      </c>
      <c r="M64" s="557">
        <v>1</v>
      </c>
      <c r="N64" s="482">
        <v>26299</v>
      </c>
    </row>
    <row r="65" spans="9:14" x14ac:dyDescent="0.25">
      <c r="I65" s="536">
        <v>45282</v>
      </c>
      <c r="J65" s="415" t="s">
        <v>4961</v>
      </c>
      <c r="K65" s="415" t="s">
        <v>526</v>
      </c>
      <c r="L65" s="415" t="s">
        <v>15</v>
      </c>
      <c r="M65" s="557">
        <v>1</v>
      </c>
      <c r="N65" s="482">
        <v>154700</v>
      </c>
    </row>
    <row r="66" spans="9:14" ht="15.75" thickBot="1" x14ac:dyDescent="0.3">
      <c r="I66" s="537">
        <v>45283</v>
      </c>
      <c r="J66" s="538" t="s">
        <v>191</v>
      </c>
      <c r="K66" s="538" t="s">
        <v>2695</v>
      </c>
      <c r="L66" s="538" t="s">
        <v>15</v>
      </c>
      <c r="M66" s="559">
        <v>4</v>
      </c>
      <c r="N66" s="473">
        <v>513562.35476000002</v>
      </c>
    </row>
  </sheetData>
  <mergeCells count="2">
    <mergeCell ref="I4:N5"/>
    <mergeCell ref="C4:G5"/>
  </mergeCells>
  <hyperlinks>
    <hyperlink ref="A1" location="GENERAL!A1" display="GENERAL" xr:uid="{00000000-0004-0000-1400-000000000000}"/>
    <hyperlink ref="A2" location="'PARETO '!A1" display="PARETO" xr:uid="{00000000-0004-0000-1400-000001000000}"/>
    <hyperlink ref="A3" location="'COSTO POR MES'!A1" display="COSTO POR MES" xr:uid="{00000000-0004-0000-1400-000002000000}"/>
  </hyperlinks>
  <pageMargins left="0.70866141732283472" right="0.70866141732283472" top="0.74803149606299213" bottom="0.74803149606299213" header="0.31496062992125984" footer="0.31496062992125984"/>
  <pageSetup paperSize="5" scale="66" orientation="landscape" r:id="rId1"/>
  <colBreaks count="1" manualBreakCount="1">
    <brk id="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A91"/>
  <sheetViews>
    <sheetView view="pageBreakPreview" zoomScale="80" zoomScaleNormal="40" zoomScaleSheetLayoutView="8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RowHeight="15" x14ac:dyDescent="0.25"/>
  <cols>
    <col min="1" max="1" width="25.7109375" bestFit="1" customWidth="1"/>
    <col min="2" max="2" width="4" customWidth="1"/>
    <col min="3" max="3" width="14.42578125" customWidth="1"/>
    <col min="5" max="5" width="77" customWidth="1"/>
    <col min="6" max="6" width="26.7109375" bestFit="1" customWidth="1"/>
    <col min="7" max="7" width="21.5703125" bestFit="1" customWidth="1"/>
    <col min="9" max="9" width="12.5703125" bestFit="1" customWidth="1"/>
    <col min="10" max="10" width="11.140625" bestFit="1" customWidth="1"/>
    <col min="11" max="11" width="65.28515625" customWidth="1"/>
    <col min="12" max="12" width="18.42578125" bestFit="1" customWidth="1"/>
    <col min="13" max="13" width="7.85546875" bestFit="1" customWidth="1"/>
    <col min="14" max="14" width="22" style="130" bestFit="1" customWidth="1"/>
    <col min="15" max="15" width="11" customWidth="1"/>
    <col min="16" max="16" width="12.7109375" bestFit="1" customWidth="1"/>
    <col min="17" max="17" width="23.140625" bestFit="1" customWidth="1"/>
    <col min="19" max="19" width="20.28515625" bestFit="1" customWidth="1"/>
    <col min="21" max="21" width="16.85546875" bestFit="1" customWidth="1"/>
    <col min="24" max="24" width="20.28515625" bestFit="1" customWidth="1"/>
    <col min="26" max="26" width="16.85546875" bestFit="1" customWidth="1"/>
  </cols>
  <sheetData>
    <row r="1" spans="1:27" ht="15.75" thickBot="1" x14ac:dyDescent="0.3">
      <c r="A1" s="75" t="s">
        <v>49</v>
      </c>
      <c r="T1" s="46"/>
      <c r="Y1" s="46"/>
    </row>
    <row r="2" spans="1:27" ht="15.75" thickBot="1" x14ac:dyDescent="0.3">
      <c r="A2" s="75" t="s">
        <v>51</v>
      </c>
      <c r="F2" s="49" t="s">
        <v>26</v>
      </c>
      <c r="G2" s="50">
        <f>SUM(G7:G24)</f>
        <v>4162025</v>
      </c>
      <c r="M2" s="49" t="s">
        <v>26</v>
      </c>
      <c r="N2" s="131">
        <f>SUM(N7:N91)</f>
        <v>26322066.28805</v>
      </c>
      <c r="O2" s="105"/>
      <c r="P2" s="105"/>
      <c r="Q2" s="105"/>
      <c r="S2" s="157"/>
      <c r="T2" s="47"/>
      <c r="U2" s="157"/>
      <c r="V2" s="47"/>
      <c r="X2" s="157"/>
      <c r="Y2" s="47"/>
      <c r="Z2" s="157"/>
      <c r="AA2" s="47"/>
    </row>
    <row r="3" spans="1:27" ht="15.75" thickBot="1" x14ac:dyDescent="0.3">
      <c r="A3" s="75" t="s">
        <v>67</v>
      </c>
    </row>
    <row r="4" spans="1:27" ht="15.75" thickBot="1" x14ac:dyDescent="0.3">
      <c r="A4" s="204"/>
      <c r="C4" s="655" t="s">
        <v>17</v>
      </c>
      <c r="D4" s="656"/>
      <c r="E4" s="656"/>
      <c r="F4" s="656"/>
      <c r="G4" s="657"/>
      <c r="I4" s="661" t="s">
        <v>0</v>
      </c>
      <c r="J4" s="662"/>
      <c r="K4" s="662"/>
      <c r="L4" s="662"/>
      <c r="M4" s="662"/>
      <c r="N4" s="663"/>
      <c r="O4" s="107"/>
      <c r="P4" s="103" t="s">
        <v>54</v>
      </c>
      <c r="Q4" s="104" t="s">
        <v>26</v>
      </c>
    </row>
    <row r="5" spans="1:27" x14ac:dyDescent="0.25">
      <c r="C5" s="658"/>
      <c r="D5" s="659"/>
      <c r="E5" s="659"/>
      <c r="F5" s="659"/>
      <c r="G5" s="660"/>
      <c r="I5" s="664"/>
      <c r="J5" s="665"/>
      <c r="K5" s="665"/>
      <c r="L5" s="665"/>
      <c r="M5" s="665"/>
      <c r="N5" s="666"/>
      <c r="O5" s="107"/>
      <c r="P5" s="102" t="s">
        <v>55</v>
      </c>
      <c r="Q5" s="97">
        <f>SUM(G7,N7:N17)</f>
        <v>2439187.2469199998</v>
      </c>
    </row>
    <row r="6" spans="1:27" ht="15.75" thickBot="1" x14ac:dyDescent="0.3">
      <c r="C6" s="274" t="s">
        <v>73</v>
      </c>
      <c r="D6" s="275" t="s">
        <v>1</v>
      </c>
      <c r="E6" s="275" t="s">
        <v>21</v>
      </c>
      <c r="F6" s="275" t="s">
        <v>2</v>
      </c>
      <c r="G6" s="276" t="s">
        <v>31</v>
      </c>
      <c r="I6" s="84" t="s">
        <v>1</v>
      </c>
      <c r="J6" s="85" t="s">
        <v>22</v>
      </c>
      <c r="K6" s="85" t="s">
        <v>21</v>
      </c>
      <c r="L6" s="85" t="s">
        <v>2</v>
      </c>
      <c r="M6" s="85" t="s">
        <v>23</v>
      </c>
      <c r="N6" s="202" t="s">
        <v>31</v>
      </c>
      <c r="O6" s="108"/>
      <c r="P6" s="101" t="s">
        <v>56</v>
      </c>
      <c r="Q6" s="94">
        <f>SUM(N18:N22)</f>
        <v>1549708.8513400001</v>
      </c>
    </row>
    <row r="7" spans="1:27" ht="15.75" thickBot="1" x14ac:dyDescent="0.3">
      <c r="C7" s="378">
        <v>6</v>
      </c>
      <c r="D7" s="379">
        <v>44945</v>
      </c>
      <c r="E7" s="380" t="s">
        <v>696</v>
      </c>
      <c r="F7" s="381" t="s">
        <v>1466</v>
      </c>
      <c r="G7" s="382">
        <v>297500</v>
      </c>
      <c r="H7" s="136"/>
      <c r="I7" s="370">
        <v>44945</v>
      </c>
      <c r="J7" s="371" t="s">
        <v>697</v>
      </c>
      <c r="K7" s="371" t="s">
        <v>698</v>
      </c>
      <c r="L7" s="198" t="s">
        <v>699</v>
      </c>
      <c r="M7" s="198">
        <v>1</v>
      </c>
      <c r="N7" s="372">
        <v>33233.535790000002</v>
      </c>
      <c r="O7" s="106"/>
      <c r="P7" s="101" t="s">
        <v>57</v>
      </c>
      <c r="Q7" s="94">
        <f>SUM(N23:N24)</f>
        <v>32317.580099999999</v>
      </c>
    </row>
    <row r="8" spans="1:27" x14ac:dyDescent="0.25">
      <c r="C8" s="205">
        <v>5606</v>
      </c>
      <c r="D8" s="183">
        <v>45027</v>
      </c>
      <c r="E8" s="184" t="s">
        <v>1820</v>
      </c>
      <c r="F8" s="390" t="s">
        <v>1821</v>
      </c>
      <c r="G8" s="391">
        <v>89250</v>
      </c>
      <c r="H8" s="136"/>
      <c r="I8" s="203">
        <v>44945</v>
      </c>
      <c r="J8" s="196" t="s">
        <v>700</v>
      </c>
      <c r="K8" s="196" t="s">
        <v>701</v>
      </c>
      <c r="L8" s="197" t="s">
        <v>699</v>
      </c>
      <c r="M8" s="197">
        <v>1</v>
      </c>
      <c r="N8" s="373">
        <v>28575.42597</v>
      </c>
      <c r="P8" s="101" t="s">
        <v>58</v>
      </c>
      <c r="Q8" s="94">
        <f>SUM(G8:G15,N25:N43)</f>
        <v>5661627.12952</v>
      </c>
    </row>
    <row r="9" spans="1:27" x14ac:dyDescent="0.25">
      <c r="C9" s="440">
        <v>5606</v>
      </c>
      <c r="D9" s="386">
        <v>45027</v>
      </c>
      <c r="E9" s="387" t="s">
        <v>1822</v>
      </c>
      <c r="F9" s="388" t="s">
        <v>1821</v>
      </c>
      <c r="G9" s="392">
        <v>59500</v>
      </c>
      <c r="H9" s="136"/>
      <c r="I9" s="203">
        <v>44945</v>
      </c>
      <c r="J9" s="196" t="s">
        <v>191</v>
      </c>
      <c r="K9" s="196" t="s">
        <v>192</v>
      </c>
      <c r="L9" s="197" t="s">
        <v>699</v>
      </c>
      <c r="M9" s="197">
        <v>4</v>
      </c>
      <c r="N9" s="373">
        <v>512976.5368</v>
      </c>
      <c r="P9" s="101" t="s">
        <v>59</v>
      </c>
      <c r="Q9" s="94">
        <f>SUM(N44:N69)</f>
        <v>8693603.7800299991</v>
      </c>
    </row>
    <row r="10" spans="1:27" x14ac:dyDescent="0.25">
      <c r="C10" s="440">
        <v>5607</v>
      </c>
      <c r="D10" s="386">
        <v>45027</v>
      </c>
      <c r="E10" s="387" t="s">
        <v>1823</v>
      </c>
      <c r="F10" s="388" t="s">
        <v>1824</v>
      </c>
      <c r="G10" s="392">
        <v>81812.5</v>
      </c>
      <c r="H10" s="136"/>
      <c r="I10" s="203">
        <v>44945</v>
      </c>
      <c r="J10" s="196" t="s">
        <v>179</v>
      </c>
      <c r="K10" s="196" t="s">
        <v>180</v>
      </c>
      <c r="L10" s="197" t="s">
        <v>699</v>
      </c>
      <c r="M10" s="197">
        <v>4</v>
      </c>
      <c r="N10" s="373">
        <v>6262.8747999999996</v>
      </c>
      <c r="P10" s="101" t="s">
        <v>60</v>
      </c>
      <c r="Q10" s="94">
        <f>SUM(N70:N75)</f>
        <v>2883890.7455799999</v>
      </c>
    </row>
    <row r="11" spans="1:27" x14ac:dyDescent="0.25">
      <c r="C11" s="440">
        <v>5607</v>
      </c>
      <c r="D11" s="386">
        <v>45027</v>
      </c>
      <c r="E11" s="387" t="s">
        <v>1825</v>
      </c>
      <c r="F11" s="388" t="s">
        <v>1824</v>
      </c>
      <c r="G11" s="392">
        <v>52062.5</v>
      </c>
      <c r="H11" s="136"/>
      <c r="I11" s="203">
        <v>44945</v>
      </c>
      <c r="J11" s="196" t="s">
        <v>702</v>
      </c>
      <c r="K11" s="196" t="s">
        <v>703</v>
      </c>
      <c r="L11" s="197" t="s">
        <v>699</v>
      </c>
      <c r="M11" s="197">
        <v>1</v>
      </c>
      <c r="N11" s="373">
        <v>19528.987659999999</v>
      </c>
      <c r="P11" s="101" t="s">
        <v>61</v>
      </c>
      <c r="Q11" s="94">
        <v>0</v>
      </c>
    </row>
    <row r="12" spans="1:27" x14ac:dyDescent="0.25">
      <c r="C12" s="440">
        <v>5607</v>
      </c>
      <c r="D12" s="386">
        <v>45027</v>
      </c>
      <c r="E12" s="387" t="s">
        <v>1826</v>
      </c>
      <c r="F12" s="388" t="s">
        <v>1824</v>
      </c>
      <c r="G12" s="392">
        <v>11900</v>
      </c>
      <c r="H12" s="136"/>
      <c r="I12" s="203">
        <v>44946</v>
      </c>
      <c r="J12" s="196" t="s">
        <v>704</v>
      </c>
      <c r="K12" s="196" t="s">
        <v>705</v>
      </c>
      <c r="L12" s="197" t="s">
        <v>699</v>
      </c>
      <c r="M12" s="197">
        <v>2</v>
      </c>
      <c r="N12" s="373">
        <v>55163.315999999999</v>
      </c>
      <c r="P12" s="101" t="s">
        <v>62</v>
      </c>
      <c r="Q12" s="94">
        <f>SUM(G16:G18,N76:N80)</f>
        <v>5195419.6755299997</v>
      </c>
    </row>
    <row r="13" spans="1:27" x14ac:dyDescent="0.25">
      <c r="C13" s="440">
        <v>5607</v>
      </c>
      <c r="D13" s="386">
        <v>45027</v>
      </c>
      <c r="E13" s="387" t="s">
        <v>1827</v>
      </c>
      <c r="F13" s="388" t="s">
        <v>1824</v>
      </c>
      <c r="G13" s="392">
        <v>89250</v>
      </c>
      <c r="H13" s="136"/>
      <c r="I13" s="203">
        <v>44945</v>
      </c>
      <c r="J13" s="196" t="s">
        <v>675</v>
      </c>
      <c r="K13" s="196" t="s">
        <v>676</v>
      </c>
      <c r="L13" s="197" t="s">
        <v>68</v>
      </c>
      <c r="M13" s="197">
        <v>1</v>
      </c>
      <c r="N13" s="373">
        <v>126355.4019</v>
      </c>
      <c r="P13" s="101" t="s">
        <v>63</v>
      </c>
      <c r="Q13" s="94">
        <f>SUM(G19,N81:N87)</f>
        <v>945020.65</v>
      </c>
    </row>
    <row r="14" spans="1:27" x14ac:dyDescent="0.25">
      <c r="C14" s="440">
        <v>5607</v>
      </c>
      <c r="D14" s="386">
        <v>45027</v>
      </c>
      <c r="E14" s="387" t="s">
        <v>1828</v>
      </c>
      <c r="F14" s="388" t="s">
        <v>1824</v>
      </c>
      <c r="G14" s="392">
        <v>59500</v>
      </c>
      <c r="H14" s="136"/>
      <c r="I14" s="203">
        <v>44931</v>
      </c>
      <c r="J14" s="196" t="s">
        <v>706</v>
      </c>
      <c r="K14" s="196" t="s">
        <v>707</v>
      </c>
      <c r="L14" s="197" t="s">
        <v>708</v>
      </c>
      <c r="M14" s="197">
        <v>1</v>
      </c>
      <c r="N14" s="373">
        <v>489446.69800000003</v>
      </c>
      <c r="P14" s="101" t="s">
        <v>64</v>
      </c>
      <c r="Q14" s="94">
        <f>SUM(N88)</f>
        <v>1981617.7381000002</v>
      </c>
    </row>
    <row r="15" spans="1:27" ht="15.75" thickBot="1" x14ac:dyDescent="0.3">
      <c r="C15" s="441">
        <v>5608</v>
      </c>
      <c r="D15" s="442">
        <v>45027</v>
      </c>
      <c r="E15" s="443" t="s">
        <v>1829</v>
      </c>
      <c r="F15" s="444" t="s">
        <v>1824</v>
      </c>
      <c r="G15" s="394">
        <v>371875</v>
      </c>
      <c r="H15" s="136"/>
      <c r="I15" s="203">
        <v>44931</v>
      </c>
      <c r="J15" s="196" t="s">
        <v>602</v>
      </c>
      <c r="K15" s="196" t="s">
        <v>603</v>
      </c>
      <c r="L15" s="197" t="s">
        <v>708</v>
      </c>
      <c r="M15" s="197">
        <v>1</v>
      </c>
      <c r="N15" s="373">
        <v>95175.47</v>
      </c>
      <c r="P15" s="101" t="s">
        <v>65</v>
      </c>
      <c r="Q15" s="94">
        <v>0</v>
      </c>
    </row>
    <row r="16" spans="1:27" ht="15.75" thickBot="1" x14ac:dyDescent="0.3">
      <c r="C16" s="522" t="s">
        <v>3637</v>
      </c>
      <c r="D16" s="523">
        <v>45147</v>
      </c>
      <c r="E16" s="524" t="s">
        <v>3638</v>
      </c>
      <c r="F16" s="525" t="s">
        <v>68</v>
      </c>
      <c r="G16" s="468">
        <v>520625</v>
      </c>
      <c r="H16" s="136"/>
      <c r="I16" s="203">
        <v>44931</v>
      </c>
      <c r="J16" s="196" t="s">
        <v>706</v>
      </c>
      <c r="K16" s="196" t="s">
        <v>707</v>
      </c>
      <c r="L16" s="197" t="s">
        <v>708</v>
      </c>
      <c r="M16" s="197">
        <v>1</v>
      </c>
      <c r="N16" s="373">
        <v>489446.10000000003</v>
      </c>
      <c r="P16" s="115" t="s">
        <v>66</v>
      </c>
      <c r="Q16" s="116">
        <f>SUM(N89:N91)</f>
        <v>1101697.89093</v>
      </c>
    </row>
    <row r="17" spans="3:17" ht="15.75" thickBot="1" x14ac:dyDescent="0.3">
      <c r="C17" s="526" t="s">
        <v>3639</v>
      </c>
      <c r="D17" s="520">
        <v>45147</v>
      </c>
      <c r="E17" s="519" t="s">
        <v>3640</v>
      </c>
      <c r="F17" s="521" t="s">
        <v>68</v>
      </c>
      <c r="G17" s="482">
        <v>2231250</v>
      </c>
      <c r="H17" s="136"/>
      <c r="I17" s="199">
        <v>44931</v>
      </c>
      <c r="J17" s="200" t="s">
        <v>602</v>
      </c>
      <c r="K17" s="200" t="s">
        <v>603</v>
      </c>
      <c r="L17" s="201" t="s">
        <v>708</v>
      </c>
      <c r="M17" s="201">
        <v>3</v>
      </c>
      <c r="N17" s="374">
        <v>285522.90000000002</v>
      </c>
      <c r="P17" s="42" t="s">
        <v>30</v>
      </c>
      <c r="Q17" s="44">
        <f>SUM(Q5:Q16)</f>
        <v>30484091.288049992</v>
      </c>
    </row>
    <row r="18" spans="3:17" ht="15.75" thickBot="1" x14ac:dyDescent="0.3">
      <c r="C18" s="527">
        <v>238</v>
      </c>
      <c r="D18" s="528">
        <v>45163</v>
      </c>
      <c r="E18" s="529" t="s">
        <v>3641</v>
      </c>
      <c r="F18" s="530" t="s">
        <v>68</v>
      </c>
      <c r="G18" s="473">
        <v>178500</v>
      </c>
      <c r="H18" s="136"/>
      <c r="I18" s="370">
        <v>44975</v>
      </c>
      <c r="J18" s="371" t="s">
        <v>1159</v>
      </c>
      <c r="K18" s="371" t="s">
        <v>1160</v>
      </c>
      <c r="L18" s="198" t="s">
        <v>699</v>
      </c>
      <c r="M18" s="198">
        <v>1</v>
      </c>
      <c r="N18" s="233">
        <v>476766.0625</v>
      </c>
    </row>
    <row r="19" spans="3:17" ht="15.75" thickBot="1" x14ac:dyDescent="0.3">
      <c r="C19" s="569">
        <v>45184</v>
      </c>
      <c r="D19" s="570">
        <v>45184</v>
      </c>
      <c r="E19" s="416" t="s">
        <v>4096</v>
      </c>
      <c r="F19" s="416" t="s">
        <v>68</v>
      </c>
      <c r="G19" s="571">
        <v>119000</v>
      </c>
      <c r="H19" s="136"/>
      <c r="I19" s="203">
        <v>44975</v>
      </c>
      <c r="J19" s="196" t="s">
        <v>1161</v>
      </c>
      <c r="K19" s="196" t="s">
        <v>1162</v>
      </c>
      <c r="L19" s="197" t="s">
        <v>699</v>
      </c>
      <c r="M19" s="197">
        <v>2</v>
      </c>
      <c r="N19" s="231">
        <v>22688.054479999999</v>
      </c>
    </row>
    <row r="20" spans="3:17" x14ac:dyDescent="0.25">
      <c r="D20" s="167"/>
      <c r="E20" s="168"/>
      <c r="F20" s="169"/>
      <c r="G20" s="170"/>
      <c r="H20" s="136"/>
      <c r="I20" s="203">
        <v>44966</v>
      </c>
      <c r="J20" s="196" t="s">
        <v>1163</v>
      </c>
      <c r="K20" s="196" t="s">
        <v>1164</v>
      </c>
      <c r="L20" s="197" t="s">
        <v>68</v>
      </c>
      <c r="M20" s="197">
        <v>10</v>
      </c>
      <c r="N20" s="231">
        <v>6837.74</v>
      </c>
    </row>
    <row r="21" spans="3:17" x14ac:dyDescent="0.25">
      <c r="D21" s="167"/>
      <c r="E21" s="168"/>
      <c r="F21" s="169"/>
      <c r="G21" s="170"/>
      <c r="H21" s="136"/>
      <c r="I21" s="203">
        <v>44968</v>
      </c>
      <c r="J21" s="196" t="s">
        <v>706</v>
      </c>
      <c r="K21" s="196" t="s">
        <v>707</v>
      </c>
      <c r="L21" s="197" t="s">
        <v>68</v>
      </c>
      <c r="M21" s="197">
        <v>1</v>
      </c>
      <c r="N21" s="231">
        <v>491043.81300000002</v>
      </c>
    </row>
    <row r="22" spans="3:17" ht="15.75" thickBot="1" x14ac:dyDescent="0.3">
      <c r="D22" s="167"/>
      <c r="E22" s="168"/>
      <c r="F22" s="169"/>
      <c r="G22" s="170"/>
      <c r="H22" s="136"/>
      <c r="I22" s="199">
        <v>44968</v>
      </c>
      <c r="J22" s="200" t="s">
        <v>971</v>
      </c>
      <c r="K22" s="200" t="s">
        <v>972</v>
      </c>
      <c r="L22" s="201" t="s">
        <v>68</v>
      </c>
      <c r="M22" s="201">
        <v>1</v>
      </c>
      <c r="N22" s="232">
        <v>552373.18136000005</v>
      </c>
    </row>
    <row r="23" spans="3:17" x14ac:dyDescent="0.25">
      <c r="D23" s="167"/>
      <c r="E23" s="168"/>
      <c r="F23" s="169"/>
      <c r="G23" s="170"/>
      <c r="H23" s="136"/>
      <c r="I23" s="370">
        <v>45008</v>
      </c>
      <c r="J23" s="371" t="s">
        <v>179</v>
      </c>
      <c r="K23" s="371" t="s">
        <v>180</v>
      </c>
      <c r="L23" s="198" t="s">
        <v>699</v>
      </c>
      <c r="M23" s="198">
        <v>3</v>
      </c>
      <c r="N23" s="233">
        <v>4697.1561000000002</v>
      </c>
    </row>
    <row r="24" spans="3:17" ht="15.75" thickBot="1" x14ac:dyDescent="0.3">
      <c r="D24" s="167"/>
      <c r="E24" s="168"/>
      <c r="F24" s="169"/>
      <c r="G24" s="170"/>
      <c r="H24" s="136"/>
      <c r="I24" s="199">
        <v>44992</v>
      </c>
      <c r="J24" s="200" t="s">
        <v>704</v>
      </c>
      <c r="K24" s="200" t="s">
        <v>705</v>
      </c>
      <c r="L24" s="201" t="s">
        <v>708</v>
      </c>
      <c r="M24" s="201">
        <v>1</v>
      </c>
      <c r="N24" s="232">
        <v>27620.423999999999</v>
      </c>
    </row>
    <row r="25" spans="3:17" x14ac:dyDescent="0.25">
      <c r="D25" s="136"/>
      <c r="E25" s="136"/>
      <c r="F25" s="136"/>
      <c r="G25" s="136"/>
      <c r="H25" s="136"/>
      <c r="I25" s="370">
        <v>45033</v>
      </c>
      <c r="J25" s="371" t="s">
        <v>1830</v>
      </c>
      <c r="K25" s="371" t="s">
        <v>1831</v>
      </c>
      <c r="L25" s="198" t="s">
        <v>1832</v>
      </c>
      <c r="M25" s="198">
        <v>4</v>
      </c>
      <c r="N25" s="233">
        <v>216580</v>
      </c>
    </row>
    <row r="26" spans="3:17" x14ac:dyDescent="0.25">
      <c r="D26" s="136"/>
      <c r="E26" s="136"/>
      <c r="F26" s="136"/>
      <c r="G26" s="136"/>
      <c r="H26" s="136"/>
      <c r="I26" s="203">
        <v>45033</v>
      </c>
      <c r="J26" s="196" t="s">
        <v>539</v>
      </c>
      <c r="K26" s="196" t="s">
        <v>1833</v>
      </c>
      <c r="L26" s="197" t="s">
        <v>1832</v>
      </c>
      <c r="M26" s="197">
        <v>1</v>
      </c>
      <c r="N26" s="231">
        <v>1547</v>
      </c>
    </row>
    <row r="27" spans="3:17" x14ac:dyDescent="0.25">
      <c r="D27" s="136"/>
      <c r="E27" s="136"/>
      <c r="F27" s="136"/>
      <c r="G27" s="136"/>
      <c r="H27" s="136"/>
      <c r="I27" s="203">
        <v>45033</v>
      </c>
      <c r="J27" s="196" t="s">
        <v>694</v>
      </c>
      <c r="K27" s="196" t="s">
        <v>819</v>
      </c>
      <c r="L27" s="197" t="s">
        <v>1832</v>
      </c>
      <c r="M27" s="197">
        <v>7</v>
      </c>
      <c r="N27" s="231">
        <v>10829</v>
      </c>
    </row>
    <row r="28" spans="3:17" x14ac:dyDescent="0.25">
      <c r="D28" s="136"/>
      <c r="E28" s="136"/>
      <c r="F28" s="136"/>
      <c r="G28" s="136"/>
      <c r="H28" s="136"/>
      <c r="I28" s="203">
        <v>45033</v>
      </c>
      <c r="J28" s="196" t="s">
        <v>817</v>
      </c>
      <c r="K28" s="196" t="s">
        <v>818</v>
      </c>
      <c r="L28" s="197" t="s">
        <v>1832</v>
      </c>
      <c r="M28" s="197">
        <v>1</v>
      </c>
      <c r="N28" s="231">
        <v>4641</v>
      </c>
    </row>
    <row r="29" spans="3:17" x14ac:dyDescent="0.25">
      <c r="D29" s="136"/>
      <c r="E29" s="136"/>
      <c r="F29" s="136"/>
      <c r="G29" s="136"/>
      <c r="H29" s="136"/>
      <c r="I29" s="203">
        <v>45033</v>
      </c>
      <c r="J29" s="196" t="s">
        <v>1834</v>
      </c>
      <c r="K29" s="196" t="s">
        <v>516</v>
      </c>
      <c r="L29" s="197" t="s">
        <v>1832</v>
      </c>
      <c r="M29" s="197">
        <v>12</v>
      </c>
      <c r="N29" s="231">
        <v>9282</v>
      </c>
    </row>
    <row r="30" spans="3:17" x14ac:dyDescent="0.25">
      <c r="D30" s="136"/>
      <c r="E30" s="136"/>
      <c r="F30" s="136"/>
      <c r="G30" s="136"/>
      <c r="H30" s="136"/>
      <c r="I30" s="203">
        <v>45043</v>
      </c>
      <c r="J30" s="196" t="s">
        <v>706</v>
      </c>
      <c r="K30" s="196" t="s">
        <v>707</v>
      </c>
      <c r="L30" s="197" t="s">
        <v>1835</v>
      </c>
      <c r="M30" s="197">
        <v>2</v>
      </c>
      <c r="N30" s="231">
        <v>955627.27</v>
      </c>
    </row>
    <row r="31" spans="3:17" x14ac:dyDescent="0.25">
      <c r="D31" s="136"/>
      <c r="E31" s="136"/>
      <c r="F31" s="136"/>
      <c r="G31" s="136"/>
      <c r="H31" s="136"/>
      <c r="I31" s="203">
        <v>45020</v>
      </c>
      <c r="J31" s="196" t="s">
        <v>1836</v>
      </c>
      <c r="K31" s="196" t="s">
        <v>1837</v>
      </c>
      <c r="L31" s="197" t="s">
        <v>1838</v>
      </c>
      <c r="M31" s="197">
        <v>1</v>
      </c>
      <c r="N31" s="231">
        <v>15745.737279999999</v>
      </c>
    </row>
    <row r="32" spans="3:17" x14ac:dyDescent="0.25">
      <c r="D32" s="136"/>
      <c r="E32" s="136"/>
      <c r="F32" s="136"/>
      <c r="G32" s="136"/>
      <c r="H32" s="136"/>
      <c r="I32" s="203">
        <v>45020</v>
      </c>
      <c r="J32" s="196" t="s">
        <v>1839</v>
      </c>
      <c r="K32" s="196" t="s">
        <v>1840</v>
      </c>
      <c r="L32" s="197" t="s">
        <v>1838</v>
      </c>
      <c r="M32" s="197">
        <v>1</v>
      </c>
      <c r="N32" s="231">
        <v>30073.68</v>
      </c>
    </row>
    <row r="33" spans="4:14" x14ac:dyDescent="0.25">
      <c r="D33" s="136"/>
      <c r="E33" s="136"/>
      <c r="F33" s="136"/>
      <c r="G33" s="136"/>
      <c r="H33" s="136"/>
      <c r="I33" s="203">
        <v>45020</v>
      </c>
      <c r="J33" s="196" t="s">
        <v>1841</v>
      </c>
      <c r="K33" s="196" t="s">
        <v>1842</v>
      </c>
      <c r="L33" s="197" t="s">
        <v>1838</v>
      </c>
      <c r="M33" s="197">
        <v>2</v>
      </c>
      <c r="N33" s="231">
        <v>6207.4303200000004</v>
      </c>
    </row>
    <row r="34" spans="4:14" x14ac:dyDescent="0.25">
      <c r="D34" s="136"/>
      <c r="E34" s="136"/>
      <c r="F34" s="136"/>
      <c r="G34" s="136"/>
      <c r="H34" s="136"/>
      <c r="I34" s="203">
        <v>45020</v>
      </c>
      <c r="J34" s="196" t="s">
        <v>1843</v>
      </c>
      <c r="K34" s="196" t="s">
        <v>1844</v>
      </c>
      <c r="L34" s="197" t="s">
        <v>1838</v>
      </c>
      <c r="M34" s="197">
        <v>1</v>
      </c>
      <c r="N34" s="231">
        <v>2996.2605400000002</v>
      </c>
    </row>
    <row r="35" spans="4:14" x14ac:dyDescent="0.25">
      <c r="D35" s="136"/>
      <c r="E35" s="136"/>
      <c r="F35" s="136"/>
      <c r="G35" s="136"/>
      <c r="H35" s="136"/>
      <c r="I35" s="203">
        <v>45020</v>
      </c>
      <c r="J35" s="196" t="s">
        <v>1845</v>
      </c>
      <c r="K35" s="196" t="s">
        <v>1846</v>
      </c>
      <c r="L35" s="197" t="s">
        <v>1838</v>
      </c>
      <c r="M35" s="197">
        <v>1</v>
      </c>
      <c r="N35" s="231">
        <v>2885.8666199999998</v>
      </c>
    </row>
    <row r="36" spans="4:14" x14ac:dyDescent="0.25">
      <c r="D36" s="136"/>
      <c r="E36" s="136"/>
      <c r="F36" s="136"/>
      <c r="G36" s="136"/>
      <c r="H36" s="136"/>
      <c r="I36" s="203">
        <v>45033</v>
      </c>
      <c r="J36" s="196" t="s">
        <v>199</v>
      </c>
      <c r="K36" s="196" t="s">
        <v>200</v>
      </c>
      <c r="L36" s="197" t="s">
        <v>1847</v>
      </c>
      <c r="M36" s="197">
        <v>1</v>
      </c>
      <c r="N36" s="231">
        <v>207259.07748000004</v>
      </c>
    </row>
    <row r="37" spans="4:14" x14ac:dyDescent="0.25">
      <c r="D37" s="136"/>
      <c r="E37" s="136"/>
      <c r="F37" s="136"/>
      <c r="G37" s="136"/>
      <c r="H37" s="136"/>
      <c r="I37" s="203">
        <v>45033</v>
      </c>
      <c r="J37" s="196" t="s">
        <v>1848</v>
      </c>
      <c r="K37" s="196" t="s">
        <v>1849</v>
      </c>
      <c r="L37" s="197" t="s">
        <v>1847</v>
      </c>
      <c r="M37" s="197">
        <v>1</v>
      </c>
      <c r="N37" s="231">
        <v>53493.975990000006</v>
      </c>
    </row>
    <row r="38" spans="4:14" x14ac:dyDescent="0.25">
      <c r="D38" s="136"/>
      <c r="E38" s="136"/>
      <c r="F38" s="136"/>
      <c r="G38" s="136"/>
      <c r="H38" s="136"/>
      <c r="I38" s="203">
        <v>45020</v>
      </c>
      <c r="J38" s="196" t="s">
        <v>1850</v>
      </c>
      <c r="K38" s="196" t="s">
        <v>1851</v>
      </c>
      <c r="L38" s="197" t="s">
        <v>708</v>
      </c>
      <c r="M38" s="197">
        <v>1</v>
      </c>
      <c r="N38" s="231">
        <v>649585.30000000005</v>
      </c>
    </row>
    <row r="39" spans="4:14" x14ac:dyDescent="0.25">
      <c r="D39" s="136"/>
      <c r="E39" s="136"/>
      <c r="F39" s="136"/>
      <c r="G39" s="136"/>
      <c r="H39" s="136"/>
      <c r="I39" s="203">
        <v>45020</v>
      </c>
      <c r="J39" s="196" t="s">
        <v>1159</v>
      </c>
      <c r="K39" s="196" t="s">
        <v>1160</v>
      </c>
      <c r="L39" s="197" t="s">
        <v>708</v>
      </c>
      <c r="M39" s="197">
        <v>1</v>
      </c>
      <c r="N39" s="231">
        <v>476766.0625</v>
      </c>
    </row>
    <row r="40" spans="4:14" x14ac:dyDescent="0.25">
      <c r="D40" s="136"/>
      <c r="E40" s="136"/>
      <c r="F40" s="136"/>
      <c r="G40" s="136"/>
      <c r="H40" s="136"/>
      <c r="I40" s="203">
        <v>45020</v>
      </c>
      <c r="J40" s="196" t="s">
        <v>1852</v>
      </c>
      <c r="K40" s="196" t="s">
        <v>1853</v>
      </c>
      <c r="L40" s="197" t="s">
        <v>708</v>
      </c>
      <c r="M40" s="197">
        <v>1</v>
      </c>
      <c r="N40" s="231">
        <v>2629.0182100000002</v>
      </c>
    </row>
    <row r="41" spans="4:14" x14ac:dyDescent="0.25">
      <c r="D41" s="136"/>
      <c r="E41" s="136"/>
      <c r="F41" s="136"/>
      <c r="G41" s="136"/>
      <c r="H41" s="136"/>
      <c r="I41" s="203">
        <v>45029</v>
      </c>
      <c r="J41" s="196" t="s">
        <v>1854</v>
      </c>
      <c r="K41" s="196" t="s">
        <v>1855</v>
      </c>
      <c r="L41" s="197" t="s">
        <v>708</v>
      </c>
      <c r="M41" s="197">
        <v>1</v>
      </c>
      <c r="N41" s="231">
        <v>499727.62658000004</v>
      </c>
    </row>
    <row r="42" spans="4:14" x14ac:dyDescent="0.25">
      <c r="D42" s="136"/>
      <c r="E42" s="136"/>
      <c r="F42" s="136"/>
      <c r="G42" s="136"/>
      <c r="H42" s="136"/>
      <c r="I42" s="203">
        <v>45030</v>
      </c>
      <c r="J42" s="196" t="s">
        <v>74</v>
      </c>
      <c r="K42" s="196" t="s">
        <v>75</v>
      </c>
      <c r="L42" s="197" t="s">
        <v>708</v>
      </c>
      <c r="M42" s="197">
        <v>4</v>
      </c>
      <c r="N42" s="231">
        <v>1319898.9440000001</v>
      </c>
    </row>
    <row r="43" spans="4:14" ht="15.75" thickBot="1" x14ac:dyDescent="0.3">
      <c r="D43" s="136"/>
      <c r="E43" s="136"/>
      <c r="F43" s="136"/>
      <c r="G43" s="136"/>
      <c r="H43" s="136"/>
      <c r="I43" s="199">
        <v>45038</v>
      </c>
      <c r="J43" s="200" t="s">
        <v>602</v>
      </c>
      <c r="K43" s="200" t="s">
        <v>603</v>
      </c>
      <c r="L43" s="201" t="s">
        <v>708</v>
      </c>
      <c r="M43" s="201">
        <v>4</v>
      </c>
      <c r="N43" s="232">
        <v>380701.88</v>
      </c>
    </row>
    <row r="44" spans="4:14" x14ac:dyDescent="0.25">
      <c r="D44" s="136"/>
      <c r="E44" s="136"/>
      <c r="F44" s="136"/>
      <c r="G44" s="136"/>
      <c r="H44" s="136"/>
      <c r="I44" s="370">
        <v>45055</v>
      </c>
      <c r="J44" s="371" t="s">
        <v>1816</v>
      </c>
      <c r="K44" s="371" t="s">
        <v>1817</v>
      </c>
      <c r="L44" s="198" t="s">
        <v>699</v>
      </c>
      <c r="M44" s="198">
        <v>6</v>
      </c>
      <c r="N44" s="233">
        <v>89371.272900000011</v>
      </c>
    </row>
    <row r="45" spans="4:14" x14ac:dyDescent="0.25">
      <c r="D45" s="136"/>
      <c r="E45" s="136"/>
      <c r="F45" s="136"/>
      <c r="G45" s="136"/>
      <c r="H45" s="136"/>
      <c r="I45" s="203">
        <v>45055</v>
      </c>
      <c r="J45" s="196" t="s">
        <v>1770</v>
      </c>
      <c r="K45" s="196" t="s">
        <v>1771</v>
      </c>
      <c r="L45" s="197" t="s">
        <v>699</v>
      </c>
      <c r="M45" s="197">
        <v>4</v>
      </c>
      <c r="N45" s="231">
        <v>623946.86899999995</v>
      </c>
    </row>
    <row r="46" spans="4:14" x14ac:dyDescent="0.25">
      <c r="D46" s="136"/>
      <c r="E46" s="136"/>
      <c r="F46" s="136"/>
      <c r="G46" s="136"/>
      <c r="H46" s="136"/>
      <c r="I46" s="203">
        <v>45055</v>
      </c>
      <c r="J46" s="196" t="s">
        <v>1768</v>
      </c>
      <c r="K46" s="196" t="s">
        <v>1769</v>
      </c>
      <c r="L46" s="197" t="s">
        <v>699</v>
      </c>
      <c r="M46" s="197">
        <v>1</v>
      </c>
      <c r="N46" s="231">
        <v>40249.227199999994</v>
      </c>
    </row>
    <row r="47" spans="4:14" x14ac:dyDescent="0.25">
      <c r="D47" s="136"/>
      <c r="E47" s="136"/>
      <c r="F47" s="136"/>
      <c r="G47" s="136"/>
      <c r="H47" s="136"/>
      <c r="I47" s="203">
        <v>45069</v>
      </c>
      <c r="J47" s="196" t="s">
        <v>2253</v>
      </c>
      <c r="K47" s="196" t="s">
        <v>2254</v>
      </c>
      <c r="L47" s="197" t="s">
        <v>2255</v>
      </c>
      <c r="M47" s="197">
        <v>1</v>
      </c>
      <c r="N47" s="231">
        <v>56168.86275</v>
      </c>
    </row>
    <row r="48" spans="4:14" x14ac:dyDescent="0.25">
      <c r="D48" s="136"/>
      <c r="E48" s="136"/>
      <c r="F48" s="136"/>
      <c r="G48" s="136"/>
      <c r="H48" s="136"/>
      <c r="I48" s="203">
        <v>45069</v>
      </c>
      <c r="J48" s="196" t="s">
        <v>2256</v>
      </c>
      <c r="K48" s="196" t="s">
        <v>2257</v>
      </c>
      <c r="L48" s="197" t="s">
        <v>2255</v>
      </c>
      <c r="M48" s="197">
        <v>1</v>
      </c>
      <c r="N48" s="231">
        <v>61972.974699999999</v>
      </c>
    </row>
    <row r="49" spans="4:14" x14ac:dyDescent="0.25">
      <c r="D49" s="136"/>
      <c r="E49" s="136"/>
      <c r="F49" s="136"/>
      <c r="G49" s="136"/>
      <c r="H49" s="136"/>
      <c r="I49" s="203">
        <v>45064</v>
      </c>
      <c r="J49" s="196" t="s">
        <v>2258</v>
      </c>
      <c r="K49" s="196" t="s">
        <v>2259</v>
      </c>
      <c r="L49" s="197" t="s">
        <v>2260</v>
      </c>
      <c r="M49" s="197">
        <v>1</v>
      </c>
      <c r="N49" s="231">
        <v>11226.934809999999</v>
      </c>
    </row>
    <row r="50" spans="4:14" x14ac:dyDescent="0.25">
      <c r="D50" s="136"/>
      <c r="E50" s="136"/>
      <c r="F50" s="136"/>
      <c r="G50" s="136"/>
      <c r="H50" s="136"/>
      <c r="I50" s="203">
        <v>45064</v>
      </c>
      <c r="J50" s="196" t="s">
        <v>2261</v>
      </c>
      <c r="K50" s="196" t="s">
        <v>2262</v>
      </c>
      <c r="L50" s="197" t="s">
        <v>2260</v>
      </c>
      <c r="M50" s="197">
        <v>1</v>
      </c>
      <c r="N50" s="231">
        <v>32499.376000000004</v>
      </c>
    </row>
    <row r="51" spans="4:14" x14ac:dyDescent="0.25">
      <c r="D51" s="136"/>
      <c r="E51" s="136"/>
      <c r="F51" s="136"/>
      <c r="G51" s="136"/>
      <c r="H51" s="136"/>
      <c r="I51" s="203">
        <v>45064</v>
      </c>
      <c r="J51" s="196" t="s">
        <v>2263</v>
      </c>
      <c r="K51" s="196" t="s">
        <v>2264</v>
      </c>
      <c r="L51" s="197" t="s">
        <v>68</v>
      </c>
      <c r="M51" s="197">
        <v>1</v>
      </c>
      <c r="N51" s="231">
        <v>34173.230000000003</v>
      </c>
    </row>
    <row r="52" spans="4:14" x14ac:dyDescent="0.25">
      <c r="D52" s="136"/>
      <c r="E52" s="136"/>
      <c r="F52" s="136"/>
      <c r="G52" s="136"/>
      <c r="H52" s="136"/>
      <c r="I52" s="203">
        <v>45064</v>
      </c>
      <c r="J52" s="196" t="s">
        <v>2265</v>
      </c>
      <c r="K52" s="196" t="s">
        <v>2266</v>
      </c>
      <c r="L52" s="197" t="s">
        <v>68</v>
      </c>
      <c r="M52" s="197">
        <v>1</v>
      </c>
      <c r="N52" s="231">
        <v>262242.48959999997</v>
      </c>
    </row>
    <row r="53" spans="4:14" x14ac:dyDescent="0.25">
      <c r="D53" s="136"/>
      <c r="E53" s="136"/>
      <c r="F53" s="136"/>
      <c r="G53" s="136"/>
      <c r="H53" s="136"/>
      <c r="I53" s="203">
        <v>45064</v>
      </c>
      <c r="J53" s="196" t="s">
        <v>2267</v>
      </c>
      <c r="K53" s="196" t="s">
        <v>2268</v>
      </c>
      <c r="L53" s="197" t="s">
        <v>68</v>
      </c>
      <c r="M53" s="197">
        <v>1</v>
      </c>
      <c r="N53" s="231">
        <v>44457.036260000008</v>
      </c>
    </row>
    <row r="54" spans="4:14" x14ac:dyDescent="0.25">
      <c r="D54" s="136"/>
      <c r="E54" s="136"/>
      <c r="F54" s="136"/>
      <c r="G54" s="136"/>
      <c r="H54" s="136"/>
      <c r="I54" s="203">
        <v>45064</v>
      </c>
      <c r="J54" s="196" t="s">
        <v>706</v>
      </c>
      <c r="K54" s="196" t="s">
        <v>707</v>
      </c>
      <c r="L54" s="197" t="s">
        <v>68</v>
      </c>
      <c r="M54" s="197">
        <v>1</v>
      </c>
      <c r="N54" s="231">
        <v>485762.02999999997</v>
      </c>
    </row>
    <row r="55" spans="4:14" x14ac:dyDescent="0.25">
      <c r="D55" s="136"/>
      <c r="E55" s="136"/>
      <c r="F55" s="136"/>
      <c r="G55" s="136"/>
      <c r="H55" s="136"/>
      <c r="I55" s="203">
        <v>45064</v>
      </c>
      <c r="J55" s="196" t="s">
        <v>2269</v>
      </c>
      <c r="K55" s="196" t="s">
        <v>2270</v>
      </c>
      <c r="L55" s="197" t="s">
        <v>68</v>
      </c>
      <c r="M55" s="197">
        <v>2</v>
      </c>
      <c r="N55" s="231">
        <v>45418.92992000001</v>
      </c>
    </row>
    <row r="56" spans="4:14" x14ac:dyDescent="0.25">
      <c r="D56" s="136"/>
      <c r="E56" s="136"/>
      <c r="F56" s="136"/>
      <c r="G56" s="136"/>
      <c r="H56" s="136"/>
      <c r="I56" s="203">
        <v>45064</v>
      </c>
      <c r="J56" s="196" t="s">
        <v>2271</v>
      </c>
      <c r="K56" s="196" t="s">
        <v>2272</v>
      </c>
      <c r="L56" s="197" t="s">
        <v>68</v>
      </c>
      <c r="M56" s="197">
        <v>1</v>
      </c>
      <c r="N56" s="231">
        <v>121914.21242000001</v>
      </c>
    </row>
    <row r="57" spans="4:14" x14ac:dyDescent="0.25">
      <c r="D57" s="136"/>
      <c r="E57" s="136"/>
      <c r="F57" s="136"/>
      <c r="G57" s="136"/>
      <c r="H57" s="136"/>
      <c r="I57" s="203">
        <v>45064</v>
      </c>
      <c r="J57" s="196" t="s">
        <v>2273</v>
      </c>
      <c r="K57" s="196" t="s">
        <v>2274</v>
      </c>
      <c r="L57" s="197" t="s">
        <v>68</v>
      </c>
      <c r="M57" s="197">
        <v>1</v>
      </c>
      <c r="N57" s="231">
        <v>108315.29345</v>
      </c>
    </row>
    <row r="58" spans="4:14" x14ac:dyDescent="0.25">
      <c r="I58" s="203">
        <v>45064</v>
      </c>
      <c r="J58" s="196" t="s">
        <v>2275</v>
      </c>
      <c r="K58" s="196" t="s">
        <v>2276</v>
      </c>
      <c r="L58" s="197" t="s">
        <v>68</v>
      </c>
      <c r="M58" s="197">
        <v>1</v>
      </c>
      <c r="N58" s="231">
        <v>499193.38559999998</v>
      </c>
    </row>
    <row r="59" spans="4:14" x14ac:dyDescent="0.25">
      <c r="I59" s="203">
        <v>45064</v>
      </c>
      <c r="J59" s="196" t="s">
        <v>706</v>
      </c>
      <c r="K59" s="196" t="s">
        <v>707</v>
      </c>
      <c r="L59" s="197" t="s">
        <v>68</v>
      </c>
      <c r="M59" s="197">
        <v>1</v>
      </c>
      <c r="N59" s="231">
        <v>485762.02999999997</v>
      </c>
    </row>
    <row r="60" spans="4:14" x14ac:dyDescent="0.25">
      <c r="I60" s="203">
        <v>45064</v>
      </c>
      <c r="J60" s="196" t="s">
        <v>1179</v>
      </c>
      <c r="K60" s="196" t="s">
        <v>1180</v>
      </c>
      <c r="L60" s="197" t="s">
        <v>68</v>
      </c>
      <c r="M60" s="197">
        <v>2</v>
      </c>
      <c r="N60" s="231">
        <v>166232.26620000001</v>
      </c>
    </row>
    <row r="61" spans="4:14" x14ac:dyDescent="0.25">
      <c r="I61" s="203">
        <v>45064</v>
      </c>
      <c r="J61" s="196" t="s">
        <v>2277</v>
      </c>
      <c r="K61" s="196" t="s">
        <v>2278</v>
      </c>
      <c r="L61" s="197" t="s">
        <v>68</v>
      </c>
      <c r="M61" s="197">
        <v>2</v>
      </c>
      <c r="N61" s="231">
        <v>371636.42879999999</v>
      </c>
    </row>
    <row r="62" spans="4:14" x14ac:dyDescent="0.25">
      <c r="I62" s="203">
        <v>45064</v>
      </c>
      <c r="J62" s="196" t="s">
        <v>706</v>
      </c>
      <c r="K62" s="196" t="s">
        <v>707</v>
      </c>
      <c r="L62" s="197" t="s">
        <v>68</v>
      </c>
      <c r="M62" s="197">
        <v>1</v>
      </c>
      <c r="N62" s="231">
        <v>485762.02999999997</v>
      </c>
    </row>
    <row r="63" spans="4:14" x14ac:dyDescent="0.25">
      <c r="I63" s="203">
        <v>45070</v>
      </c>
      <c r="J63" s="196" t="s">
        <v>2279</v>
      </c>
      <c r="K63" s="196" t="s">
        <v>2280</v>
      </c>
      <c r="L63" s="197" t="s">
        <v>68</v>
      </c>
      <c r="M63" s="197">
        <v>3</v>
      </c>
      <c r="N63" s="231">
        <v>244345.16925000001</v>
      </c>
    </row>
    <row r="64" spans="4:14" x14ac:dyDescent="0.25">
      <c r="I64" s="203">
        <v>45070</v>
      </c>
      <c r="J64" s="196" t="s">
        <v>2277</v>
      </c>
      <c r="K64" s="196" t="s">
        <v>2278</v>
      </c>
      <c r="L64" s="197" t="s">
        <v>68</v>
      </c>
      <c r="M64" s="197">
        <v>3</v>
      </c>
      <c r="N64" s="231">
        <v>557454.64320000005</v>
      </c>
    </row>
    <row r="65" spans="9:14" x14ac:dyDescent="0.25">
      <c r="I65" s="203">
        <v>45070</v>
      </c>
      <c r="J65" s="196" t="s">
        <v>2281</v>
      </c>
      <c r="K65" s="196" t="s">
        <v>2282</v>
      </c>
      <c r="L65" s="197" t="s">
        <v>68</v>
      </c>
      <c r="M65" s="197">
        <v>130</v>
      </c>
      <c r="N65" s="231">
        <v>2188002.3892999999</v>
      </c>
    </row>
    <row r="66" spans="9:14" x14ac:dyDescent="0.25">
      <c r="I66" s="203">
        <v>45070</v>
      </c>
      <c r="J66" s="196" t="s">
        <v>1935</v>
      </c>
      <c r="K66" s="196" t="s">
        <v>1936</v>
      </c>
      <c r="L66" s="197" t="s">
        <v>68</v>
      </c>
      <c r="M66" s="197">
        <v>16</v>
      </c>
      <c r="N66" s="231">
        <v>409200.06400000001</v>
      </c>
    </row>
    <row r="67" spans="9:14" x14ac:dyDescent="0.25">
      <c r="I67" s="203">
        <v>45070</v>
      </c>
      <c r="J67" s="196" t="s">
        <v>2283</v>
      </c>
      <c r="K67" s="196" t="s">
        <v>2284</v>
      </c>
      <c r="L67" s="197" t="s">
        <v>68</v>
      </c>
      <c r="M67" s="197">
        <v>2</v>
      </c>
      <c r="N67" s="231">
        <v>1193355.8</v>
      </c>
    </row>
    <row r="68" spans="9:14" x14ac:dyDescent="0.25">
      <c r="I68" s="203">
        <v>45077</v>
      </c>
      <c r="J68" s="196" t="s">
        <v>704</v>
      </c>
      <c r="K68" s="196" t="s">
        <v>705</v>
      </c>
      <c r="L68" s="197" t="s">
        <v>68</v>
      </c>
      <c r="M68" s="197">
        <v>2</v>
      </c>
      <c r="N68" s="231">
        <v>55384.264000000003</v>
      </c>
    </row>
    <row r="69" spans="9:14" ht="15.75" thickBot="1" x14ac:dyDescent="0.3">
      <c r="I69" s="199">
        <v>45064</v>
      </c>
      <c r="J69" s="200" t="s">
        <v>2285</v>
      </c>
      <c r="K69" s="200" t="s">
        <v>2286</v>
      </c>
      <c r="L69" s="201" t="s">
        <v>2287</v>
      </c>
      <c r="M69" s="201">
        <v>1</v>
      </c>
      <c r="N69" s="232">
        <v>19556.570670000001</v>
      </c>
    </row>
    <row r="70" spans="9:14" x14ac:dyDescent="0.25">
      <c r="I70" s="370">
        <v>45078</v>
      </c>
      <c r="J70" s="371" t="s">
        <v>706</v>
      </c>
      <c r="K70" s="371" t="s">
        <v>707</v>
      </c>
      <c r="L70" s="198" t="s">
        <v>2643</v>
      </c>
      <c r="M70" s="198">
        <v>2</v>
      </c>
      <c r="N70" s="233">
        <v>971460.022</v>
      </c>
    </row>
    <row r="71" spans="9:14" x14ac:dyDescent="0.25">
      <c r="I71" s="203">
        <v>45102</v>
      </c>
      <c r="J71" s="196" t="s">
        <v>1770</v>
      </c>
      <c r="K71" s="196" t="s">
        <v>1771</v>
      </c>
      <c r="L71" s="197" t="s">
        <v>2644</v>
      </c>
      <c r="M71" s="197">
        <v>4</v>
      </c>
      <c r="N71" s="231">
        <v>621460.09744000004</v>
      </c>
    </row>
    <row r="72" spans="9:14" x14ac:dyDescent="0.25">
      <c r="I72" s="203">
        <v>45102</v>
      </c>
      <c r="J72" s="196" t="s">
        <v>706</v>
      </c>
      <c r="K72" s="196" t="s">
        <v>707</v>
      </c>
      <c r="L72" s="197" t="s">
        <v>2644</v>
      </c>
      <c r="M72" s="197">
        <v>2</v>
      </c>
      <c r="N72" s="231">
        <v>971460.022</v>
      </c>
    </row>
    <row r="73" spans="9:14" x14ac:dyDescent="0.25">
      <c r="I73" s="203">
        <v>45102</v>
      </c>
      <c r="J73" s="196" t="s">
        <v>2645</v>
      </c>
      <c r="K73" s="196" t="s">
        <v>2646</v>
      </c>
      <c r="L73" s="197" t="s">
        <v>2644</v>
      </c>
      <c r="M73" s="197">
        <v>1</v>
      </c>
      <c r="N73" s="231">
        <v>12066.6</v>
      </c>
    </row>
    <row r="74" spans="9:14" x14ac:dyDescent="0.25">
      <c r="I74" s="203">
        <v>45098</v>
      </c>
      <c r="J74" s="196" t="s">
        <v>199</v>
      </c>
      <c r="K74" s="196" t="s">
        <v>200</v>
      </c>
      <c r="L74" s="197" t="s">
        <v>2647</v>
      </c>
      <c r="M74" s="197">
        <v>1</v>
      </c>
      <c r="N74" s="231">
        <v>207259.09295000002</v>
      </c>
    </row>
    <row r="75" spans="9:14" ht="15.75" thickBot="1" x14ac:dyDescent="0.3">
      <c r="I75" s="199">
        <v>45098</v>
      </c>
      <c r="J75" s="200" t="s">
        <v>2648</v>
      </c>
      <c r="K75" s="200" t="s">
        <v>2649</v>
      </c>
      <c r="L75" s="201" t="s">
        <v>2647</v>
      </c>
      <c r="M75" s="201">
        <v>1</v>
      </c>
      <c r="N75" s="232">
        <v>100184.91119</v>
      </c>
    </row>
    <row r="76" spans="9:14" x14ac:dyDescent="0.25">
      <c r="I76" s="548">
        <v>45167</v>
      </c>
      <c r="J76" s="417" t="s">
        <v>3642</v>
      </c>
      <c r="K76" s="417" t="s">
        <v>3643</v>
      </c>
      <c r="L76" s="525" t="s">
        <v>3644</v>
      </c>
      <c r="M76" s="525">
        <v>1</v>
      </c>
      <c r="N76" s="468">
        <v>1547000</v>
      </c>
    </row>
    <row r="77" spans="9:14" x14ac:dyDescent="0.25">
      <c r="I77" s="536">
        <v>45167</v>
      </c>
      <c r="J77" s="415" t="s">
        <v>3645</v>
      </c>
      <c r="K77" s="415" t="s">
        <v>3646</v>
      </c>
      <c r="L77" s="521" t="s">
        <v>3644</v>
      </c>
      <c r="M77" s="521">
        <v>1</v>
      </c>
      <c r="N77" s="482">
        <v>386750</v>
      </c>
    </row>
    <row r="78" spans="9:14" x14ac:dyDescent="0.25">
      <c r="I78" s="536">
        <v>45167</v>
      </c>
      <c r="J78" s="415" t="s">
        <v>3647</v>
      </c>
      <c r="K78" s="415" t="s">
        <v>3648</v>
      </c>
      <c r="L78" s="521" t="s">
        <v>3644</v>
      </c>
      <c r="M78" s="521">
        <v>1</v>
      </c>
      <c r="N78" s="482">
        <v>77350</v>
      </c>
    </row>
    <row r="79" spans="9:14" x14ac:dyDescent="0.25">
      <c r="I79" s="536">
        <v>45168</v>
      </c>
      <c r="J79" s="415" t="s">
        <v>1848</v>
      </c>
      <c r="K79" s="415" t="s">
        <v>1849</v>
      </c>
      <c r="L79" s="521" t="s">
        <v>68</v>
      </c>
      <c r="M79" s="521">
        <v>1</v>
      </c>
      <c r="N79" s="482">
        <v>52212.503069999999</v>
      </c>
    </row>
    <row r="80" spans="9:14" ht="15.75" thickBot="1" x14ac:dyDescent="0.3">
      <c r="I80" s="537">
        <v>45168</v>
      </c>
      <c r="J80" s="538" t="s">
        <v>199</v>
      </c>
      <c r="K80" s="538" t="s">
        <v>200</v>
      </c>
      <c r="L80" s="530" t="s">
        <v>68</v>
      </c>
      <c r="M80" s="530">
        <v>1</v>
      </c>
      <c r="N80" s="473">
        <v>201732.17246</v>
      </c>
    </row>
    <row r="81" spans="9:14" x14ac:dyDescent="0.25">
      <c r="I81" s="548">
        <v>45184</v>
      </c>
      <c r="J81" s="417" t="s">
        <v>4097</v>
      </c>
      <c r="K81" s="417" t="s">
        <v>4098</v>
      </c>
      <c r="L81" s="417" t="s">
        <v>4099</v>
      </c>
      <c r="M81" s="558">
        <v>1</v>
      </c>
      <c r="N81" s="468">
        <v>154700</v>
      </c>
    </row>
    <row r="82" spans="9:14" x14ac:dyDescent="0.25">
      <c r="I82" s="536">
        <v>45184</v>
      </c>
      <c r="J82" s="415" t="s">
        <v>4100</v>
      </c>
      <c r="K82" s="415" t="s">
        <v>4101</v>
      </c>
      <c r="L82" s="415" t="s">
        <v>4099</v>
      </c>
      <c r="M82" s="557">
        <v>1</v>
      </c>
      <c r="N82" s="482">
        <v>140699.65</v>
      </c>
    </row>
    <row r="83" spans="9:14" x14ac:dyDescent="0.25">
      <c r="I83" s="536">
        <v>45184</v>
      </c>
      <c r="J83" s="415" t="s">
        <v>4102</v>
      </c>
      <c r="K83" s="415" t="s">
        <v>4103</v>
      </c>
      <c r="L83" s="415" t="s">
        <v>4099</v>
      </c>
      <c r="M83" s="557">
        <v>2</v>
      </c>
      <c r="N83" s="482">
        <v>114478</v>
      </c>
    </row>
    <row r="84" spans="9:14" x14ac:dyDescent="0.25">
      <c r="I84" s="536">
        <v>45184</v>
      </c>
      <c r="J84" s="415" t="s">
        <v>4104</v>
      </c>
      <c r="K84" s="415" t="s">
        <v>4105</v>
      </c>
      <c r="L84" s="415" t="s">
        <v>68</v>
      </c>
      <c r="M84" s="557">
        <v>1</v>
      </c>
      <c r="N84" s="482">
        <v>402220</v>
      </c>
    </row>
    <row r="85" spans="9:14" x14ac:dyDescent="0.25">
      <c r="I85" s="536">
        <v>45184</v>
      </c>
      <c r="J85" s="415" t="s">
        <v>503</v>
      </c>
      <c r="K85" s="415" t="s">
        <v>504</v>
      </c>
      <c r="L85" s="415" t="s">
        <v>68</v>
      </c>
      <c r="M85" s="557">
        <v>1</v>
      </c>
      <c r="N85" s="482">
        <v>5414.5</v>
      </c>
    </row>
    <row r="86" spans="9:14" x14ac:dyDescent="0.25">
      <c r="I86" s="536">
        <v>45184</v>
      </c>
      <c r="J86" s="415" t="s">
        <v>3775</v>
      </c>
      <c r="K86" s="415" t="s">
        <v>3776</v>
      </c>
      <c r="L86" s="415" t="s">
        <v>68</v>
      </c>
      <c r="M86" s="557">
        <v>1</v>
      </c>
      <c r="N86" s="482">
        <v>5414.5</v>
      </c>
    </row>
    <row r="87" spans="9:14" ht="15.75" thickBot="1" x14ac:dyDescent="0.3">
      <c r="I87" s="537">
        <v>45184</v>
      </c>
      <c r="J87" s="538" t="s">
        <v>551</v>
      </c>
      <c r="K87" s="538" t="s">
        <v>552</v>
      </c>
      <c r="L87" s="538" t="s">
        <v>68</v>
      </c>
      <c r="M87" s="559">
        <v>2</v>
      </c>
      <c r="N87" s="473">
        <v>3094</v>
      </c>
    </row>
    <row r="88" spans="9:14" ht="15.75" thickBot="1" x14ac:dyDescent="0.3">
      <c r="I88" s="576">
        <v>45206</v>
      </c>
      <c r="J88" s="416" t="s">
        <v>74</v>
      </c>
      <c r="K88" s="416" t="s">
        <v>75</v>
      </c>
      <c r="L88" s="577" t="s">
        <v>68</v>
      </c>
      <c r="M88" s="578">
        <v>5</v>
      </c>
      <c r="N88" s="459">
        <v>1981617.7381000002</v>
      </c>
    </row>
    <row r="89" spans="9:14" x14ac:dyDescent="0.25">
      <c r="I89" s="548">
        <v>45264</v>
      </c>
      <c r="J89" s="417" t="s">
        <v>179</v>
      </c>
      <c r="K89" s="417" t="s">
        <v>4964</v>
      </c>
      <c r="L89" s="574" t="s">
        <v>68</v>
      </c>
      <c r="M89" s="558">
        <v>8</v>
      </c>
      <c r="N89" s="468">
        <v>13972.132720000001</v>
      </c>
    </row>
    <row r="90" spans="9:14" x14ac:dyDescent="0.25">
      <c r="I90" s="536">
        <v>45264</v>
      </c>
      <c r="J90" s="415" t="s">
        <v>4962</v>
      </c>
      <c r="K90" s="415" t="s">
        <v>4963</v>
      </c>
      <c r="L90" s="568" t="s">
        <v>68</v>
      </c>
      <c r="M90" s="557">
        <v>1</v>
      </c>
      <c r="N90" s="482">
        <v>39572.894270000004</v>
      </c>
    </row>
    <row r="91" spans="9:14" ht="15.75" thickBot="1" x14ac:dyDescent="0.3">
      <c r="I91" s="537">
        <v>45275</v>
      </c>
      <c r="J91" s="538" t="s">
        <v>3851</v>
      </c>
      <c r="K91" s="538" t="s">
        <v>3852</v>
      </c>
      <c r="L91" s="575" t="s">
        <v>68</v>
      </c>
      <c r="M91" s="559">
        <v>2</v>
      </c>
      <c r="N91" s="473">
        <v>1048152.8639400001</v>
      </c>
    </row>
  </sheetData>
  <mergeCells count="2">
    <mergeCell ref="I4:N5"/>
    <mergeCell ref="C4:G5"/>
  </mergeCells>
  <hyperlinks>
    <hyperlink ref="A1" location="GENERAL!A1" display="GENERAL" xr:uid="{00000000-0004-0000-1500-000000000000}"/>
    <hyperlink ref="A2" location="'PARETO '!A1" display="PARETO" xr:uid="{00000000-0004-0000-1500-000001000000}"/>
    <hyperlink ref="A3" location="'COSTO POR MES'!A1" display="COSTO POR MES" xr:uid="{00000000-0004-0000-1500-000002000000}"/>
  </hyperlinks>
  <pageMargins left="0.7" right="0.7" top="0.75" bottom="0.75" header="0.3" footer="0.3"/>
  <pageSetup scale="28" orientation="portrait" r:id="rId1"/>
  <colBreaks count="2" manualBreakCount="2">
    <brk id="8" max="1048575" man="1"/>
    <brk id="14" max="57"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B17"/>
  <sheetViews>
    <sheetView view="pageBreakPreview" zoomScale="90" zoomScaleNormal="90" zoomScaleSheetLayoutView="90" workbookViewId="0">
      <pane xSplit="2" ySplit="6" topLeftCell="C7" activePane="bottomRight" state="frozen"/>
      <selection pane="topRight" activeCell="C1" sqref="C1"/>
      <selection pane="bottomLeft" activeCell="A7" sqref="A7"/>
      <selection pane="bottomRight"/>
    </sheetView>
  </sheetViews>
  <sheetFormatPr baseColWidth="10" defaultRowHeight="15" x14ac:dyDescent="0.25"/>
  <cols>
    <col min="1" max="1" width="25.7109375" bestFit="1" customWidth="1"/>
    <col min="2" max="2" width="4" customWidth="1"/>
    <col min="3" max="3" width="7.42578125" bestFit="1" customWidth="1"/>
    <col min="5" max="5" width="49.7109375" customWidth="1"/>
    <col min="6" max="6" width="7.42578125" bestFit="1" customWidth="1"/>
    <col min="7" max="7" width="15.42578125" bestFit="1" customWidth="1"/>
    <col min="9" max="9" width="11.5703125" style="315" bestFit="1" customWidth="1"/>
    <col min="10" max="10" width="6.28515625" style="315" bestFit="1" customWidth="1"/>
    <col min="11" max="11" width="33" style="315" customWidth="1"/>
    <col min="12" max="12" width="20" style="315" bestFit="1" customWidth="1"/>
    <col min="13" max="13" width="7.85546875" style="315" bestFit="1" customWidth="1"/>
    <col min="14" max="14" width="15.42578125" style="315" bestFit="1" customWidth="1"/>
    <col min="15" max="15" width="15.42578125" customWidth="1"/>
    <col min="16" max="17" width="11" customWidth="1"/>
    <col min="18" max="18" width="15.42578125" bestFit="1" customWidth="1"/>
    <col min="20" max="20" width="20.28515625" bestFit="1" customWidth="1"/>
    <col min="22" max="22" width="16.85546875" bestFit="1" customWidth="1"/>
    <col min="25" max="25" width="20.28515625" bestFit="1" customWidth="1"/>
    <col min="27" max="27" width="16.85546875" bestFit="1" customWidth="1"/>
  </cols>
  <sheetData>
    <row r="1" spans="1:28" ht="15.75" thickBot="1" x14ac:dyDescent="0.3">
      <c r="A1" s="75" t="s">
        <v>49</v>
      </c>
      <c r="I1"/>
      <c r="J1"/>
      <c r="K1"/>
      <c r="L1"/>
      <c r="M1"/>
      <c r="N1"/>
      <c r="U1" s="46"/>
      <c r="Z1" s="46"/>
    </row>
    <row r="2" spans="1:28" ht="15.75" thickBot="1" x14ac:dyDescent="0.3">
      <c r="A2" s="75" t="s">
        <v>51</v>
      </c>
      <c r="F2" s="49" t="s">
        <v>26</v>
      </c>
      <c r="G2" s="50">
        <f>SUM(G7:G8)</f>
        <v>0</v>
      </c>
      <c r="I2"/>
      <c r="J2"/>
      <c r="K2"/>
      <c r="L2"/>
      <c r="M2" s="49" t="s">
        <v>26</v>
      </c>
      <c r="N2" s="50">
        <f>SUM(N7:N16)</f>
        <v>596797.34386999998</v>
      </c>
      <c r="O2" s="105"/>
      <c r="P2" s="105"/>
      <c r="Q2" s="105"/>
      <c r="R2" s="105"/>
      <c r="T2" s="157"/>
      <c r="U2" s="47"/>
      <c r="V2" s="157"/>
      <c r="W2" s="47"/>
      <c r="Y2" s="157"/>
      <c r="Z2" s="47"/>
      <c r="AA2" s="157"/>
      <c r="AB2" s="47"/>
    </row>
    <row r="3" spans="1:28" ht="15.75" thickBot="1" x14ac:dyDescent="0.3">
      <c r="A3" s="75" t="s">
        <v>67</v>
      </c>
      <c r="I3"/>
      <c r="J3"/>
      <c r="K3"/>
      <c r="L3"/>
      <c r="M3"/>
      <c r="N3"/>
    </row>
    <row r="4" spans="1:28" ht="15.75" thickBot="1" x14ac:dyDescent="0.3">
      <c r="A4" s="76"/>
      <c r="C4" s="655" t="s">
        <v>17</v>
      </c>
      <c r="D4" s="656"/>
      <c r="E4" s="656"/>
      <c r="F4" s="656"/>
      <c r="G4" s="657"/>
      <c r="I4" s="661" t="s">
        <v>0</v>
      </c>
      <c r="J4" s="662"/>
      <c r="K4" s="662"/>
      <c r="L4" s="662"/>
      <c r="M4" s="662"/>
      <c r="N4" s="663"/>
      <c r="O4" s="107"/>
      <c r="P4" s="107"/>
      <c r="Q4" s="103" t="s">
        <v>54</v>
      </c>
      <c r="R4" s="104" t="s">
        <v>26</v>
      </c>
    </row>
    <row r="5" spans="1:28" x14ac:dyDescent="0.25">
      <c r="C5" s="658"/>
      <c r="D5" s="659"/>
      <c r="E5" s="659"/>
      <c r="F5" s="659"/>
      <c r="G5" s="660"/>
      <c r="I5" s="664"/>
      <c r="J5" s="665"/>
      <c r="K5" s="665"/>
      <c r="L5" s="665"/>
      <c r="M5" s="665"/>
      <c r="N5" s="666"/>
      <c r="O5" s="107"/>
      <c r="P5" s="107"/>
      <c r="Q5" s="102" t="s">
        <v>55</v>
      </c>
      <c r="R5" s="97">
        <v>0</v>
      </c>
    </row>
    <row r="6" spans="1:28" ht="15.75" thickBot="1" x14ac:dyDescent="0.3">
      <c r="C6" s="180" t="s">
        <v>73</v>
      </c>
      <c r="D6" s="181" t="s">
        <v>1</v>
      </c>
      <c r="E6" s="181" t="s">
        <v>21</v>
      </c>
      <c r="F6" s="181" t="s">
        <v>2</v>
      </c>
      <c r="G6" s="182" t="s">
        <v>31</v>
      </c>
      <c r="I6" s="84" t="s">
        <v>1</v>
      </c>
      <c r="J6" s="85" t="s">
        <v>22</v>
      </c>
      <c r="K6" s="85" t="s">
        <v>21</v>
      </c>
      <c r="L6" s="85" t="s">
        <v>2</v>
      </c>
      <c r="M6" s="85" t="s">
        <v>23</v>
      </c>
      <c r="N6" s="202" t="s">
        <v>31</v>
      </c>
      <c r="O6" s="108"/>
      <c r="P6" s="108"/>
      <c r="Q6" s="101" t="s">
        <v>56</v>
      </c>
      <c r="R6" s="94">
        <v>0</v>
      </c>
    </row>
    <row r="7" spans="1:28" ht="15.75" thickBot="1" x14ac:dyDescent="0.3">
      <c r="D7" s="163"/>
      <c r="E7" s="166"/>
      <c r="F7" s="165"/>
      <c r="G7" s="106"/>
      <c r="I7" s="399">
        <v>44988</v>
      </c>
      <c r="J7" s="400" t="s">
        <v>1467</v>
      </c>
      <c r="K7" s="400" t="s">
        <v>1468</v>
      </c>
      <c r="L7" s="401" t="s">
        <v>1469</v>
      </c>
      <c r="M7" s="401">
        <v>1</v>
      </c>
      <c r="N7" s="450">
        <v>50818.95</v>
      </c>
      <c r="P7" s="106"/>
      <c r="Q7" s="101" t="s">
        <v>57</v>
      </c>
      <c r="R7" s="94">
        <f>SUM(N7)</f>
        <v>50818.95</v>
      </c>
    </row>
    <row r="8" spans="1:28" ht="15.75" thickBot="1" x14ac:dyDescent="0.3">
      <c r="D8" s="163"/>
      <c r="E8" s="166"/>
      <c r="F8" s="165"/>
      <c r="G8" s="106"/>
      <c r="I8" s="403">
        <v>45078</v>
      </c>
      <c r="J8" s="404" t="s">
        <v>191</v>
      </c>
      <c r="K8" s="404" t="s">
        <v>192</v>
      </c>
      <c r="L8" s="405" t="s">
        <v>2650</v>
      </c>
      <c r="M8" s="405">
        <v>4</v>
      </c>
      <c r="N8" s="382">
        <v>512976.5368</v>
      </c>
      <c r="Q8" s="101" t="s">
        <v>58</v>
      </c>
      <c r="R8" s="94">
        <v>0</v>
      </c>
    </row>
    <row r="9" spans="1:28" ht="15.75" thickBot="1" x14ac:dyDescent="0.3">
      <c r="I9" s="576">
        <v>45257</v>
      </c>
      <c r="J9" s="416" t="s">
        <v>704</v>
      </c>
      <c r="K9" s="416" t="s">
        <v>705</v>
      </c>
      <c r="L9" s="416" t="s">
        <v>4781</v>
      </c>
      <c r="M9" s="578">
        <v>1</v>
      </c>
      <c r="N9" s="459">
        <v>33001.857070000005</v>
      </c>
      <c r="Q9" s="101" t="s">
        <v>59</v>
      </c>
      <c r="R9" s="94">
        <v>0</v>
      </c>
    </row>
    <row r="10" spans="1:28" x14ac:dyDescent="0.25">
      <c r="G10" s="47"/>
      <c r="I10" s="310"/>
      <c r="J10" s="312"/>
      <c r="K10" s="311"/>
      <c r="L10" s="312"/>
      <c r="M10" s="312"/>
      <c r="N10" s="313"/>
      <c r="Q10" s="101" t="s">
        <v>60</v>
      </c>
      <c r="R10" s="94">
        <f>SUM(N8)</f>
        <v>512976.5368</v>
      </c>
    </row>
    <row r="11" spans="1:28" x14ac:dyDescent="0.25">
      <c r="I11" s="307"/>
      <c r="J11" s="291"/>
      <c r="K11" s="291"/>
      <c r="L11" s="308"/>
      <c r="M11" s="308"/>
      <c r="N11" s="309"/>
      <c r="Q11" s="101" t="s">
        <v>61</v>
      </c>
      <c r="R11" s="94">
        <v>0</v>
      </c>
    </row>
    <row r="12" spans="1:28" x14ac:dyDescent="0.25">
      <c r="I12" s="307"/>
      <c r="J12" s="291"/>
      <c r="K12" s="291"/>
      <c r="L12" s="308"/>
      <c r="M12" s="308"/>
      <c r="N12" s="309"/>
      <c r="Q12" s="101" t="s">
        <v>62</v>
      </c>
      <c r="R12" s="94">
        <v>0</v>
      </c>
    </row>
    <row r="13" spans="1:28" x14ac:dyDescent="0.25">
      <c r="Q13" s="101" t="s">
        <v>63</v>
      </c>
      <c r="R13" s="94">
        <v>0</v>
      </c>
    </row>
    <row r="14" spans="1:28" x14ac:dyDescent="0.25">
      <c r="O14" s="195"/>
      <c r="Q14" s="101" t="s">
        <v>64</v>
      </c>
      <c r="R14" s="94">
        <v>0</v>
      </c>
    </row>
    <row r="15" spans="1:28" x14ac:dyDescent="0.25">
      <c r="I15" s="307"/>
      <c r="J15" s="291"/>
      <c r="K15" s="291"/>
      <c r="L15" s="308"/>
      <c r="M15" s="308"/>
      <c r="N15" s="309"/>
      <c r="O15" s="195"/>
      <c r="Q15" s="101" t="s">
        <v>65</v>
      </c>
      <c r="R15" s="94">
        <f>SUM(N9)</f>
        <v>33001.857070000005</v>
      </c>
    </row>
    <row r="16" spans="1:28" ht="15.75" thickBot="1" x14ac:dyDescent="0.3">
      <c r="I16" s="307"/>
      <c r="J16" s="291"/>
      <c r="K16" s="291"/>
      <c r="L16" s="308"/>
      <c r="M16" s="308"/>
      <c r="N16" s="309"/>
      <c r="O16" s="195"/>
      <c r="Q16" s="115" t="s">
        <v>66</v>
      </c>
      <c r="R16" s="116"/>
    </row>
    <row r="17" spans="17:18" ht="15.75" thickBot="1" x14ac:dyDescent="0.3">
      <c r="Q17" s="42" t="s">
        <v>30</v>
      </c>
      <c r="R17" s="44">
        <f>SUM(R5:R16)</f>
        <v>596797.34386999998</v>
      </c>
    </row>
  </sheetData>
  <mergeCells count="2">
    <mergeCell ref="I4:N5"/>
    <mergeCell ref="C4:G5"/>
  </mergeCells>
  <hyperlinks>
    <hyperlink ref="A1" location="GENERAL!A1" display="GENERAL" xr:uid="{00000000-0004-0000-1600-000000000000}"/>
    <hyperlink ref="A2" location="'PARETO '!A1" display="PARETO" xr:uid="{00000000-0004-0000-1600-000001000000}"/>
    <hyperlink ref="A3" location="'COSTO POR MES'!A1" display="COSTO POR MES" xr:uid="{00000000-0004-0000-1600-000002000000}"/>
  </hyperlinks>
  <pageMargins left="0.7" right="0.7" top="0.75" bottom="0.75" header="0.3" footer="0.3"/>
  <pageSetup scale="48" orientation="portrait" r:id="rId1"/>
  <colBreaks count="2" manualBreakCount="2">
    <brk id="8" max="1048575" man="1"/>
    <brk id="15" max="16"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B2130-BD1B-40FF-8F63-7D9DEE30915C}">
  <dimension ref="A1:G16"/>
  <sheetViews>
    <sheetView view="pageBreakPreview" zoomScaleNormal="100" zoomScaleSheetLayoutView="100" workbookViewId="0">
      <selection activeCell="E13" sqref="E13"/>
    </sheetView>
  </sheetViews>
  <sheetFormatPr baseColWidth="10" defaultRowHeight="15" x14ac:dyDescent="0.25"/>
  <cols>
    <col min="3" max="3" width="13.7109375" customWidth="1"/>
    <col min="4" max="4" width="18.5703125" customWidth="1"/>
    <col min="5" max="5" width="18.42578125" customWidth="1"/>
    <col min="6" max="6" width="8" customWidth="1"/>
    <col min="7" max="7" width="16.7109375" bestFit="1" customWidth="1"/>
  </cols>
  <sheetData>
    <row r="1" spans="1:7" ht="15.75" thickBot="1" x14ac:dyDescent="0.3">
      <c r="A1" s="75" t="s">
        <v>49</v>
      </c>
    </row>
    <row r="2" spans="1:7" ht="15.75" thickBot="1" x14ac:dyDescent="0.3">
      <c r="C2" s="225" t="s">
        <v>95</v>
      </c>
      <c r="D2" s="226" t="s">
        <v>106</v>
      </c>
      <c r="E2" s="227">
        <f>724797000+300000000+61990000</f>
        <v>1086787000</v>
      </c>
    </row>
    <row r="3" spans="1:7" ht="15.75" thickBot="1" x14ac:dyDescent="0.3">
      <c r="C3" s="604" t="s">
        <v>107</v>
      </c>
      <c r="D3" s="605"/>
      <c r="E3" s="236">
        <f>238535037.095664</f>
        <v>238535037.09566399</v>
      </c>
    </row>
    <row r="5" spans="1:7" ht="30" customHeight="1" x14ac:dyDescent="0.25">
      <c r="C5" s="223" t="s">
        <v>54</v>
      </c>
      <c r="D5" s="224" t="s">
        <v>98</v>
      </c>
      <c r="E5" s="224" t="s">
        <v>97</v>
      </c>
    </row>
    <row r="6" spans="1:7" x14ac:dyDescent="0.25">
      <c r="C6" s="206" t="s">
        <v>60</v>
      </c>
      <c r="D6" s="216">
        <v>0</v>
      </c>
      <c r="E6" s="217">
        <f>+'COSTO POR MES'!I18</f>
        <v>123464794.50968157</v>
      </c>
      <c r="G6" s="110"/>
    </row>
    <row r="7" spans="1:7" x14ac:dyDescent="0.25">
      <c r="C7" s="206" t="s">
        <v>61</v>
      </c>
      <c r="D7" s="229">
        <v>0</v>
      </c>
      <c r="E7" s="217">
        <f>+'COSTO POR MES'!J18</f>
        <v>162235201.91345999</v>
      </c>
      <c r="G7" s="110"/>
    </row>
    <row r="8" spans="1:7" x14ac:dyDescent="0.25">
      <c r="C8" s="206" t="s">
        <v>62</v>
      </c>
      <c r="D8" s="239">
        <v>201075000</v>
      </c>
      <c r="E8" s="217">
        <f>+'COSTO POR MES'!K18</f>
        <v>152684506.65768301</v>
      </c>
      <c r="F8" s="222"/>
      <c r="G8" s="110"/>
    </row>
    <row r="9" spans="1:7" x14ac:dyDescent="0.25">
      <c r="C9" s="206" t="s">
        <v>63</v>
      </c>
      <c r="D9" s="239">
        <v>300345000</v>
      </c>
      <c r="E9" s="217">
        <f>+'COSTO POR MES'!L18</f>
        <v>158820393.28792003</v>
      </c>
      <c r="F9" s="222"/>
    </row>
    <row r="10" spans="1:7" x14ac:dyDescent="0.25">
      <c r="C10" s="206" t="s">
        <v>64</v>
      </c>
      <c r="D10" s="239">
        <v>223377000</v>
      </c>
      <c r="E10" s="217">
        <f>+'COSTO POR MES'!M18</f>
        <v>189367962.82884622</v>
      </c>
      <c r="F10" s="222"/>
    </row>
    <row r="11" spans="1:7" x14ac:dyDescent="0.25">
      <c r="C11" s="206" t="s">
        <v>65</v>
      </c>
      <c r="D11" s="207">
        <v>196213000</v>
      </c>
      <c r="E11" s="217">
        <f>+'COSTO POR MES'!N18</f>
        <v>134178053.33353961</v>
      </c>
      <c r="F11" s="222"/>
    </row>
    <row r="12" spans="1:7" x14ac:dyDescent="0.25">
      <c r="C12" s="206" t="s">
        <v>66</v>
      </c>
      <c r="D12" s="207">
        <v>165777000</v>
      </c>
      <c r="E12" s="217">
        <f>+'COSTO POR MES'!O18</f>
        <v>70506166.589363396</v>
      </c>
      <c r="F12" s="222"/>
    </row>
    <row r="13" spans="1:7" ht="15.75" thickBot="1" x14ac:dyDescent="0.3">
      <c r="C13" s="250" t="s">
        <v>30</v>
      </c>
      <c r="D13" s="251">
        <f>SUM(D6:D12)</f>
        <v>1086787000</v>
      </c>
      <c r="E13" s="251">
        <f>SUM(E6:E10)</f>
        <v>786572859.19759083</v>
      </c>
    </row>
    <row r="15" spans="1:7" x14ac:dyDescent="0.25">
      <c r="C15" s="608" t="s">
        <v>101</v>
      </c>
      <c r="D15" s="608"/>
      <c r="E15" s="220"/>
    </row>
    <row r="16" spans="1:7" x14ac:dyDescent="0.25">
      <c r="C16" s="609" t="s">
        <v>102</v>
      </c>
      <c r="D16" s="609"/>
      <c r="E16" s="228"/>
    </row>
  </sheetData>
  <mergeCells count="3">
    <mergeCell ref="C3:D3"/>
    <mergeCell ref="C15:D15"/>
    <mergeCell ref="C16:D16"/>
  </mergeCells>
  <phoneticPr fontId="11" type="noConversion"/>
  <hyperlinks>
    <hyperlink ref="A1" location="GENERAL!A1" display="GENERAL" xr:uid="{90005D08-8177-4653-9072-33C10F79F72B}"/>
  </hyperlinks>
  <pageMargins left="0.7" right="0.7" top="0.75" bottom="0.75" header="0.3" footer="0.3"/>
  <pageSetup paperSize="9" scale="5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30"/>
  <sheetViews>
    <sheetView view="pageBreakPreview" zoomScale="80" zoomScaleNormal="70" zoomScaleSheetLayoutView="80" workbookViewId="0"/>
  </sheetViews>
  <sheetFormatPr baseColWidth="10" defaultRowHeight="15" x14ac:dyDescent="0.25"/>
  <cols>
    <col min="2" max="2" width="11.42578125" customWidth="1"/>
    <col min="3" max="3" width="20.140625" bestFit="1" customWidth="1"/>
    <col min="4" max="4" width="23.85546875" bestFit="1" customWidth="1"/>
    <col min="5" max="5" width="24.28515625" bestFit="1" customWidth="1"/>
    <col min="6" max="6" width="23.85546875" bestFit="1" customWidth="1"/>
    <col min="7" max="7" width="24.28515625" bestFit="1" customWidth="1"/>
    <col min="8" max="8" width="24.5703125" bestFit="1" customWidth="1"/>
    <col min="9" max="9" width="24.28515625" bestFit="1" customWidth="1"/>
    <col min="10" max="10" width="24.5703125" bestFit="1" customWidth="1"/>
    <col min="11" max="11" width="24.28515625" bestFit="1" customWidth="1"/>
    <col min="12" max="12" width="23.85546875" bestFit="1" customWidth="1"/>
    <col min="13" max="13" width="24.28515625" bestFit="1" customWidth="1"/>
    <col min="14" max="14" width="24.5703125" bestFit="1" customWidth="1"/>
    <col min="15" max="15" width="24.28515625" bestFit="1" customWidth="1"/>
    <col min="16" max="16" width="25.7109375" bestFit="1" customWidth="1"/>
    <col min="19" max="19" width="15.140625" bestFit="1" customWidth="1"/>
    <col min="20" max="20" width="22" bestFit="1" customWidth="1"/>
  </cols>
  <sheetData>
    <row r="1" spans="1:20" ht="15.75" thickBot="1" x14ac:dyDescent="0.3">
      <c r="A1" s="75" t="s">
        <v>49</v>
      </c>
    </row>
    <row r="2" spans="1:20" x14ac:dyDescent="0.25">
      <c r="C2" s="610" t="s">
        <v>72</v>
      </c>
      <c r="D2" s="611"/>
      <c r="E2" s="611"/>
      <c r="F2" s="611"/>
      <c r="G2" s="611"/>
      <c r="H2" s="611"/>
      <c r="I2" s="611"/>
      <c r="J2" s="611"/>
      <c r="K2" s="611"/>
      <c r="L2" s="611"/>
      <c r="M2" s="611"/>
      <c r="N2" s="611"/>
      <c r="O2" s="612"/>
      <c r="P2" s="613" t="s">
        <v>26</v>
      </c>
    </row>
    <row r="3" spans="1:20" ht="15.75" thickBot="1" x14ac:dyDescent="0.3">
      <c r="C3" s="123" t="s">
        <v>24</v>
      </c>
      <c r="D3" s="124" t="s">
        <v>55</v>
      </c>
      <c r="E3" s="124" t="s">
        <v>56</v>
      </c>
      <c r="F3" s="124" t="s">
        <v>57</v>
      </c>
      <c r="G3" s="124" t="s">
        <v>58</v>
      </c>
      <c r="H3" s="124" t="s">
        <v>59</v>
      </c>
      <c r="I3" s="124" t="s">
        <v>60</v>
      </c>
      <c r="J3" s="124" t="s">
        <v>61</v>
      </c>
      <c r="K3" s="124" t="s">
        <v>62</v>
      </c>
      <c r="L3" s="124" t="s">
        <v>63</v>
      </c>
      <c r="M3" s="124" t="s">
        <v>64</v>
      </c>
      <c r="N3" s="124" t="s">
        <v>65</v>
      </c>
      <c r="O3" s="125" t="s">
        <v>66</v>
      </c>
      <c r="P3" s="614"/>
    </row>
    <row r="4" spans="1:20" x14ac:dyDescent="0.25">
      <c r="C4" s="122" t="s">
        <v>16</v>
      </c>
      <c r="D4" s="126">
        <f>+HHD33C!Q5</f>
        <v>1946882.1018033335</v>
      </c>
      <c r="E4" s="126">
        <f>+HHD33C!Q6</f>
        <v>755427.86527833343</v>
      </c>
      <c r="F4" s="126">
        <f>+HHD33C!Q7</f>
        <v>439151.065115</v>
      </c>
      <c r="G4" s="126">
        <f>+HHD33C!Q8</f>
        <v>422744.18287500006</v>
      </c>
      <c r="H4" s="126">
        <f>+HHD33C!Q9</f>
        <v>255537.67616999999</v>
      </c>
      <c r="I4" s="126">
        <f>+HHD33C!Q10</f>
        <v>609549.98791659903</v>
      </c>
      <c r="J4" s="126">
        <f>+HHD33C!Q11</f>
        <v>217999.99546499999</v>
      </c>
      <c r="K4" s="126">
        <f>+HHD33C!Q12</f>
        <v>75880.350000000006</v>
      </c>
      <c r="L4" s="126">
        <f>+HHD33C!Q13</f>
        <v>2933424.0763099995</v>
      </c>
      <c r="M4" s="126">
        <f>+HHD33C!Q14</f>
        <v>1649799.96713</v>
      </c>
      <c r="N4" s="126">
        <f>+HHD33C!Q15</f>
        <v>0</v>
      </c>
      <c r="O4" s="132">
        <f>+HHD33C!Q16</f>
        <v>0</v>
      </c>
      <c r="P4" s="128">
        <f>SUM(D4:O4)</f>
        <v>9306397.2680632658</v>
      </c>
      <c r="S4" s="157" t="s">
        <v>54</v>
      </c>
      <c r="T4" s="157" t="s">
        <v>70</v>
      </c>
    </row>
    <row r="5" spans="1:20" x14ac:dyDescent="0.25">
      <c r="C5" s="73" t="s">
        <v>3</v>
      </c>
      <c r="D5" s="127">
        <f>+'OSA 368'!Q5</f>
        <v>0</v>
      </c>
      <c r="E5" s="127">
        <f>+'OSA 368'!Q6</f>
        <v>0</v>
      </c>
      <c r="F5" s="127">
        <f>+'OSA 368'!Q7</f>
        <v>896616.49441000004</v>
      </c>
      <c r="G5" s="127">
        <f>+'OSA 368'!Q8</f>
        <v>0</v>
      </c>
      <c r="H5" s="127">
        <f>+'OSA 368'!Q9</f>
        <v>0</v>
      </c>
      <c r="I5" s="127">
        <f>+'OSA 368'!Q10</f>
        <v>563953.48191000009</v>
      </c>
      <c r="J5" s="127">
        <f>+'OSA 368'!Q11</f>
        <v>2723298.2213350008</v>
      </c>
      <c r="K5" s="127">
        <f>+'OSA 368'!Q12</f>
        <v>1831037.2920000001</v>
      </c>
      <c r="L5" s="127">
        <f>+'OSA 368'!Q13</f>
        <v>730120.74554999999</v>
      </c>
      <c r="M5" s="127">
        <f>+'OSA 368'!Q14</f>
        <v>1088472.46536</v>
      </c>
      <c r="N5" s="127">
        <f>+'OSA 368'!Q15</f>
        <v>133024.79260000002</v>
      </c>
      <c r="O5" s="133">
        <f>+'OSA 368'!Q16</f>
        <v>1111138.456645</v>
      </c>
      <c r="P5" s="134">
        <f t="shared" ref="P5:P17" si="0">SUM(D5:O5)</f>
        <v>9077661.949810002</v>
      </c>
      <c r="S5" t="s">
        <v>55</v>
      </c>
      <c r="T5" s="110">
        <f>+D18</f>
        <v>136753326.58353668</v>
      </c>
    </row>
    <row r="6" spans="1:20" x14ac:dyDescent="0.25">
      <c r="C6" s="73" t="s">
        <v>4</v>
      </c>
      <c r="D6" s="127">
        <f>+'OSU 000'!Q5</f>
        <v>8647440.1212466694</v>
      </c>
      <c r="E6" s="127">
        <f>+'OSU 000'!Q6</f>
        <v>7720083.7213000003</v>
      </c>
      <c r="F6" s="127">
        <f>+'OSU 000'!Q7</f>
        <v>2561740.7882099999</v>
      </c>
      <c r="G6" s="127">
        <f>+'OSU 000'!Q8</f>
        <v>3157443.1558699999</v>
      </c>
      <c r="H6" s="127">
        <f>+'OSU 000'!Q9</f>
        <v>814802.62353000022</v>
      </c>
      <c r="I6" s="127">
        <f>+'OSU 000'!Q10</f>
        <v>590617.26569999999</v>
      </c>
      <c r="J6" s="127">
        <f>+'OSU 000'!Q11</f>
        <v>3309590.2012399989</v>
      </c>
      <c r="K6" s="127">
        <f>+'OSU 000'!Q12</f>
        <v>10984651.033719996</v>
      </c>
      <c r="L6" s="127">
        <f>+'OSU 000'!Q13</f>
        <v>6309046.9475600002</v>
      </c>
      <c r="M6" s="127">
        <f>+'OSU 000'!Q14</f>
        <v>5481245.9766400009</v>
      </c>
      <c r="N6" s="127">
        <f>+'OSU 000'!Q15</f>
        <v>856167.89580000006</v>
      </c>
      <c r="O6" s="133">
        <f>+'OSU 000'!Q16</f>
        <v>610305.62410999998</v>
      </c>
      <c r="P6" s="134">
        <f t="shared" si="0"/>
        <v>51043135.354926661</v>
      </c>
      <c r="S6" t="s">
        <v>56</v>
      </c>
      <c r="T6" s="110">
        <f>+E18</f>
        <v>111261113.55375834</v>
      </c>
    </row>
    <row r="7" spans="1:20" x14ac:dyDescent="0.25">
      <c r="C7" s="73" t="s">
        <v>5</v>
      </c>
      <c r="D7" s="127">
        <f>+'OSU 001'!Q5</f>
        <v>0</v>
      </c>
      <c r="E7" s="127">
        <f>+'OSU 001'!Q6</f>
        <v>17668.642809999998</v>
      </c>
      <c r="F7" s="127">
        <f>+'OSU 001'!Q7</f>
        <v>747546.89399000001</v>
      </c>
      <c r="G7" s="127">
        <f>+'OSU 001'!Q8</f>
        <v>0</v>
      </c>
      <c r="H7" s="127">
        <f>+'OSU 001'!Q9</f>
        <v>1718893.5175100002</v>
      </c>
      <c r="I7" s="127">
        <f>+'OSU 001'!Q10</f>
        <v>0</v>
      </c>
      <c r="J7" s="127">
        <f>+'OSU 001'!Q11</f>
        <v>0</v>
      </c>
      <c r="K7" s="127">
        <f>+'OSU 001'!Q12</f>
        <v>182931.59570000001</v>
      </c>
      <c r="L7" s="127">
        <f>+'OSU 001'!Q13</f>
        <v>0</v>
      </c>
      <c r="M7" s="127">
        <f>+'OSU 001'!Q14</f>
        <v>1815476.01186</v>
      </c>
      <c r="N7" s="127">
        <f>+'OSU 001'!Q15</f>
        <v>0</v>
      </c>
      <c r="O7" s="133">
        <f>+'OSU 001'!Q16</f>
        <v>0</v>
      </c>
      <c r="P7" s="134">
        <f t="shared" si="0"/>
        <v>4482516.66187</v>
      </c>
      <c r="S7" t="s">
        <v>57</v>
      </c>
      <c r="T7" s="110">
        <f>+F18</f>
        <v>140135621.05951497</v>
      </c>
    </row>
    <row r="8" spans="1:20" x14ac:dyDescent="0.25">
      <c r="C8" s="73" t="s">
        <v>7</v>
      </c>
      <c r="D8" s="127">
        <f>+'OSU 018'!Q5</f>
        <v>41313182.496831663</v>
      </c>
      <c r="E8" s="127">
        <f>+'OSU 018'!Q6</f>
        <v>29586058.232233327</v>
      </c>
      <c r="F8" s="127">
        <f>+'OSU 018'!Q7</f>
        <v>25939089.021559987</v>
      </c>
      <c r="G8" s="127">
        <f>+'OSU 018'!Q8</f>
        <v>9679931.1212200001</v>
      </c>
      <c r="H8" s="127">
        <f>+'OSU 018'!Q9</f>
        <v>28682354.112720001</v>
      </c>
      <c r="I8" s="127">
        <f>+'OSU 018'!Q10</f>
        <v>26640668.818779998</v>
      </c>
      <c r="J8" s="127">
        <f>+'OSU 018'!Q11</f>
        <v>31355681.562889993</v>
      </c>
      <c r="K8" s="127">
        <f>+'OSU 018'!Q12</f>
        <v>38824343.211667992</v>
      </c>
      <c r="L8" s="127">
        <f>+'OSU 018'!Q13</f>
        <v>31436612.96342</v>
      </c>
      <c r="M8" s="127">
        <f>+'OSU 018'!Q14</f>
        <v>23862829.640801206</v>
      </c>
      <c r="N8" s="127">
        <f>+'OSU 018'!Q15</f>
        <v>15128087.781520005</v>
      </c>
      <c r="O8" s="133">
        <f>+'OSU 018'!Q16</f>
        <v>11366615.004849995</v>
      </c>
      <c r="P8" s="134">
        <f t="shared" si="0"/>
        <v>313815453.96849418</v>
      </c>
      <c r="S8" t="s">
        <v>58</v>
      </c>
      <c r="T8" s="110">
        <f>+G18</f>
        <v>78683325.043995008</v>
      </c>
    </row>
    <row r="9" spans="1:20" x14ac:dyDescent="0.25">
      <c r="C9" s="73" t="s">
        <v>8</v>
      </c>
      <c r="D9" s="127">
        <f>+'OSU 022'!Q5</f>
        <v>1707606.0675799996</v>
      </c>
      <c r="E9" s="127">
        <f>+'OSU 022'!Q6</f>
        <v>1777667.3725799997</v>
      </c>
      <c r="F9" s="127">
        <f>+'OSU 022'!Q7</f>
        <v>3399163.397105</v>
      </c>
      <c r="G9" s="127">
        <f>+'OSU 022'!Q8</f>
        <v>2319173.0190600003</v>
      </c>
      <c r="H9" s="127">
        <f>+'OSU 022'!Q9</f>
        <v>1684232.8182400002</v>
      </c>
      <c r="I9" s="127">
        <f>+'OSU 022'!Q10</f>
        <v>320106.72511999996</v>
      </c>
      <c r="J9" s="127">
        <f>+'OSU 022'!Q11</f>
        <v>4254776.5568900006</v>
      </c>
      <c r="K9" s="127">
        <f>+'OSU 022'!Q12</f>
        <v>1743970.1923</v>
      </c>
      <c r="L9" s="127">
        <f>+'OSU 022'!Q13</f>
        <v>1317442.22533</v>
      </c>
      <c r="M9" s="127">
        <f>+'OSU 022'!Q14</f>
        <v>3332158.4182739998</v>
      </c>
      <c r="N9" s="127">
        <f>+'OSU 022'!Q15</f>
        <v>2608875.0990399998</v>
      </c>
      <c r="O9" s="133">
        <f>+'OSU 022'!Q16</f>
        <v>614645.17692760006</v>
      </c>
      <c r="P9" s="134">
        <f t="shared" si="0"/>
        <v>25079817.068446603</v>
      </c>
      <c r="S9" t="s">
        <v>59</v>
      </c>
      <c r="T9" s="110">
        <f>+H18</f>
        <v>129452437.66359995</v>
      </c>
    </row>
    <row r="10" spans="1:20" x14ac:dyDescent="0.25">
      <c r="C10" s="73" t="s">
        <v>9</v>
      </c>
      <c r="D10" s="127">
        <f>+'OSU 026'!Q5</f>
        <v>14911330.770848336</v>
      </c>
      <c r="E10" s="127">
        <f>+'OSU 026'!Q6</f>
        <v>21165563.652094997</v>
      </c>
      <c r="F10" s="127">
        <f>+'OSU 026'!Q7</f>
        <v>22413012.158005003</v>
      </c>
      <c r="G10" s="127">
        <f>+'OSU 026'!Q8</f>
        <v>11918591.280155003</v>
      </c>
      <c r="H10" s="127">
        <f>+'OSU 026'!Q9</f>
        <v>23189558.255999986</v>
      </c>
      <c r="I10" s="127">
        <f>+'OSU 026'!Q10</f>
        <v>11888002.588239999</v>
      </c>
      <c r="J10" s="127">
        <f>+'OSU 026'!Q11</f>
        <v>24015021.660129998</v>
      </c>
      <c r="K10" s="127">
        <f>+'OSU 026'!Q12</f>
        <v>25566415.742629997</v>
      </c>
      <c r="L10" s="127">
        <f>+'OSU 026'!Q13</f>
        <v>21895923.741230004</v>
      </c>
      <c r="M10" s="127">
        <f>+'OSU 026'!Q14</f>
        <v>5756781.7658399986</v>
      </c>
      <c r="N10" s="127">
        <f>+'OSU 026'!Q15</f>
        <v>27580551.989549998</v>
      </c>
      <c r="O10" s="133">
        <f>+'OSU 026'!Q16</f>
        <v>13543184.238290001</v>
      </c>
      <c r="P10" s="134">
        <f t="shared" si="0"/>
        <v>223843937.84301332</v>
      </c>
      <c r="S10" t="s">
        <v>60</v>
      </c>
      <c r="T10" s="110">
        <f>+I18</f>
        <v>123464794.50968157</v>
      </c>
    </row>
    <row r="11" spans="1:20" x14ac:dyDescent="0.25">
      <c r="C11" s="73" t="s">
        <v>10</v>
      </c>
      <c r="D11" s="127">
        <f>+'OSU 027'!Q5</f>
        <v>35332778.235888325</v>
      </c>
      <c r="E11" s="127">
        <f>+'OSU 027'!Q6</f>
        <v>27499676.078433335</v>
      </c>
      <c r="F11" s="127">
        <f>+'OSU 027'!Q7</f>
        <v>50275193.850175001</v>
      </c>
      <c r="G11" s="127">
        <f>+'OSU 027'!Q8</f>
        <v>11268781.911340002</v>
      </c>
      <c r="H11" s="127">
        <f>+'OSU 027'!Q9</f>
        <v>11671122.27513</v>
      </c>
      <c r="I11" s="127">
        <f>+'OSU 027'!Q10</f>
        <v>39091274.511849985</v>
      </c>
      <c r="J11" s="127">
        <f>+'OSU 027'!Q11</f>
        <v>28692872.609354999</v>
      </c>
      <c r="K11" s="127">
        <f>+'OSU 027'!Q12</f>
        <v>11838124.7838</v>
      </c>
      <c r="L11" s="127">
        <f>+'OSU 027'!Q13</f>
        <v>29451474.329480004</v>
      </c>
      <c r="M11" s="127">
        <f>+'OSU 027'!Q14</f>
        <v>15282947.727040004</v>
      </c>
      <c r="N11" s="127">
        <f>+'OSU 027'!Q15</f>
        <v>6752810.787184</v>
      </c>
      <c r="O11" s="133">
        <f>+'OSU 027'!Q16</f>
        <v>13524399.214830002</v>
      </c>
      <c r="P11" s="134">
        <f t="shared" si="0"/>
        <v>280681456.31450564</v>
      </c>
      <c r="S11" t="s">
        <v>61</v>
      </c>
      <c r="T11" s="110">
        <f>+J18</f>
        <v>162235201.91345999</v>
      </c>
    </row>
    <row r="12" spans="1:20" x14ac:dyDescent="0.25">
      <c r="C12" s="73" t="s">
        <v>11</v>
      </c>
      <c r="D12" s="127">
        <f>+'OSU 040'!Q5</f>
        <v>22360585.495250009</v>
      </c>
      <c r="E12" s="127">
        <f>+'OSU 040'!Q6</f>
        <v>9708060.7676300034</v>
      </c>
      <c r="F12" s="127">
        <f>+'OSU 040'!Q7</f>
        <v>19497945.448240001</v>
      </c>
      <c r="G12" s="127">
        <f>+'OSU 040'!Q8</f>
        <v>12876525.926460002</v>
      </c>
      <c r="H12" s="127">
        <f>+'OSU 040'!Q9</f>
        <v>20115819.247264996</v>
      </c>
      <c r="I12" s="127">
        <f>+'OSU 040'!Q10</f>
        <v>26440638.579619996</v>
      </c>
      <c r="J12" s="127">
        <f>+'OSU 040'!Q11</f>
        <v>18254537.513039999</v>
      </c>
      <c r="K12" s="127">
        <f>+'OSU 040'!Q12</f>
        <v>19745880.784699995</v>
      </c>
      <c r="L12" s="127">
        <f>+'OSU 040'!Q13</f>
        <v>15910496.818860002</v>
      </c>
      <c r="M12" s="127">
        <f>+'OSU 040'!Q14</f>
        <v>29843651.415276978</v>
      </c>
      <c r="N12" s="127">
        <f>+'OSU 040'!Q15</f>
        <v>13625706.928624002</v>
      </c>
      <c r="O12" s="133">
        <f>+'OSU 040'!Q16</f>
        <v>1167379.8731</v>
      </c>
      <c r="P12" s="134">
        <f t="shared" si="0"/>
        <v>209547228.79806599</v>
      </c>
      <c r="S12" t="s">
        <v>62</v>
      </c>
      <c r="T12" s="110">
        <f>+K18</f>
        <v>152684506.65768301</v>
      </c>
    </row>
    <row r="13" spans="1:20" x14ac:dyDescent="0.25">
      <c r="C13" s="73" t="s">
        <v>20</v>
      </c>
      <c r="D13" s="127">
        <f>+'OSU 087'!Q5</f>
        <v>349700</v>
      </c>
      <c r="E13" s="127">
        <f>+'OSU 087'!Q6</f>
        <v>73244.67968999999</v>
      </c>
      <c r="F13" s="127">
        <f>+'OSU 087'!Q7</f>
        <v>89250</v>
      </c>
      <c r="G13" s="127">
        <f>+'OSU 087'!Q8</f>
        <v>0</v>
      </c>
      <c r="H13" s="127">
        <f>+'OSU 087'!Q9</f>
        <v>1099768.1942</v>
      </c>
      <c r="I13" s="127">
        <f>+'OSU 087'!Q10</f>
        <v>626111.19935000001</v>
      </c>
      <c r="J13" s="127">
        <f>+'OSU 087'!Q11</f>
        <v>8099960.1636600001</v>
      </c>
      <c r="K13" s="127">
        <f>+'OSU 087'!Q12</f>
        <v>2087040.5521</v>
      </c>
      <c r="L13" s="127">
        <f>+'OSU 087'!Q13</f>
        <v>2911102.42759</v>
      </c>
      <c r="M13" s="127">
        <f>+'OSU 087'!Q14</f>
        <v>1219302.7575400001</v>
      </c>
      <c r="N13" s="127">
        <f>+'OSU 087'!Q15</f>
        <v>5942595.9997375999</v>
      </c>
      <c r="O13" s="133">
        <f>+'OSU 087'!Q16</f>
        <v>2066319.9412800001</v>
      </c>
      <c r="P13" s="134">
        <f t="shared" si="0"/>
        <v>24564395.915147603</v>
      </c>
      <c r="S13" t="s">
        <v>63</v>
      </c>
      <c r="T13" s="110">
        <f>+L18</f>
        <v>158820393.28792003</v>
      </c>
    </row>
    <row r="14" spans="1:20" x14ac:dyDescent="0.25">
      <c r="C14" s="73" t="s">
        <v>12</v>
      </c>
      <c r="D14" s="127">
        <f>+'OSU 089'!Q5</f>
        <v>8429948.4583483338</v>
      </c>
      <c r="E14" s="127">
        <f>+'OSU 089'!Q6</f>
        <v>9668518.695995003</v>
      </c>
      <c r="F14" s="127">
        <f>+'OSU 089'!Q7</f>
        <v>12443767.714344999</v>
      </c>
      <c r="G14" s="127">
        <f>+'OSU 089'!Q8</f>
        <v>22420823.500379991</v>
      </c>
      <c r="H14" s="127">
        <f>+'OSU 089'!Q9</f>
        <v>34040647.325224988</v>
      </c>
      <c r="I14" s="127">
        <f>+'OSU 089'!Q10</f>
        <v>15411932.783004999</v>
      </c>
      <c r="J14" s="127">
        <f>+'OSU 089'!Q11</f>
        <v>31915055.088800002</v>
      </c>
      <c r="K14" s="127">
        <f>+'OSU 089'!Q12</f>
        <v>35408565.854235001</v>
      </c>
      <c r="L14" s="127">
        <f>+'OSU 089'!Q13</f>
        <v>35469534.661120005</v>
      </c>
      <c r="M14" s="127">
        <f>+'OSU 089'!Q14</f>
        <v>61620643.241360009</v>
      </c>
      <c r="N14" s="127">
        <f>+'OSU 089'!Q15</f>
        <v>29820633.381770007</v>
      </c>
      <c r="O14" s="133">
        <f>+'OSU 089'!Q16</f>
        <v>19144205.813494995</v>
      </c>
      <c r="P14" s="134">
        <f t="shared" si="0"/>
        <v>315794276.51807833</v>
      </c>
      <c r="S14" t="s">
        <v>64</v>
      </c>
      <c r="T14" s="110">
        <f>+M18</f>
        <v>189367962.82884622</v>
      </c>
    </row>
    <row r="15" spans="1:20" x14ac:dyDescent="0.25">
      <c r="C15" s="73" t="s">
        <v>13</v>
      </c>
      <c r="D15" s="127">
        <f>+'OSU 103'!Q5</f>
        <v>373434.1514866667</v>
      </c>
      <c r="E15" s="127">
        <f>+'OSU 103'!Q6</f>
        <v>0</v>
      </c>
      <c r="F15" s="127">
        <f>+'OSU 103'!Q7</f>
        <v>0</v>
      </c>
      <c r="G15" s="127">
        <f>+'OSU 103'!Q8</f>
        <v>0</v>
      </c>
      <c r="H15" s="127">
        <f>+'OSU 103'!Q9</f>
        <v>554401.73508999997</v>
      </c>
      <c r="I15" s="127">
        <f>+'OSU 103'!Q10</f>
        <v>0</v>
      </c>
      <c r="J15" s="127">
        <f>+'OSU 103'!Q11</f>
        <v>0</v>
      </c>
      <c r="K15" s="127">
        <f>+'OSU 103'!Q12</f>
        <v>258700.16899999999</v>
      </c>
      <c r="L15" s="127">
        <f>+'OSU 103'!Q13</f>
        <v>0</v>
      </c>
      <c r="M15" s="127">
        <f>+'OSU 103'!Q14</f>
        <v>0</v>
      </c>
      <c r="N15" s="127">
        <f>+'OSU 103'!Q15</f>
        <v>885126.17047399993</v>
      </c>
      <c r="O15" s="133">
        <f>+'OSU 103'!Q16</f>
        <v>44625</v>
      </c>
      <c r="P15" s="134">
        <f t="shared" si="0"/>
        <v>2116287.2260506665</v>
      </c>
      <c r="S15" t="s">
        <v>65</v>
      </c>
      <c r="T15" s="110">
        <f>+N18</f>
        <v>134178053.33353961</v>
      </c>
    </row>
    <row r="16" spans="1:20" x14ac:dyDescent="0.25">
      <c r="C16" s="73" t="s">
        <v>14</v>
      </c>
      <c r="D16" s="127">
        <f>+'OSU 119'!Q5</f>
        <v>559788.92525333329</v>
      </c>
      <c r="E16" s="127">
        <f>+'OSU 119'!Q6</f>
        <v>550552.25522333337</v>
      </c>
      <c r="F16" s="127">
        <f>+'OSU 119'!Q7</f>
        <v>689032.52236000006</v>
      </c>
      <c r="G16" s="127">
        <f>+'OSU 119'!Q8</f>
        <v>3701317.0655300003</v>
      </c>
      <c r="H16" s="127">
        <f>+'OSU 119'!Q9</f>
        <v>3586475.23753</v>
      </c>
      <c r="I16" s="127">
        <f>+'OSU 119'!Q10</f>
        <v>701011.24282000004</v>
      </c>
      <c r="J16" s="127">
        <f>+'OSU 119'!Q11</f>
        <v>4533049.60984</v>
      </c>
      <c r="K16" s="127">
        <f>+'OSU 119'!Q12</f>
        <v>1232508.3327199998</v>
      </c>
      <c r="L16" s="127">
        <f>+'OSU 119'!Q13</f>
        <v>7902856.0842700005</v>
      </c>
      <c r="M16" s="127">
        <f>+'OSU 119'!Q14</f>
        <v>33264481.591249995</v>
      </c>
      <c r="N16" s="127">
        <f>+'OSU 119'!Q15</f>
        <v>29178689.11104</v>
      </c>
      <c r="O16" s="133">
        <f>+'OSU 119'!Q16</f>
        <v>3151776.1776858</v>
      </c>
      <c r="P16" s="134">
        <f t="shared" si="0"/>
        <v>89051538.155522466</v>
      </c>
      <c r="S16" t="s">
        <v>66</v>
      </c>
      <c r="T16" s="110">
        <f>+O18</f>
        <v>70506166.589363396</v>
      </c>
    </row>
    <row r="17" spans="3:20" ht="15.75" thickBot="1" x14ac:dyDescent="0.3">
      <c r="C17" s="73" t="s">
        <v>15</v>
      </c>
      <c r="D17" s="127">
        <f>+'SRS 399'!Q5</f>
        <v>820649.75900000008</v>
      </c>
      <c r="E17" s="127">
        <f>+'SRS 399'!Q6</f>
        <v>2738591.5904899999</v>
      </c>
      <c r="F17" s="127">
        <f>+'SRS 399'!Q7</f>
        <v>744111.70600000001</v>
      </c>
      <c r="G17" s="127">
        <f>+'SRS 399'!Q8</f>
        <v>917993.88110500015</v>
      </c>
      <c r="H17" s="127">
        <f>+'SRS 399'!Q9</f>
        <v>2038824.6449900002</v>
      </c>
      <c r="I17" s="127">
        <f>+'SRS 399'!Q10</f>
        <v>580927.32536999998</v>
      </c>
      <c r="J17" s="127">
        <f>+'SRS 399'!Q11</f>
        <v>4863358.7308149999</v>
      </c>
      <c r="K17" s="127">
        <f>+'SRS 399'!Q12</f>
        <v>2904456.7631099997</v>
      </c>
      <c r="L17" s="127">
        <f>+'SRS 399'!Q13</f>
        <v>2552358.2672000001</v>
      </c>
      <c r="M17" s="127">
        <f>+'SRS 399'!Q14</f>
        <v>5150171.850474</v>
      </c>
      <c r="N17" s="127">
        <f>+'SRS 399'!Q15</f>
        <v>1665783.3962000001</v>
      </c>
      <c r="O17" s="133">
        <f>+'SRS 399'!Q16</f>
        <v>4161572.0681499997</v>
      </c>
      <c r="P17" s="134">
        <f t="shared" si="0"/>
        <v>29138799.982904002</v>
      </c>
      <c r="S17" t="s">
        <v>26</v>
      </c>
      <c r="T17" s="158">
        <f>SUBTOTAL(109,T5:T16)</f>
        <v>1587542903.0248988</v>
      </c>
    </row>
    <row r="18" spans="3:20" ht="15.75" thickBot="1" x14ac:dyDescent="0.3">
      <c r="C18" s="67" t="s">
        <v>26</v>
      </c>
      <c r="D18" s="72">
        <f>SUM(D4:D17)</f>
        <v>136753326.58353668</v>
      </c>
      <c r="E18" s="72">
        <f>SUM(E4:E17)</f>
        <v>111261113.55375834</v>
      </c>
      <c r="F18" s="72">
        <f>SUM(F4:F17)</f>
        <v>140135621.05951497</v>
      </c>
      <c r="G18" s="72">
        <f>SUM(G4:G17)</f>
        <v>78683325.043995008</v>
      </c>
      <c r="H18" s="72">
        <f>SUM(H4:H17)</f>
        <v>129452437.66359995</v>
      </c>
      <c r="I18" s="72">
        <f>SUM(I4:I17)</f>
        <v>123464794.50968157</v>
      </c>
      <c r="J18" s="72">
        <f>SUM(J4:J17)</f>
        <v>162235201.91345999</v>
      </c>
      <c r="K18" s="72">
        <f>SUM(K4:K17)</f>
        <v>152684506.65768301</v>
      </c>
      <c r="L18" s="72">
        <f>SUM(L4:L17)</f>
        <v>158820393.28792003</v>
      </c>
      <c r="M18" s="72">
        <f>SUM(M4:M17)</f>
        <v>189367962.82884622</v>
      </c>
      <c r="N18" s="72">
        <f>SUM(N4:N17)</f>
        <v>134178053.33353961</v>
      </c>
      <c r="O18" s="245">
        <f>SUM(O4:O17)</f>
        <v>70506166.589363396</v>
      </c>
      <c r="P18" s="246">
        <f>SUM(D18:O18)</f>
        <v>1587542903.0248988</v>
      </c>
    </row>
    <row r="19" spans="3:20" ht="15.75" thickBot="1" x14ac:dyDescent="0.3"/>
    <row r="20" spans="3:20" ht="15.75" thickBot="1" x14ac:dyDescent="0.3">
      <c r="C20" s="615" t="s">
        <v>43</v>
      </c>
      <c r="D20" s="616"/>
      <c r="E20" s="616"/>
      <c r="F20" s="616"/>
      <c r="G20" s="616"/>
      <c r="H20" s="616"/>
      <c r="I20" s="617"/>
    </row>
    <row r="21" spans="3:20" ht="15.75" thickBot="1" x14ac:dyDescent="0.3">
      <c r="C21" s="152" t="s">
        <v>24</v>
      </c>
      <c r="D21" s="153" t="s">
        <v>55</v>
      </c>
      <c r="E21" s="153" t="s">
        <v>56</v>
      </c>
      <c r="F21" s="153" t="s">
        <v>57</v>
      </c>
      <c r="G21" s="153" t="s">
        <v>58</v>
      </c>
      <c r="H21" s="153" t="s">
        <v>59</v>
      </c>
      <c r="I21" s="154" t="s">
        <v>60</v>
      </c>
      <c r="K21" s="110"/>
    </row>
    <row r="22" spans="3:20" x14ac:dyDescent="0.25">
      <c r="C22" s="122" t="s">
        <v>16</v>
      </c>
      <c r="D22" s="126">
        <v>1946882.1018033335</v>
      </c>
      <c r="E22" s="126">
        <v>755427.86527833343</v>
      </c>
      <c r="F22" s="126">
        <v>439151.065115</v>
      </c>
      <c r="G22" s="126">
        <v>422744.18287500006</v>
      </c>
      <c r="H22" s="126">
        <v>255537.67616999999</v>
      </c>
      <c r="I22" s="155">
        <v>609549.98791659903</v>
      </c>
      <c r="K22" s="110"/>
    </row>
    <row r="23" spans="3:20" x14ac:dyDescent="0.25">
      <c r="C23" s="73" t="s">
        <v>3</v>
      </c>
      <c r="D23" s="127">
        <v>0</v>
      </c>
      <c r="E23" s="127">
        <v>0</v>
      </c>
      <c r="F23" s="127">
        <v>896616.49441000004</v>
      </c>
      <c r="G23" s="127">
        <v>0</v>
      </c>
      <c r="H23" s="127">
        <v>0</v>
      </c>
      <c r="I23" s="156">
        <v>563953.48191000009</v>
      </c>
    </row>
    <row r="24" spans="3:20" x14ac:dyDescent="0.25">
      <c r="C24" s="73" t="s">
        <v>4</v>
      </c>
      <c r="D24" s="127">
        <v>8647440.1212466694</v>
      </c>
      <c r="E24" s="127">
        <v>7720083.7213000003</v>
      </c>
      <c r="F24" s="127">
        <v>2561740.7882099999</v>
      </c>
      <c r="G24" s="127">
        <v>3157443.1558699999</v>
      </c>
      <c r="H24" s="127">
        <v>814802.62353000022</v>
      </c>
      <c r="I24" s="156">
        <v>590617.26569999999</v>
      </c>
      <c r="K24" s="110"/>
    </row>
    <row r="25" spans="3:20" x14ac:dyDescent="0.25">
      <c r="C25" s="73" t="s">
        <v>5</v>
      </c>
      <c r="D25" s="127">
        <v>0</v>
      </c>
      <c r="E25" s="127">
        <v>17668.642809999998</v>
      </c>
      <c r="F25" s="127">
        <v>747546.89399000001</v>
      </c>
      <c r="G25" s="127">
        <v>0</v>
      </c>
      <c r="H25" s="127">
        <v>1718893.5175100002</v>
      </c>
      <c r="I25" s="156">
        <v>0</v>
      </c>
    </row>
    <row r="26" spans="3:20" x14ac:dyDescent="0.25">
      <c r="C26" s="73" t="s">
        <v>7</v>
      </c>
      <c r="D26" s="127">
        <v>41313182.496831663</v>
      </c>
      <c r="E26" s="127">
        <v>29586058.232233327</v>
      </c>
      <c r="F26" s="127">
        <v>25939089.021559987</v>
      </c>
      <c r="G26" s="127">
        <v>9679931.1212200001</v>
      </c>
      <c r="H26" s="127">
        <v>28682354.112720001</v>
      </c>
      <c r="I26" s="156">
        <v>26640668.818779998</v>
      </c>
    </row>
    <row r="27" spans="3:20" x14ac:dyDescent="0.25">
      <c r="C27" s="73" t="s">
        <v>8</v>
      </c>
      <c r="D27" s="127">
        <v>1707606.0675799996</v>
      </c>
      <c r="E27" s="127">
        <v>1777667.3725799997</v>
      </c>
      <c r="F27" s="127">
        <v>3399163.397105</v>
      </c>
      <c r="G27" s="127">
        <v>2319173.0190600003</v>
      </c>
      <c r="H27" s="127">
        <v>1684232.8182400002</v>
      </c>
      <c r="I27" s="156">
        <v>320106.72511999996</v>
      </c>
    </row>
    <row r="28" spans="3:20" x14ac:dyDescent="0.25">
      <c r="C28" s="73" t="s">
        <v>9</v>
      </c>
      <c r="D28" s="127">
        <v>14911330.770848336</v>
      </c>
      <c r="E28" s="127">
        <v>21165563.652094997</v>
      </c>
      <c r="F28" s="127">
        <v>22413012.158005003</v>
      </c>
      <c r="G28" s="127">
        <v>11918591.280155003</v>
      </c>
      <c r="H28" s="127">
        <v>23189558.255999986</v>
      </c>
      <c r="I28" s="156">
        <v>11888002.588239999</v>
      </c>
    </row>
    <row r="29" spans="3:20" x14ac:dyDescent="0.25">
      <c r="C29" s="73" t="s">
        <v>10</v>
      </c>
      <c r="D29" s="127">
        <v>35332778.235888325</v>
      </c>
      <c r="E29" s="127">
        <v>27499676.078433335</v>
      </c>
      <c r="F29" s="127">
        <v>50275193.850175001</v>
      </c>
      <c r="G29" s="127">
        <v>11268781.911340002</v>
      </c>
      <c r="H29" s="127">
        <v>11671122.27513</v>
      </c>
      <c r="I29" s="156">
        <v>39091274.511849985</v>
      </c>
    </row>
    <row r="30" spans="3:20" x14ac:dyDescent="0.25">
      <c r="C30" s="73" t="s">
        <v>11</v>
      </c>
      <c r="D30" s="127">
        <v>22360585.495250009</v>
      </c>
      <c r="E30" s="127">
        <v>9708060.7676300034</v>
      </c>
      <c r="F30" s="127">
        <v>19497945.448240001</v>
      </c>
      <c r="G30" s="127">
        <v>12876525.926460002</v>
      </c>
      <c r="H30" s="127">
        <v>20115819.247264996</v>
      </c>
      <c r="I30" s="156">
        <v>26440638.579619996</v>
      </c>
    </row>
    <row r="31" spans="3:20" x14ac:dyDescent="0.25">
      <c r="C31" s="73" t="s">
        <v>20</v>
      </c>
      <c r="D31" s="127">
        <v>349700</v>
      </c>
      <c r="E31" s="127">
        <v>73244.67968999999</v>
      </c>
      <c r="F31" s="127">
        <v>89250</v>
      </c>
      <c r="G31" s="127">
        <v>0</v>
      </c>
      <c r="H31" s="127">
        <v>1099768.1942</v>
      </c>
      <c r="I31" s="156">
        <v>626111.19935000001</v>
      </c>
    </row>
    <row r="32" spans="3:20" x14ac:dyDescent="0.25">
      <c r="C32" s="73" t="s">
        <v>12</v>
      </c>
      <c r="D32" s="127">
        <v>8429948.4583483338</v>
      </c>
      <c r="E32" s="127">
        <v>9668518.695995003</v>
      </c>
      <c r="F32" s="127">
        <v>12443767.714344999</v>
      </c>
      <c r="G32" s="127">
        <v>22420823.500379991</v>
      </c>
      <c r="H32" s="127">
        <v>34040647.325224988</v>
      </c>
      <c r="I32" s="156">
        <v>15411932.783004999</v>
      </c>
    </row>
    <row r="33" spans="3:10" x14ac:dyDescent="0.25">
      <c r="C33" s="73" t="s">
        <v>13</v>
      </c>
      <c r="D33" s="127">
        <v>373434.1514866667</v>
      </c>
      <c r="E33" s="127">
        <v>0</v>
      </c>
      <c r="F33" s="127">
        <v>0</v>
      </c>
      <c r="G33" s="127">
        <v>0</v>
      </c>
      <c r="H33" s="127">
        <v>554401.73508999997</v>
      </c>
      <c r="I33" s="156">
        <v>0</v>
      </c>
    </row>
    <row r="34" spans="3:10" x14ac:dyDescent="0.25">
      <c r="C34" s="73" t="s">
        <v>14</v>
      </c>
      <c r="D34" s="127">
        <v>559788.92525333329</v>
      </c>
      <c r="E34" s="127">
        <v>550552.25522333337</v>
      </c>
      <c r="F34" s="127">
        <v>689032.52236000006</v>
      </c>
      <c r="G34" s="127">
        <v>3701317.0655300003</v>
      </c>
      <c r="H34" s="127">
        <v>3586475.23753</v>
      </c>
      <c r="I34" s="156">
        <v>701011.24282000004</v>
      </c>
    </row>
    <row r="35" spans="3:10" ht="15.75" thickBot="1" x14ac:dyDescent="0.3">
      <c r="C35" s="73" t="s">
        <v>15</v>
      </c>
      <c r="D35" s="127">
        <v>820649.75900000008</v>
      </c>
      <c r="E35" s="127">
        <v>2738591.5904899999</v>
      </c>
      <c r="F35" s="127">
        <v>744111.70600000001</v>
      </c>
      <c r="G35" s="127">
        <v>917993.88110500015</v>
      </c>
      <c r="H35" s="127">
        <v>2038824.6449900002</v>
      </c>
      <c r="I35" s="156">
        <v>580927.32536999998</v>
      </c>
    </row>
    <row r="36" spans="3:10" ht="15.75" thickBot="1" x14ac:dyDescent="0.3">
      <c r="C36" s="67" t="s">
        <v>26</v>
      </c>
      <c r="D36" s="72">
        <v>136753326.58353668</v>
      </c>
      <c r="E36" s="72">
        <v>111261113.55375834</v>
      </c>
      <c r="F36" s="72">
        <v>140135621.05951497</v>
      </c>
      <c r="G36" s="72">
        <v>78683325.043995008</v>
      </c>
      <c r="H36" s="72">
        <v>129452437.66359995</v>
      </c>
      <c r="I36" s="244">
        <v>123464794.50968157</v>
      </c>
      <c r="J36" s="243">
        <f>SUM(D36:I36)</f>
        <v>719750618.41408658</v>
      </c>
    </row>
    <row r="37" spans="3:10" ht="15.75" thickBot="1" x14ac:dyDescent="0.3"/>
    <row r="38" spans="3:10" ht="15.75" thickBot="1" x14ac:dyDescent="0.3">
      <c r="C38" s="615" t="s">
        <v>41</v>
      </c>
      <c r="D38" s="616"/>
      <c r="E38" s="616"/>
      <c r="F38" s="616"/>
      <c r="G38" s="616"/>
      <c r="H38" s="616"/>
      <c r="I38" s="617"/>
    </row>
    <row r="39" spans="3:10" ht="15.75" thickBot="1" x14ac:dyDescent="0.3">
      <c r="C39" s="152" t="s">
        <v>24</v>
      </c>
      <c r="D39" s="153" t="s">
        <v>61</v>
      </c>
      <c r="E39" s="153" t="s">
        <v>62</v>
      </c>
      <c r="F39" s="153" t="s">
        <v>63</v>
      </c>
      <c r="G39" s="153" t="s">
        <v>64</v>
      </c>
      <c r="H39" s="153" t="s">
        <v>65</v>
      </c>
      <c r="I39" s="154" t="s">
        <v>66</v>
      </c>
    </row>
    <row r="40" spans="3:10" x14ac:dyDescent="0.25">
      <c r="C40" s="122" t="s">
        <v>16</v>
      </c>
      <c r="D40" s="126">
        <v>217999.99546499999</v>
      </c>
      <c r="E40" s="126">
        <v>75880.350000000006</v>
      </c>
      <c r="F40" s="126">
        <v>2933424.0763099995</v>
      </c>
      <c r="G40" s="126">
        <v>1649799.96713</v>
      </c>
      <c r="H40" s="126">
        <v>0</v>
      </c>
      <c r="I40" s="155">
        <v>0</v>
      </c>
    </row>
    <row r="41" spans="3:10" x14ac:dyDescent="0.25">
      <c r="C41" s="73" t="s">
        <v>3</v>
      </c>
      <c r="D41" s="127">
        <v>2723298.2213350008</v>
      </c>
      <c r="E41" s="127">
        <v>1831037.2920000001</v>
      </c>
      <c r="F41" s="127">
        <v>730120.74554999999</v>
      </c>
      <c r="G41" s="127">
        <v>1088472.46536</v>
      </c>
      <c r="H41" s="127">
        <v>133024.79260000002</v>
      </c>
      <c r="I41" s="156">
        <v>1111138.456645</v>
      </c>
    </row>
    <row r="42" spans="3:10" x14ac:dyDescent="0.25">
      <c r="C42" s="73" t="s">
        <v>4</v>
      </c>
      <c r="D42" s="127">
        <v>3309590.2012399989</v>
      </c>
      <c r="E42" s="127">
        <v>10984651.033719996</v>
      </c>
      <c r="F42" s="127">
        <v>6309046.9475600002</v>
      </c>
      <c r="G42" s="127">
        <v>5481245.9766400009</v>
      </c>
      <c r="H42" s="127">
        <v>856167.89580000006</v>
      </c>
      <c r="I42" s="156">
        <v>610305.62410999998</v>
      </c>
    </row>
    <row r="43" spans="3:10" x14ac:dyDescent="0.25">
      <c r="C43" s="73" t="s">
        <v>5</v>
      </c>
      <c r="D43" s="127">
        <v>0</v>
      </c>
      <c r="E43" s="127">
        <v>182931.59570000001</v>
      </c>
      <c r="F43" s="127">
        <v>0</v>
      </c>
      <c r="G43" s="127">
        <v>1815476.01186</v>
      </c>
      <c r="H43" s="127">
        <v>0</v>
      </c>
      <c r="I43" s="156">
        <v>0</v>
      </c>
    </row>
    <row r="44" spans="3:10" x14ac:dyDescent="0.25">
      <c r="C44" s="73" t="s">
        <v>7</v>
      </c>
      <c r="D44" s="127">
        <v>31355681.562889993</v>
      </c>
      <c r="E44" s="127">
        <v>38824343.211667992</v>
      </c>
      <c r="F44" s="127">
        <v>31436612.96342</v>
      </c>
      <c r="G44" s="127">
        <v>23862829.640801206</v>
      </c>
      <c r="H44" s="127">
        <v>15128087.781520005</v>
      </c>
      <c r="I44" s="156">
        <v>11366615.004849995</v>
      </c>
    </row>
    <row r="45" spans="3:10" x14ac:dyDescent="0.25">
      <c r="C45" s="73" t="s">
        <v>8</v>
      </c>
      <c r="D45" s="127">
        <v>4254776.5568900006</v>
      </c>
      <c r="E45" s="127">
        <v>1743970.1923</v>
      </c>
      <c r="F45" s="127">
        <v>1317442.22533</v>
      </c>
      <c r="G45" s="127">
        <v>3332158.4182739998</v>
      </c>
      <c r="H45" s="127">
        <v>2608875.0990399998</v>
      </c>
      <c r="I45" s="156">
        <v>614645.17692760006</v>
      </c>
    </row>
    <row r="46" spans="3:10" x14ac:dyDescent="0.25">
      <c r="C46" s="73" t="s">
        <v>9</v>
      </c>
      <c r="D46" s="127">
        <v>24015021.660129998</v>
      </c>
      <c r="E46" s="127">
        <v>25566415.742629997</v>
      </c>
      <c r="F46" s="127">
        <v>21895923.741230004</v>
      </c>
      <c r="G46" s="127">
        <v>5756781.7658399986</v>
      </c>
      <c r="H46" s="127">
        <v>27580551.989549998</v>
      </c>
      <c r="I46" s="156">
        <v>13543184.238290001</v>
      </c>
    </row>
    <row r="47" spans="3:10" x14ac:dyDescent="0.25">
      <c r="C47" s="73" t="s">
        <v>10</v>
      </c>
      <c r="D47" s="127">
        <v>28692872.609354999</v>
      </c>
      <c r="E47" s="127">
        <v>11838124.7838</v>
      </c>
      <c r="F47" s="127">
        <v>29451474.329480004</v>
      </c>
      <c r="G47" s="127">
        <v>15282947.727040004</v>
      </c>
      <c r="H47" s="127">
        <v>6752810.787184</v>
      </c>
      <c r="I47" s="156">
        <v>13524399.214830002</v>
      </c>
    </row>
    <row r="48" spans="3:10" x14ac:dyDescent="0.25">
      <c r="C48" s="73" t="s">
        <v>11</v>
      </c>
      <c r="D48" s="127">
        <v>18254537.513039999</v>
      </c>
      <c r="E48" s="127">
        <v>19745880.784699995</v>
      </c>
      <c r="F48" s="127">
        <v>15910496.818860002</v>
      </c>
      <c r="G48" s="127">
        <v>29843651.415276978</v>
      </c>
      <c r="H48" s="127">
        <v>13625706.928624002</v>
      </c>
      <c r="I48" s="156">
        <v>1167379.8731</v>
      </c>
    </row>
    <row r="49" spans="3:10" x14ac:dyDescent="0.25">
      <c r="C49" s="73" t="s">
        <v>20</v>
      </c>
      <c r="D49" s="127">
        <v>8099960.1636600001</v>
      </c>
      <c r="E49" s="127">
        <v>2087040.5521</v>
      </c>
      <c r="F49" s="127">
        <v>2911102.42759</v>
      </c>
      <c r="G49" s="127">
        <v>1219302.7575400001</v>
      </c>
      <c r="H49" s="127">
        <v>5942595.9997375999</v>
      </c>
      <c r="I49" s="156">
        <v>2066319.9412800001</v>
      </c>
    </row>
    <row r="50" spans="3:10" x14ac:dyDescent="0.25">
      <c r="C50" s="73" t="s">
        <v>12</v>
      </c>
      <c r="D50" s="127">
        <v>31915055.088800002</v>
      </c>
      <c r="E50" s="127">
        <v>35408565.854235001</v>
      </c>
      <c r="F50" s="127">
        <v>35469534.661120005</v>
      </c>
      <c r="G50" s="127">
        <v>61620643.241360009</v>
      </c>
      <c r="H50" s="127">
        <v>29820633.381770007</v>
      </c>
      <c r="I50" s="156">
        <v>19144205.813494995</v>
      </c>
    </row>
    <row r="51" spans="3:10" x14ac:dyDescent="0.25">
      <c r="C51" s="73" t="s">
        <v>13</v>
      </c>
      <c r="D51" s="127">
        <v>0</v>
      </c>
      <c r="E51" s="127">
        <v>258700.16899999999</v>
      </c>
      <c r="F51" s="127">
        <v>0</v>
      </c>
      <c r="G51" s="127">
        <v>0</v>
      </c>
      <c r="H51" s="127">
        <v>885126.17047399993</v>
      </c>
      <c r="I51" s="156">
        <v>44625</v>
      </c>
    </row>
    <row r="52" spans="3:10" x14ac:dyDescent="0.25">
      <c r="C52" s="73" t="s">
        <v>14</v>
      </c>
      <c r="D52" s="127">
        <v>4533049.60984</v>
      </c>
      <c r="E52" s="127">
        <v>1232508.3327199998</v>
      </c>
      <c r="F52" s="127">
        <v>7902856.0842700005</v>
      </c>
      <c r="G52" s="127">
        <v>33264481.591249995</v>
      </c>
      <c r="H52" s="127">
        <v>29178689.11104</v>
      </c>
      <c r="I52" s="156">
        <v>3151776.1776858</v>
      </c>
    </row>
    <row r="53" spans="3:10" ht="15.75" thickBot="1" x14ac:dyDescent="0.3">
      <c r="C53" s="73" t="s">
        <v>15</v>
      </c>
      <c r="D53" s="127">
        <v>4863358.7308149999</v>
      </c>
      <c r="E53" s="127">
        <v>2904456.7631099997</v>
      </c>
      <c r="F53" s="127">
        <v>2552358.2672000001</v>
      </c>
      <c r="G53" s="127">
        <v>5150171.850474</v>
      </c>
      <c r="H53" s="127">
        <v>1665783.3962000001</v>
      </c>
      <c r="I53" s="156">
        <v>4161572.0681499997</v>
      </c>
    </row>
    <row r="54" spans="3:10" ht="15.75" thickBot="1" x14ac:dyDescent="0.3">
      <c r="C54" s="67" t="s">
        <v>26</v>
      </c>
      <c r="D54" s="72">
        <v>162235201.91345999</v>
      </c>
      <c r="E54" s="72">
        <v>152684506.65768301</v>
      </c>
      <c r="F54" s="72">
        <v>158820393.28792003</v>
      </c>
      <c r="G54" s="72">
        <v>189367962.82884622</v>
      </c>
      <c r="H54" s="72">
        <v>134178053.33353961</v>
      </c>
      <c r="I54" s="244">
        <v>70506166.589363396</v>
      </c>
      <c r="J54" s="252">
        <f>SUM(D54:I54)</f>
        <v>867792284.61081219</v>
      </c>
    </row>
    <row r="56" spans="3:10" x14ac:dyDescent="0.25">
      <c r="C56" s="159"/>
      <c r="D56" s="160"/>
    </row>
    <row r="57" spans="3:10" x14ac:dyDescent="0.25">
      <c r="C57" s="161"/>
      <c r="D57" s="162"/>
    </row>
    <row r="58" spans="3:10" x14ac:dyDescent="0.25">
      <c r="C58" s="161"/>
      <c r="D58" s="162"/>
    </row>
    <row r="59" spans="3:10" x14ac:dyDescent="0.25">
      <c r="C59" s="161"/>
      <c r="D59" s="162"/>
    </row>
    <row r="60" spans="3:10" x14ac:dyDescent="0.25">
      <c r="C60" s="161"/>
      <c r="D60" s="162"/>
    </row>
    <row r="61" spans="3:10" x14ac:dyDescent="0.25">
      <c r="C61" s="161"/>
      <c r="D61" s="162"/>
    </row>
    <row r="62" spans="3:10" x14ac:dyDescent="0.25">
      <c r="C62" s="161"/>
      <c r="D62" s="162"/>
    </row>
    <row r="63" spans="3:10" x14ac:dyDescent="0.25">
      <c r="C63" s="161"/>
      <c r="D63" s="162"/>
    </row>
    <row r="64" spans="3:10" x14ac:dyDescent="0.25">
      <c r="C64" s="161"/>
      <c r="D64" s="162"/>
    </row>
    <row r="65" spans="3:4" x14ac:dyDescent="0.25">
      <c r="C65" s="161"/>
      <c r="D65" s="162"/>
    </row>
    <row r="66" spans="3:4" x14ac:dyDescent="0.25">
      <c r="C66" s="161"/>
      <c r="D66" s="162"/>
    </row>
    <row r="67" spans="3:4" x14ac:dyDescent="0.25">
      <c r="C67" s="161"/>
      <c r="D67" s="162"/>
    </row>
    <row r="68" spans="3:4" x14ac:dyDescent="0.25">
      <c r="C68" s="161"/>
      <c r="D68" s="162"/>
    </row>
    <row r="69" spans="3:4" x14ac:dyDescent="0.25">
      <c r="C69" s="161"/>
      <c r="D69" s="162"/>
    </row>
    <row r="70" spans="3:4" x14ac:dyDescent="0.25">
      <c r="C70" s="161"/>
      <c r="D70" s="162"/>
    </row>
    <row r="71" spans="3:4" x14ac:dyDescent="0.25">
      <c r="C71" s="161"/>
      <c r="D71" s="162"/>
    </row>
    <row r="72" spans="3:4" x14ac:dyDescent="0.25">
      <c r="C72" s="161"/>
      <c r="D72" s="162"/>
    </row>
    <row r="73" spans="3:4" x14ac:dyDescent="0.25">
      <c r="C73" s="161"/>
      <c r="D73" s="162"/>
    </row>
    <row r="75" spans="3:4" x14ac:dyDescent="0.25">
      <c r="C75" s="159"/>
      <c r="D75" s="160"/>
    </row>
    <row r="76" spans="3:4" x14ac:dyDescent="0.25">
      <c r="C76" s="161"/>
      <c r="D76" s="162"/>
    </row>
    <row r="77" spans="3:4" x14ac:dyDescent="0.25">
      <c r="C77" s="161"/>
      <c r="D77" s="162"/>
    </row>
    <row r="78" spans="3:4" x14ac:dyDescent="0.25">
      <c r="C78" s="161"/>
      <c r="D78" s="162"/>
    </row>
    <row r="79" spans="3:4" x14ac:dyDescent="0.25">
      <c r="C79" s="161"/>
      <c r="D79" s="162"/>
    </row>
    <row r="80" spans="3:4" x14ac:dyDescent="0.25">
      <c r="C80" s="161"/>
      <c r="D80" s="162"/>
    </row>
    <row r="81" spans="3:4" x14ac:dyDescent="0.25">
      <c r="C81" s="161"/>
      <c r="D81" s="162"/>
    </row>
    <row r="82" spans="3:4" x14ac:dyDescent="0.25">
      <c r="C82" s="161"/>
      <c r="D82" s="162"/>
    </row>
    <row r="83" spans="3:4" x14ac:dyDescent="0.25">
      <c r="C83" s="161"/>
      <c r="D83" s="162"/>
    </row>
    <row r="84" spans="3:4" x14ac:dyDescent="0.25">
      <c r="C84" s="161"/>
      <c r="D84" s="162"/>
    </row>
    <row r="85" spans="3:4" x14ac:dyDescent="0.25">
      <c r="C85" s="161"/>
      <c r="D85" s="162"/>
    </row>
    <row r="86" spans="3:4" x14ac:dyDescent="0.25">
      <c r="C86" s="161"/>
      <c r="D86" s="162"/>
    </row>
    <row r="87" spans="3:4" x14ac:dyDescent="0.25">
      <c r="C87" s="161"/>
      <c r="D87" s="162"/>
    </row>
    <row r="88" spans="3:4" x14ac:dyDescent="0.25">
      <c r="C88" s="161"/>
      <c r="D88" s="162"/>
    </row>
    <row r="89" spans="3:4" x14ac:dyDescent="0.25">
      <c r="C89" s="161"/>
      <c r="D89" s="162"/>
    </row>
    <row r="90" spans="3:4" x14ac:dyDescent="0.25">
      <c r="C90" s="161"/>
      <c r="D90" s="162"/>
    </row>
    <row r="91" spans="3:4" x14ac:dyDescent="0.25">
      <c r="C91" s="161"/>
      <c r="D91" s="162"/>
    </row>
    <row r="92" spans="3:4" x14ac:dyDescent="0.25">
      <c r="C92" s="161"/>
      <c r="D92" s="162"/>
    </row>
    <row r="94" spans="3:4" x14ac:dyDescent="0.25">
      <c r="C94" s="159"/>
      <c r="D94" s="160"/>
    </row>
    <row r="95" spans="3:4" x14ac:dyDescent="0.25">
      <c r="C95" s="161"/>
      <c r="D95" s="162"/>
    </row>
    <row r="96" spans="3:4" x14ac:dyDescent="0.25">
      <c r="C96" s="161"/>
      <c r="D96" s="162"/>
    </row>
    <row r="97" spans="3:4" x14ac:dyDescent="0.25">
      <c r="C97" s="161"/>
      <c r="D97" s="162"/>
    </row>
    <row r="98" spans="3:4" x14ac:dyDescent="0.25">
      <c r="C98" s="161"/>
      <c r="D98" s="162"/>
    </row>
    <row r="99" spans="3:4" x14ac:dyDescent="0.25">
      <c r="C99" s="161"/>
      <c r="D99" s="162"/>
    </row>
    <row r="100" spans="3:4" x14ac:dyDescent="0.25">
      <c r="C100" s="161"/>
      <c r="D100" s="162"/>
    </row>
    <row r="101" spans="3:4" x14ac:dyDescent="0.25">
      <c r="C101" s="161"/>
      <c r="D101" s="162"/>
    </row>
    <row r="102" spans="3:4" x14ac:dyDescent="0.25">
      <c r="C102" s="161"/>
      <c r="D102" s="162"/>
    </row>
    <row r="103" spans="3:4" x14ac:dyDescent="0.25">
      <c r="C103" s="161"/>
      <c r="D103" s="162"/>
    </row>
    <row r="104" spans="3:4" x14ac:dyDescent="0.25">
      <c r="C104" s="161"/>
      <c r="D104" s="162"/>
    </row>
    <row r="105" spans="3:4" x14ac:dyDescent="0.25">
      <c r="C105" s="161"/>
      <c r="D105" s="162"/>
    </row>
    <row r="106" spans="3:4" x14ac:dyDescent="0.25">
      <c r="C106" s="161"/>
      <c r="D106" s="162"/>
    </row>
    <row r="107" spans="3:4" x14ac:dyDescent="0.25">
      <c r="C107" s="161"/>
      <c r="D107" s="162"/>
    </row>
    <row r="108" spans="3:4" x14ac:dyDescent="0.25">
      <c r="C108" s="161"/>
      <c r="D108" s="162"/>
    </row>
    <row r="109" spans="3:4" x14ac:dyDescent="0.25">
      <c r="C109" s="161"/>
      <c r="D109" s="162"/>
    </row>
    <row r="110" spans="3:4" x14ac:dyDescent="0.25">
      <c r="C110" s="161"/>
      <c r="D110" s="162"/>
    </row>
    <row r="111" spans="3:4" x14ac:dyDescent="0.25">
      <c r="C111" s="161"/>
      <c r="D111" s="162"/>
    </row>
    <row r="113" spans="3:4" x14ac:dyDescent="0.25">
      <c r="C113" s="159"/>
      <c r="D113" s="160"/>
    </row>
    <row r="114" spans="3:4" x14ac:dyDescent="0.25">
      <c r="C114" s="161"/>
      <c r="D114" s="162"/>
    </row>
    <row r="115" spans="3:4" x14ac:dyDescent="0.25">
      <c r="C115" s="161"/>
      <c r="D115" s="162"/>
    </row>
    <row r="116" spans="3:4" x14ac:dyDescent="0.25">
      <c r="C116" s="161"/>
      <c r="D116" s="162"/>
    </row>
    <row r="117" spans="3:4" x14ac:dyDescent="0.25">
      <c r="C117" s="161"/>
      <c r="D117" s="162"/>
    </row>
    <row r="118" spans="3:4" x14ac:dyDescent="0.25">
      <c r="C118" s="161"/>
      <c r="D118" s="162"/>
    </row>
    <row r="119" spans="3:4" x14ac:dyDescent="0.25">
      <c r="C119" s="161"/>
      <c r="D119" s="162"/>
    </row>
    <row r="120" spans="3:4" x14ac:dyDescent="0.25">
      <c r="C120" s="161"/>
      <c r="D120" s="162"/>
    </row>
    <row r="121" spans="3:4" x14ac:dyDescent="0.25">
      <c r="C121" s="161"/>
      <c r="D121" s="162"/>
    </row>
    <row r="122" spans="3:4" x14ac:dyDescent="0.25">
      <c r="C122" s="161"/>
      <c r="D122" s="162"/>
    </row>
    <row r="123" spans="3:4" x14ac:dyDescent="0.25">
      <c r="C123" s="161"/>
      <c r="D123" s="162"/>
    </row>
    <row r="124" spans="3:4" x14ac:dyDescent="0.25">
      <c r="C124" s="161"/>
      <c r="D124" s="162"/>
    </row>
    <row r="125" spans="3:4" x14ac:dyDescent="0.25">
      <c r="C125" s="161"/>
      <c r="D125" s="162"/>
    </row>
    <row r="126" spans="3:4" x14ac:dyDescent="0.25">
      <c r="C126" s="161"/>
      <c r="D126" s="162"/>
    </row>
    <row r="127" spans="3:4" x14ac:dyDescent="0.25">
      <c r="C127" s="161"/>
      <c r="D127" s="162"/>
    </row>
    <row r="128" spans="3:4" x14ac:dyDescent="0.25">
      <c r="C128" s="161"/>
      <c r="D128" s="162"/>
    </row>
    <row r="129" spans="3:4" x14ac:dyDescent="0.25">
      <c r="C129" s="161"/>
      <c r="D129" s="162"/>
    </row>
    <row r="130" spans="3:4" x14ac:dyDescent="0.25">
      <c r="C130" s="161"/>
      <c r="D130" s="162"/>
    </row>
  </sheetData>
  <mergeCells count="4">
    <mergeCell ref="C2:O2"/>
    <mergeCell ref="P2:P3"/>
    <mergeCell ref="C20:I20"/>
    <mergeCell ref="C38:I38"/>
  </mergeCells>
  <phoneticPr fontId="11" type="noConversion"/>
  <hyperlinks>
    <hyperlink ref="A1" location="GENERAL!A1" display="GENERAL" xr:uid="{00000000-0004-0000-0200-000000000000}"/>
    <hyperlink ref="C4" location="HHD33C!A1" display="HHD33C" xr:uid="{00000000-0004-0000-0200-000001000000}"/>
    <hyperlink ref="C5" location="'OSA 368'!A1" display="OSA368" xr:uid="{00000000-0004-0000-0200-000002000000}"/>
    <hyperlink ref="C6" location="'OSU 000'!A1" display="OSU000" xr:uid="{00000000-0004-0000-0200-000003000000}"/>
    <hyperlink ref="C7" location="'OSU 001'!A1" display="OSU001" xr:uid="{00000000-0004-0000-0200-000004000000}"/>
    <hyperlink ref="C8" location="'OSU 018'!A1" display="OSU018" xr:uid="{00000000-0004-0000-0200-000005000000}"/>
    <hyperlink ref="C9" location="'OSU 022'!A1" display="OSU022" xr:uid="{00000000-0004-0000-0200-000006000000}"/>
    <hyperlink ref="C10" location="'OSU 026'!A1" display="OSU026" xr:uid="{00000000-0004-0000-0200-000007000000}"/>
    <hyperlink ref="C11" location="'OSU 027'!A1" display="OSU027" xr:uid="{00000000-0004-0000-0200-000008000000}"/>
    <hyperlink ref="C12" location="'OSU 040'!A1" display="OSU040" xr:uid="{00000000-0004-0000-0200-000009000000}"/>
    <hyperlink ref="C13" location="'OSU 087'!A1" display="OSU087" xr:uid="{00000000-0004-0000-0200-00000A000000}"/>
    <hyperlink ref="C14" location="'OSU 089'!A1" display="OSU089" xr:uid="{00000000-0004-0000-0200-00000B000000}"/>
    <hyperlink ref="C15" location="'OSU 103'!A1" display="OSU103" xr:uid="{00000000-0004-0000-0200-00000C000000}"/>
    <hyperlink ref="C16" location="'OSU 119'!A1" display="OSU119" xr:uid="{00000000-0004-0000-0200-00000D000000}"/>
    <hyperlink ref="C17" location="'SRS 399'!A1" display="SRS399" xr:uid="{00000000-0004-0000-0200-00000E000000}"/>
    <hyperlink ref="C22" location="HHD33C!A1" display="HHD33C" xr:uid="{00000000-0004-0000-0200-00000F000000}"/>
    <hyperlink ref="C23" location="'OSA 368'!A1" display="OSA368" xr:uid="{00000000-0004-0000-0200-000010000000}"/>
    <hyperlink ref="C24" location="'OSU 000'!A1" display="OSU000" xr:uid="{00000000-0004-0000-0200-000011000000}"/>
    <hyperlink ref="C25" location="'OSU 001'!A1" display="OSU001" xr:uid="{00000000-0004-0000-0200-000012000000}"/>
    <hyperlink ref="C26" location="'OSU 018'!A1" display="OSU018" xr:uid="{00000000-0004-0000-0200-000013000000}"/>
    <hyperlink ref="C27" location="'OSU 022'!A1" display="OSU022" xr:uid="{00000000-0004-0000-0200-000014000000}"/>
    <hyperlink ref="C28" location="'OSU 026'!A1" display="OSU026" xr:uid="{00000000-0004-0000-0200-000015000000}"/>
    <hyperlink ref="C29" location="'OSU 027'!A1" display="OSU027" xr:uid="{00000000-0004-0000-0200-000016000000}"/>
    <hyperlink ref="C30" location="'OSU 040'!A1" display="OSU040" xr:uid="{00000000-0004-0000-0200-000017000000}"/>
    <hyperlink ref="C31" location="'OSU 087'!A1" display="OSU087" xr:uid="{00000000-0004-0000-0200-000018000000}"/>
    <hyperlink ref="C32" location="'OSU 089'!A1" display="OSU089" xr:uid="{00000000-0004-0000-0200-000019000000}"/>
    <hyperlink ref="C33" location="'OSU 103'!A1" display="OSU103" xr:uid="{00000000-0004-0000-0200-00001A000000}"/>
    <hyperlink ref="C34" location="'OSU 119'!A1" display="OSU119" xr:uid="{00000000-0004-0000-0200-00001B000000}"/>
    <hyperlink ref="C35" location="'SRS 399'!A1" display="SRS399" xr:uid="{00000000-0004-0000-0200-00001C000000}"/>
    <hyperlink ref="C53" location="'SRS 399'!A1" display="SRS399" xr:uid="{00000000-0004-0000-0200-00002A000000}"/>
    <hyperlink ref="C52" location="'OSU 119'!A1" display="OSU119" xr:uid="{00000000-0004-0000-0200-000029000000}"/>
    <hyperlink ref="C51" location="'OSU 103'!A1" display="OSU103" xr:uid="{00000000-0004-0000-0200-000028000000}"/>
    <hyperlink ref="C50" location="'OSU 089'!A1" display="OSU089" xr:uid="{00000000-0004-0000-0200-000027000000}"/>
    <hyperlink ref="C49" location="'OSU 087'!A1" display="OSU087" xr:uid="{00000000-0004-0000-0200-000026000000}"/>
    <hyperlink ref="C48" location="'OSU 040'!A1" display="OSU040" xr:uid="{00000000-0004-0000-0200-000025000000}"/>
    <hyperlink ref="C47" location="'OSU 027'!A1" display="OSU027" xr:uid="{00000000-0004-0000-0200-000024000000}"/>
    <hyperlink ref="C46" location="'OSU 026'!A1" display="OSU026" xr:uid="{00000000-0004-0000-0200-000023000000}"/>
    <hyperlink ref="C45" location="'OSU 022'!A1" display="OSU022" xr:uid="{00000000-0004-0000-0200-000022000000}"/>
    <hyperlink ref="C44" location="'OSU 018'!A1" display="OSU018" xr:uid="{00000000-0004-0000-0200-000021000000}"/>
    <hyperlink ref="C43" location="'OSU 001'!A1" display="OSU001" xr:uid="{00000000-0004-0000-0200-000020000000}"/>
    <hyperlink ref="C42" location="'OSU 000'!A1" display="OSU000" xr:uid="{00000000-0004-0000-0200-00001F000000}"/>
    <hyperlink ref="C41" location="'OSA 368'!A1" display="OSA368" xr:uid="{00000000-0004-0000-0200-00001E000000}"/>
    <hyperlink ref="C40" location="HHD33C!A1" display="HHD33C" xr:uid="{00000000-0004-0000-0200-00001D000000}"/>
  </hyperlinks>
  <pageMargins left="0.70866141732283472" right="0.70866141732283472" top="0.74803149606299213" bottom="0.74803149606299213" header="0.31496062992125984" footer="0.31496062992125984"/>
  <pageSetup paperSize="5" scale="47"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2"/>
  <sheetViews>
    <sheetView view="pageBreakPreview" zoomScale="70" zoomScaleNormal="110" zoomScaleSheetLayoutView="70" workbookViewId="0"/>
  </sheetViews>
  <sheetFormatPr baseColWidth="10" defaultRowHeight="15" x14ac:dyDescent="0.25"/>
  <cols>
    <col min="1" max="1" width="9" bestFit="1" customWidth="1"/>
    <col min="2" max="2" width="12.5703125" bestFit="1" customWidth="1"/>
    <col min="3" max="3" width="13.5703125" bestFit="1" customWidth="1"/>
    <col min="4" max="4" width="25.7109375" bestFit="1" customWidth="1"/>
    <col min="5" max="5" width="24.28515625" bestFit="1" customWidth="1"/>
    <col min="6" max="7" width="16.7109375" bestFit="1" customWidth="1"/>
  </cols>
  <sheetData>
    <row r="1" spans="1:6" ht="15.75" thickBot="1" x14ac:dyDescent="0.3">
      <c r="A1" s="75" t="s">
        <v>49</v>
      </c>
    </row>
    <row r="2" spans="1:6" x14ac:dyDescent="0.25">
      <c r="C2" s="11" t="s">
        <v>24</v>
      </c>
      <c r="D2" s="12" t="s">
        <v>25</v>
      </c>
      <c r="E2" s="12" t="s">
        <v>27</v>
      </c>
      <c r="F2" s="13" t="s">
        <v>28</v>
      </c>
    </row>
    <row r="3" spans="1:6" x14ac:dyDescent="0.25">
      <c r="C3" s="73" t="s">
        <v>7</v>
      </c>
      <c r="D3" s="3">
        <f>'OSU 018'!G2</f>
        <v>130813703.29737499</v>
      </c>
      <c r="E3" s="4">
        <f t="shared" ref="E3:E16" si="0">D3/$D$17</f>
        <v>0.23280201794235189</v>
      </c>
      <c r="F3" s="29">
        <f>E3</f>
        <v>0.23280201794235189</v>
      </c>
    </row>
    <row r="4" spans="1:6" x14ac:dyDescent="0.25">
      <c r="C4" s="73" t="s">
        <v>12</v>
      </c>
      <c r="D4" s="3">
        <f>'OSU 089'!G2</f>
        <v>117523855.48574999</v>
      </c>
      <c r="E4" s="4">
        <f t="shared" si="0"/>
        <v>0.20915080013637197</v>
      </c>
      <c r="F4" s="29">
        <f>F3+E4</f>
        <v>0.44195281807872389</v>
      </c>
    </row>
    <row r="5" spans="1:6" x14ac:dyDescent="0.25">
      <c r="C5" s="73" t="s">
        <v>10</v>
      </c>
      <c r="D5" s="3">
        <f>'OSU 027'!G2</f>
        <v>114225412.20649999</v>
      </c>
      <c r="E5" s="4">
        <f t="shared" si="0"/>
        <v>0.20328074040927918</v>
      </c>
      <c r="F5" s="29">
        <f t="shared" ref="F5:F16" si="1">F4+E5</f>
        <v>0.64523355848800312</v>
      </c>
    </row>
    <row r="6" spans="1:6" x14ac:dyDescent="0.25">
      <c r="C6" s="73" t="s">
        <v>9</v>
      </c>
      <c r="D6" s="3">
        <f>'OSU 026'!G2</f>
        <v>79536373.850500003</v>
      </c>
      <c r="E6" s="4">
        <f t="shared" si="0"/>
        <v>0.14154654952410686</v>
      </c>
      <c r="F6" s="29">
        <f t="shared" si="1"/>
        <v>0.78678010801210996</v>
      </c>
    </row>
    <row r="7" spans="1:6" x14ac:dyDescent="0.25">
      <c r="C7" s="73" t="s">
        <v>11</v>
      </c>
      <c r="D7" s="3">
        <f>'OSU 040'!G2</f>
        <v>69811358.731625006</v>
      </c>
      <c r="E7" s="4">
        <f t="shared" si="0"/>
        <v>0.12423947016524728</v>
      </c>
      <c r="F7" s="29">
        <f t="shared" si="1"/>
        <v>0.91101957817735724</v>
      </c>
    </row>
    <row r="8" spans="1:6" x14ac:dyDescent="0.25">
      <c r="C8" s="73" t="s">
        <v>14</v>
      </c>
      <c r="D8" s="3">
        <f>'OSU 119'!G2</f>
        <v>19393995.25</v>
      </c>
      <c r="E8" s="4">
        <f t="shared" si="0"/>
        <v>3.4514436304128301E-2</v>
      </c>
      <c r="F8" s="29">
        <f t="shared" si="1"/>
        <v>0.94553401448148555</v>
      </c>
    </row>
    <row r="9" spans="1:6" x14ac:dyDescent="0.25">
      <c r="C9" s="73" t="s">
        <v>4</v>
      </c>
      <c r="D9" s="3">
        <f>'OSU 000'!G2</f>
        <v>7148187.4975000005</v>
      </c>
      <c r="E9" s="4">
        <f t="shared" si="0"/>
        <v>1.2721239687445528E-2</v>
      </c>
      <c r="F9" s="29">
        <f t="shared" si="1"/>
        <v>0.95825525416893109</v>
      </c>
    </row>
    <row r="10" spans="1:6" x14ac:dyDescent="0.25">
      <c r="C10" s="73" t="s">
        <v>8</v>
      </c>
      <c r="D10" s="3">
        <f>'OSU 022'!G2</f>
        <v>7067000.0003750008</v>
      </c>
      <c r="E10" s="4">
        <f t="shared" si="0"/>
        <v>1.2576754723821934E-2</v>
      </c>
      <c r="F10" s="29">
        <f t="shared" si="1"/>
        <v>0.97083200889275301</v>
      </c>
    </row>
    <row r="11" spans="1:6" x14ac:dyDescent="0.25">
      <c r="C11" s="73" t="s">
        <v>15</v>
      </c>
      <c r="D11" s="3">
        <f>'SRS 399'!G2</f>
        <v>5570812.4946250003</v>
      </c>
      <c r="E11" s="4">
        <f t="shared" si="0"/>
        <v>9.9140713674237217E-3</v>
      </c>
      <c r="F11" s="29">
        <f t="shared" si="1"/>
        <v>0.98074608026017673</v>
      </c>
    </row>
    <row r="12" spans="1:6" x14ac:dyDescent="0.25">
      <c r="C12" s="73" t="s">
        <v>3</v>
      </c>
      <c r="D12" s="3">
        <f>'OSA 368'!G2</f>
        <v>3964187.5</v>
      </c>
      <c r="E12" s="4">
        <f t="shared" si="0"/>
        <v>7.0548484313138942E-3</v>
      </c>
      <c r="F12" s="29">
        <f t="shared" si="1"/>
        <v>0.98780092869149061</v>
      </c>
    </row>
    <row r="13" spans="1:6" x14ac:dyDescent="0.25">
      <c r="C13" s="73" t="s">
        <v>20</v>
      </c>
      <c r="D13" s="3">
        <f>'OSU 087'!G2</f>
        <v>2864925</v>
      </c>
      <c r="E13" s="4">
        <f t="shared" si="0"/>
        <v>5.0985508738125929E-3</v>
      </c>
      <c r="F13" s="29">
        <f t="shared" si="1"/>
        <v>0.99289947956530322</v>
      </c>
    </row>
    <row r="14" spans="1:6" x14ac:dyDescent="0.25">
      <c r="C14" s="73" t="s">
        <v>16</v>
      </c>
      <c r="D14" s="3">
        <f>HHD33C!G2</f>
        <v>3186601.04</v>
      </c>
      <c r="E14" s="4">
        <f t="shared" si="0"/>
        <v>5.6710201897027376E-3</v>
      </c>
      <c r="F14" s="29">
        <f t="shared" si="1"/>
        <v>0.998570499755006</v>
      </c>
    </row>
    <row r="15" spans="1:6" x14ac:dyDescent="0.25">
      <c r="C15" s="73" t="s">
        <v>5</v>
      </c>
      <c r="D15" s="3">
        <f>'OSU 001'!G2</f>
        <v>535500</v>
      </c>
      <c r="E15" s="4">
        <f t="shared" si="0"/>
        <v>9.5300016332945658E-4</v>
      </c>
      <c r="F15" s="29">
        <f t="shared" si="1"/>
        <v>0.99952349991833545</v>
      </c>
    </row>
    <row r="16" spans="1:6" ht="15.75" thickBot="1" x14ac:dyDescent="0.3">
      <c r="C16" s="74" t="s">
        <v>13</v>
      </c>
      <c r="D16" s="14">
        <f>'OSU 103'!G2</f>
        <v>267750</v>
      </c>
      <c r="E16" s="15">
        <f t="shared" si="0"/>
        <v>4.7650008166472829E-4</v>
      </c>
      <c r="F16" s="29">
        <f t="shared" si="1"/>
        <v>1.0000000000000002</v>
      </c>
    </row>
    <row r="17" spans="3:10" ht="15.75" thickBot="1" x14ac:dyDescent="0.3">
      <c r="C17" s="42" t="s">
        <v>30</v>
      </c>
      <c r="D17" s="43">
        <f>SUM(D3:D16)</f>
        <v>561909662.35424995</v>
      </c>
      <c r="E17" s="45">
        <f>SUM(E3:E16)</f>
        <v>1.0000000000000002</v>
      </c>
    </row>
    <row r="18" spans="3:10" ht="15" customHeight="1" x14ac:dyDescent="0.25"/>
    <row r="19" spans="3:10" ht="15.75" thickBot="1" x14ac:dyDescent="0.3"/>
    <row r="20" spans="3:10" ht="15" customHeight="1" x14ac:dyDescent="0.25">
      <c r="D20" s="618" t="s">
        <v>29</v>
      </c>
      <c r="E20" s="619"/>
      <c r="F20" s="619"/>
      <c r="G20" s="620"/>
      <c r="H20" s="16"/>
      <c r="I20" s="16"/>
      <c r="J20" s="16"/>
    </row>
    <row r="21" spans="3:10" ht="15" customHeight="1" x14ac:dyDescent="0.25">
      <c r="D21" s="621"/>
      <c r="E21" s="622"/>
      <c r="F21" s="622"/>
      <c r="G21" s="623"/>
      <c r="H21" s="16"/>
      <c r="I21" s="16"/>
      <c r="J21" s="16"/>
    </row>
    <row r="22" spans="3:10" x14ac:dyDescent="0.25">
      <c r="D22" s="621"/>
      <c r="E22" s="622"/>
      <c r="F22" s="622"/>
      <c r="G22" s="623"/>
      <c r="H22" s="16"/>
      <c r="I22" s="16"/>
      <c r="J22" s="16"/>
    </row>
    <row r="23" spans="3:10" x14ac:dyDescent="0.25">
      <c r="D23" s="621"/>
      <c r="E23" s="622"/>
      <c r="F23" s="622"/>
      <c r="G23" s="623"/>
      <c r="H23" s="16"/>
      <c r="I23" s="16"/>
      <c r="J23" s="16"/>
    </row>
    <row r="24" spans="3:10" ht="15.75" thickBot="1" x14ac:dyDescent="0.3">
      <c r="D24" s="624"/>
      <c r="E24" s="625"/>
      <c r="F24" s="625"/>
      <c r="G24" s="626"/>
      <c r="H24" s="16"/>
      <c r="I24" s="16"/>
      <c r="J24" s="16"/>
    </row>
    <row r="25" spans="3:10" x14ac:dyDescent="0.25">
      <c r="D25" s="16"/>
      <c r="E25" s="16"/>
      <c r="F25" s="16"/>
      <c r="G25" s="16"/>
      <c r="H25" s="16"/>
      <c r="I25" s="16"/>
      <c r="J25" s="16"/>
    </row>
    <row r="26" spans="3:10" ht="15.75" thickBot="1" x14ac:dyDescent="0.3"/>
    <row r="27" spans="3:10" x14ac:dyDescent="0.25">
      <c r="C27" s="11" t="s">
        <v>24</v>
      </c>
      <c r="D27" s="12" t="s">
        <v>0</v>
      </c>
      <c r="E27" s="12" t="s">
        <v>27</v>
      </c>
      <c r="F27" s="13" t="s">
        <v>28</v>
      </c>
    </row>
    <row r="28" spans="3:10" x14ac:dyDescent="0.25">
      <c r="C28" s="73" t="s">
        <v>12</v>
      </c>
      <c r="D28" s="3">
        <f>'OSU 089'!N2</f>
        <v>198270421.03232849</v>
      </c>
      <c r="E28" s="4">
        <f t="shared" ref="E28:E41" si="2">D28/D$42</f>
        <v>0.19331512783525032</v>
      </c>
      <c r="F28" s="29">
        <f>E28</f>
        <v>0.19331512783525032</v>
      </c>
    </row>
    <row r="29" spans="3:10" x14ac:dyDescent="0.25">
      <c r="C29" s="73" t="s">
        <v>7</v>
      </c>
      <c r="D29" s="3">
        <f>'OSU 018'!N2</f>
        <v>183001750.67111903</v>
      </c>
      <c r="E29" s="4">
        <f t="shared" si="2"/>
        <v>0.17842806123508292</v>
      </c>
      <c r="F29" s="29">
        <f>E29+F28</f>
        <v>0.37174318907033321</v>
      </c>
    </row>
    <row r="30" spans="3:10" x14ac:dyDescent="0.25">
      <c r="C30" s="73" t="s">
        <v>10</v>
      </c>
      <c r="D30" s="3">
        <f>'OSU 027'!N2</f>
        <v>166456044.10800552</v>
      </c>
      <c r="E30" s="4">
        <f t="shared" si="2"/>
        <v>0.16229587488716923</v>
      </c>
      <c r="F30" s="29">
        <f t="shared" ref="F30:F41" si="3">E30+F29</f>
        <v>0.53403906395750245</v>
      </c>
    </row>
    <row r="31" spans="3:10" x14ac:dyDescent="0.25">
      <c r="C31" s="73" t="s">
        <v>9</v>
      </c>
      <c r="D31" s="3">
        <f>'OSU 026'!N2</f>
        <v>144307563.99251327</v>
      </c>
      <c r="E31" s="4">
        <f t="shared" si="2"/>
        <v>0.14070094286155582</v>
      </c>
      <c r="F31" s="29">
        <f t="shared" si="3"/>
        <v>0.67474000681905832</v>
      </c>
    </row>
    <row r="32" spans="3:10" x14ac:dyDescent="0.25">
      <c r="C32" s="73" t="s">
        <v>11</v>
      </c>
      <c r="D32" s="3">
        <f>'OSU 040'!N2</f>
        <v>139735870.06644109</v>
      </c>
      <c r="E32" s="4">
        <f t="shared" si="2"/>
        <v>0.1362435074501579</v>
      </c>
      <c r="F32" s="29">
        <f t="shared" si="3"/>
        <v>0.81098351426921622</v>
      </c>
    </row>
    <row r="33" spans="3:6" x14ac:dyDescent="0.25">
      <c r="C33" s="73" t="s">
        <v>14</v>
      </c>
      <c r="D33" s="3">
        <f>'OSU 119'!N2</f>
        <v>69657542.905522466</v>
      </c>
      <c r="E33" s="4">
        <f t="shared" si="2"/>
        <v>6.7916619843536155E-2</v>
      </c>
      <c r="F33" s="29">
        <f t="shared" si="3"/>
        <v>0.87890013411275236</v>
      </c>
    </row>
    <row r="34" spans="3:6" x14ac:dyDescent="0.25">
      <c r="C34" s="73" t="s">
        <v>4</v>
      </c>
      <c r="D34" s="3">
        <f>'OSU 000'!N2</f>
        <v>43894947.857426658</v>
      </c>
      <c r="E34" s="4">
        <f t="shared" si="2"/>
        <v>4.2797899011857599E-2</v>
      </c>
      <c r="F34" s="29">
        <f t="shared" si="3"/>
        <v>0.92169803312460996</v>
      </c>
    </row>
    <row r="35" spans="3:6" x14ac:dyDescent="0.25">
      <c r="C35" s="73" t="s">
        <v>15</v>
      </c>
      <c r="D35" s="3">
        <f>'SRS 399'!N2</f>
        <v>23567987.488278996</v>
      </c>
      <c r="E35" s="4">
        <f t="shared" si="2"/>
        <v>2.2978962219348691E-2</v>
      </c>
      <c r="F35" s="29">
        <f t="shared" si="3"/>
        <v>0.94467699534395866</v>
      </c>
    </row>
    <row r="36" spans="3:6" x14ac:dyDescent="0.25">
      <c r="C36" s="73" t="s">
        <v>20</v>
      </c>
      <c r="D36" s="3">
        <f>'OSU 087'!N2</f>
        <v>21699470.915147599</v>
      </c>
      <c r="E36" s="4">
        <f t="shared" si="2"/>
        <v>2.1157144732320287E-2</v>
      </c>
      <c r="F36" s="29">
        <f t="shared" si="3"/>
        <v>0.96583414007627899</v>
      </c>
    </row>
    <row r="37" spans="3:6" x14ac:dyDescent="0.25">
      <c r="C37" s="73" t="s">
        <v>8</v>
      </c>
      <c r="D37" s="3">
        <f>'OSU 022'!N2</f>
        <v>18012817.068071608</v>
      </c>
      <c r="E37" s="4">
        <f t="shared" si="2"/>
        <v>1.7562629947809858E-2</v>
      </c>
      <c r="F37" s="29">
        <f t="shared" si="3"/>
        <v>0.98339677002408887</v>
      </c>
    </row>
    <row r="38" spans="3:6" x14ac:dyDescent="0.25">
      <c r="C38" s="73" t="s">
        <v>16</v>
      </c>
      <c r="D38" s="3">
        <f>HHD33C!N2</f>
        <v>6119796.2280632667</v>
      </c>
      <c r="E38" s="4">
        <f t="shared" si="2"/>
        <v>5.9668466127927068E-3</v>
      </c>
      <c r="F38" s="29">
        <f t="shared" si="3"/>
        <v>0.98936361663688155</v>
      </c>
    </row>
    <row r="39" spans="3:6" x14ac:dyDescent="0.25">
      <c r="C39" s="73" t="s">
        <v>3</v>
      </c>
      <c r="D39" s="3">
        <f>'OSA 368'!N2</f>
        <v>5113474.449810002</v>
      </c>
      <c r="E39" s="4">
        <f t="shared" si="2"/>
        <v>4.9856754315669074E-3</v>
      </c>
      <c r="F39" s="29">
        <f t="shared" si="3"/>
        <v>0.99434929206844846</v>
      </c>
    </row>
    <row r="40" spans="3:6" x14ac:dyDescent="0.25">
      <c r="C40" s="73" t="s">
        <v>5</v>
      </c>
      <c r="D40" s="3">
        <f>'OSU 001'!N2</f>
        <v>3947016.6618700009</v>
      </c>
      <c r="E40" s="4">
        <f t="shared" si="2"/>
        <v>3.8483704557869991E-3</v>
      </c>
      <c r="F40" s="29">
        <f t="shared" si="3"/>
        <v>0.99819766252423547</v>
      </c>
    </row>
    <row r="41" spans="3:6" ht="15.75" thickBot="1" x14ac:dyDescent="0.3">
      <c r="C41" s="74" t="s">
        <v>13</v>
      </c>
      <c r="D41" s="14">
        <f>'OSU 103'!N2</f>
        <v>1848537.226050667</v>
      </c>
      <c r="E41" s="4">
        <f t="shared" si="2"/>
        <v>1.8023374757646623E-3</v>
      </c>
      <c r="F41" s="29">
        <f t="shared" si="3"/>
        <v>1.0000000000000002</v>
      </c>
    </row>
    <row r="42" spans="3:6" ht="15.75" thickBot="1" x14ac:dyDescent="0.3">
      <c r="C42" s="42" t="s">
        <v>30</v>
      </c>
      <c r="D42" s="234">
        <f>SUM(D28:D41)</f>
        <v>1025633240.6706486</v>
      </c>
      <c r="E42" s="235">
        <f>SUM(E28:E41)</f>
        <v>1.0000000000000002</v>
      </c>
      <c r="F42" s="247"/>
    </row>
  </sheetData>
  <sortState xmlns:xlrd2="http://schemas.microsoft.com/office/spreadsheetml/2017/richdata2" ref="C28:F41">
    <sortCondition descending="1" ref="D28:D41"/>
  </sortState>
  <mergeCells count="1">
    <mergeCell ref="D20:G24"/>
  </mergeCells>
  <hyperlinks>
    <hyperlink ref="C7" location="'OSU 040'!A1" display="OSU040" xr:uid="{00000000-0004-0000-0300-000000000000}"/>
    <hyperlink ref="C4" location="'OSU 089'!A1" display="OSU089" xr:uid="{00000000-0004-0000-0300-000001000000}"/>
    <hyperlink ref="C3" location="'OSU 018'!A1" display="OSU018" xr:uid="{00000000-0004-0000-0300-000002000000}"/>
    <hyperlink ref="C6" location="'OSU 026'!A1" display="OSU026" xr:uid="{00000000-0004-0000-0300-000003000000}"/>
    <hyperlink ref="C5" location="'OSU 027'!A1" display="OSU027" xr:uid="{00000000-0004-0000-0300-000004000000}"/>
    <hyperlink ref="C12" location="'OSA 368'!A1" display="OSA368" xr:uid="{00000000-0004-0000-0300-000005000000}"/>
    <hyperlink ref="C8" location="'OSU 119'!A1" display="OSU119" xr:uid="{00000000-0004-0000-0300-000006000000}"/>
    <hyperlink ref="C9" location="'OSU 000'!A1" display="OSU000" xr:uid="{00000000-0004-0000-0300-000007000000}"/>
    <hyperlink ref="C15" location="'OSU 001'!A1" display="OSU001" xr:uid="{00000000-0004-0000-0300-000008000000}"/>
    <hyperlink ref="C11" location="'SRS 399'!A1" display="SRS399" xr:uid="{00000000-0004-0000-0300-000009000000}"/>
    <hyperlink ref="C10" location="'OSU 022'!A1" display="OSU022" xr:uid="{00000000-0004-0000-0300-00000A000000}"/>
    <hyperlink ref="C16" location="'OSU 103'!A1" display="OSU103" xr:uid="{00000000-0004-0000-0300-00000B000000}"/>
    <hyperlink ref="C14" location="HHD33C!A1" display="HHD33C" xr:uid="{00000000-0004-0000-0300-00000C000000}"/>
    <hyperlink ref="C13" location="'OSU 087'!A1" display="OSU087" xr:uid="{00000000-0004-0000-0300-00000D000000}"/>
    <hyperlink ref="A1" location="GENERAL!A1" display="GENERAL" xr:uid="{00000000-0004-0000-0300-00000E000000}"/>
    <hyperlink ref="C32" location="'OSU 040'!A1" display="OSU040" xr:uid="{00000000-0004-0000-0300-00000F000000}"/>
    <hyperlink ref="C28" location="'OSU 089'!A1" display="OSU089" xr:uid="{00000000-0004-0000-0300-000010000000}"/>
    <hyperlink ref="C29" location="'OSU 018'!A1" display="OSU018" xr:uid="{00000000-0004-0000-0300-000011000000}"/>
    <hyperlink ref="C31" location="'OSU 026'!A1" display="OSU026" xr:uid="{00000000-0004-0000-0300-000012000000}"/>
    <hyperlink ref="C30" location="'OSU 027'!A1" display="OSU027" xr:uid="{00000000-0004-0000-0300-000013000000}"/>
    <hyperlink ref="C39" location="'OSA 368'!A1" display="OSA368" xr:uid="{00000000-0004-0000-0300-000014000000}"/>
    <hyperlink ref="C33" location="'OSU 119'!A1" display="OSU119" xr:uid="{00000000-0004-0000-0300-000015000000}"/>
    <hyperlink ref="C34" location="'OSU 000'!A1" display="OSU000" xr:uid="{00000000-0004-0000-0300-000016000000}"/>
    <hyperlink ref="C40" location="'OSU 001'!A1" display="OSU001" xr:uid="{00000000-0004-0000-0300-000017000000}"/>
    <hyperlink ref="C35" location="'SRS 399'!A1" display="SRS399" xr:uid="{00000000-0004-0000-0300-000018000000}"/>
    <hyperlink ref="C37" location="'OSU 022'!A1" display="OSU022" xr:uid="{00000000-0004-0000-0300-000019000000}"/>
    <hyperlink ref="C41" location="'OSU 103'!A1" display="OSU103" xr:uid="{00000000-0004-0000-0300-00001A000000}"/>
    <hyperlink ref="C38" location="HHD33C!A1" display="HHD33C" xr:uid="{00000000-0004-0000-0300-00001B000000}"/>
    <hyperlink ref="C36" location="'OSU 087'!A1" display="OSU087" xr:uid="{00000000-0004-0000-0300-00001C000000}"/>
  </hyperlinks>
  <pageMargins left="0.7" right="0.7" top="0.75" bottom="0.75" header="0.3" footer="0.3"/>
  <pageSetup scale="66" orientation="portrait" r:id="rId1"/>
  <colBreaks count="1" manualBreakCount="1">
    <brk id="8" max="47"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9"/>
  <sheetViews>
    <sheetView zoomScale="90" zoomScaleNormal="90" workbookViewId="0">
      <selection activeCell="F3" sqref="F3"/>
    </sheetView>
  </sheetViews>
  <sheetFormatPr baseColWidth="10" defaultRowHeight="15" x14ac:dyDescent="0.25"/>
  <cols>
    <col min="1" max="1" width="9" bestFit="1" customWidth="1"/>
    <col min="2" max="2" width="12.5703125" bestFit="1" customWidth="1"/>
    <col min="3" max="3" width="19.85546875" bestFit="1" customWidth="1"/>
    <col min="6" max="7" width="17.5703125" bestFit="1" customWidth="1"/>
    <col min="8" max="8" width="16.7109375" bestFit="1" customWidth="1"/>
    <col min="9" max="9" width="13" bestFit="1" customWidth="1"/>
  </cols>
  <sheetData>
    <row r="1" spans="1:13" ht="15.75" thickBot="1" x14ac:dyDescent="0.3">
      <c r="A1" s="75" t="s">
        <v>49</v>
      </c>
    </row>
    <row r="2" spans="1:13" ht="15.75" thickBot="1" x14ac:dyDescent="0.3">
      <c r="C2" s="24" t="s">
        <v>33</v>
      </c>
      <c r="D2" s="25" t="s">
        <v>32</v>
      </c>
      <c r="E2" s="26" t="s">
        <v>24</v>
      </c>
      <c r="F2" s="26" t="s">
        <v>25</v>
      </c>
      <c r="G2" s="27" t="s">
        <v>0</v>
      </c>
      <c r="H2" s="18"/>
      <c r="I2" s="627" t="s">
        <v>40</v>
      </c>
      <c r="J2" s="628"/>
      <c r="K2" s="628"/>
      <c r="L2" s="628"/>
      <c r="M2" s="629"/>
    </row>
    <row r="3" spans="1:13" ht="15" customHeight="1" x14ac:dyDescent="0.25">
      <c r="C3" s="30" t="s">
        <v>36</v>
      </c>
      <c r="D3" s="28">
        <v>2019</v>
      </c>
      <c r="E3" s="77" t="s">
        <v>14</v>
      </c>
      <c r="F3" s="34">
        <f>+'OSU 119'!G2</f>
        <v>19393995.25</v>
      </c>
      <c r="G3" s="35">
        <f>+'OSU 119'!N2</f>
        <v>69657542.905522466</v>
      </c>
      <c r="H3" s="19"/>
      <c r="I3" s="630"/>
      <c r="J3" s="631"/>
      <c r="K3" s="631"/>
      <c r="L3" s="631"/>
      <c r="M3" s="632"/>
    </row>
    <row r="4" spans="1:13" ht="15" customHeight="1" x14ac:dyDescent="0.25">
      <c r="C4" s="31" t="s">
        <v>35</v>
      </c>
      <c r="D4" s="21">
        <v>1993</v>
      </c>
      <c r="E4" s="78" t="s">
        <v>3</v>
      </c>
      <c r="F4" s="36">
        <f>+'OSA 368'!G2</f>
        <v>3964187.5</v>
      </c>
      <c r="G4" s="37">
        <f>+'OSA 368'!N2</f>
        <v>5113474.449810002</v>
      </c>
      <c r="H4" s="19"/>
      <c r="I4" s="630"/>
      <c r="J4" s="631"/>
      <c r="K4" s="631"/>
      <c r="L4" s="631"/>
      <c r="M4" s="632"/>
    </row>
    <row r="5" spans="1:13" ht="15" customHeight="1" thickBot="1" x14ac:dyDescent="0.3">
      <c r="C5" s="32" t="s">
        <v>35</v>
      </c>
      <c r="D5" s="22">
        <v>2019</v>
      </c>
      <c r="E5" s="78" t="s">
        <v>13</v>
      </c>
      <c r="F5" s="38">
        <f>+'OSU 103'!G2</f>
        <v>267750</v>
      </c>
      <c r="G5" s="39">
        <f>+'OSU 103'!N2</f>
        <v>1848537.226050667</v>
      </c>
      <c r="H5" s="19"/>
      <c r="I5" s="630"/>
      <c r="J5" s="631"/>
      <c r="K5" s="631"/>
      <c r="L5" s="631"/>
      <c r="M5" s="632"/>
    </row>
    <row r="6" spans="1:13" ht="15.75" thickBot="1" x14ac:dyDescent="0.3">
      <c r="B6" t="s">
        <v>42</v>
      </c>
      <c r="C6" s="31" t="s">
        <v>34</v>
      </c>
      <c r="D6" s="21">
        <v>2007</v>
      </c>
      <c r="E6" s="78" t="s">
        <v>6</v>
      </c>
      <c r="F6" s="36">
        <f>+'OSU 017'!F2</f>
        <v>0</v>
      </c>
      <c r="G6" s="37">
        <f>+'OSU 017'!M2</f>
        <v>0</v>
      </c>
      <c r="H6" s="19"/>
      <c r="I6" s="627"/>
      <c r="J6" s="628"/>
      <c r="K6" s="628"/>
      <c r="L6" s="628"/>
      <c r="M6" s="629"/>
    </row>
    <row r="7" spans="1:13" x14ac:dyDescent="0.25">
      <c r="C7" s="31" t="s">
        <v>34</v>
      </c>
      <c r="D7" s="21">
        <v>2014</v>
      </c>
      <c r="E7" s="78" t="s">
        <v>9</v>
      </c>
      <c r="F7" s="36">
        <f>+'OSU 026'!G2</f>
        <v>79536373.850500003</v>
      </c>
      <c r="G7" s="37">
        <f>+'OSU 026'!N2</f>
        <v>144307563.99251327</v>
      </c>
      <c r="H7" s="19"/>
      <c r="I7" s="20"/>
    </row>
    <row r="8" spans="1:13" x14ac:dyDescent="0.25">
      <c r="C8" s="31" t="s">
        <v>34</v>
      </c>
      <c r="D8" s="21">
        <v>2014</v>
      </c>
      <c r="E8" s="78" t="s">
        <v>10</v>
      </c>
      <c r="F8" s="36">
        <f>+'OSU 027'!G2</f>
        <v>114225412.20649999</v>
      </c>
      <c r="G8" s="37">
        <f>+'OSU 027'!N2</f>
        <v>166456044.10800552</v>
      </c>
      <c r="H8" s="19"/>
      <c r="I8" s="20"/>
    </row>
    <row r="9" spans="1:13" x14ac:dyDescent="0.25">
      <c r="C9" s="32" t="s">
        <v>34</v>
      </c>
      <c r="D9" s="22">
        <v>2016</v>
      </c>
      <c r="E9" s="78" t="s">
        <v>11</v>
      </c>
      <c r="F9" s="38">
        <f>+'OSU 040'!G2</f>
        <v>69811358.731625006</v>
      </c>
      <c r="G9" s="39">
        <f>+'OSU 040'!N2</f>
        <v>139735870.06644109</v>
      </c>
      <c r="H9" s="19"/>
      <c r="I9" s="20"/>
    </row>
    <row r="10" spans="1:13" x14ac:dyDescent="0.25">
      <c r="C10" s="32" t="s">
        <v>34</v>
      </c>
      <c r="D10" s="22">
        <v>2017</v>
      </c>
      <c r="E10" s="78" t="s">
        <v>7</v>
      </c>
      <c r="F10" s="38">
        <f>+'OSU 018'!G2</f>
        <v>130813703.29737499</v>
      </c>
      <c r="G10" s="39">
        <f>+'OSU 018'!N2</f>
        <v>183001750.67111903</v>
      </c>
      <c r="H10" s="19"/>
      <c r="I10" s="20"/>
    </row>
    <row r="11" spans="1:13" x14ac:dyDescent="0.25">
      <c r="C11" s="32" t="s">
        <v>34</v>
      </c>
      <c r="D11" s="22">
        <v>2018</v>
      </c>
      <c r="E11" s="78" t="s">
        <v>12</v>
      </c>
      <c r="F11" s="38">
        <f>+'OSU 089'!G2</f>
        <v>117523855.48574999</v>
      </c>
      <c r="G11" s="39">
        <f>+'OSU 089'!N2</f>
        <v>198270421.03232849</v>
      </c>
      <c r="H11" s="19"/>
      <c r="I11" s="20"/>
    </row>
    <row r="12" spans="1:13" x14ac:dyDescent="0.25">
      <c r="C12" s="31" t="s">
        <v>39</v>
      </c>
      <c r="D12" s="21">
        <v>2010</v>
      </c>
      <c r="E12" s="78" t="s">
        <v>16</v>
      </c>
      <c r="F12" s="36">
        <f>+HHD33C!G2</f>
        <v>3186601.04</v>
      </c>
      <c r="G12" s="37">
        <f>+HHD33C!N2</f>
        <v>6119796.2280632667</v>
      </c>
      <c r="H12" s="19"/>
      <c r="I12" s="20"/>
    </row>
    <row r="13" spans="1:13" x14ac:dyDescent="0.25">
      <c r="C13" s="31" t="s">
        <v>38</v>
      </c>
      <c r="D13" s="21">
        <v>2012</v>
      </c>
      <c r="E13" s="78" t="s">
        <v>8</v>
      </c>
      <c r="F13" s="36">
        <f>+'OSU 022'!G2</f>
        <v>7067000.0003750008</v>
      </c>
      <c r="G13" s="37">
        <f>+'OSU 022'!N2</f>
        <v>18012817.068071608</v>
      </c>
      <c r="H13" s="19"/>
      <c r="I13" s="20"/>
    </row>
    <row r="14" spans="1:13" x14ac:dyDescent="0.25">
      <c r="C14" s="31" t="s">
        <v>37</v>
      </c>
      <c r="D14" s="21">
        <v>1994</v>
      </c>
      <c r="E14" s="78" t="s">
        <v>4</v>
      </c>
      <c r="F14" s="36">
        <f>+'OSU 000'!G2</f>
        <v>7148187.4975000005</v>
      </c>
      <c r="G14" s="37">
        <f>+'OSU 000'!N2</f>
        <v>43894947.857426658</v>
      </c>
      <c r="H14" s="19"/>
      <c r="I14" s="20"/>
    </row>
    <row r="15" spans="1:13" x14ac:dyDescent="0.25">
      <c r="C15" s="31" t="s">
        <v>37</v>
      </c>
      <c r="D15" s="21">
        <v>1994</v>
      </c>
      <c r="E15" s="78" t="s">
        <v>5</v>
      </c>
      <c r="F15" s="36">
        <f>+'OSU 001'!G2</f>
        <v>535500</v>
      </c>
      <c r="G15" s="37">
        <f>+'OSU 001'!N2</f>
        <v>3947016.6618700009</v>
      </c>
      <c r="H15" s="19"/>
      <c r="I15" s="20"/>
    </row>
    <row r="16" spans="1:13" x14ac:dyDescent="0.25">
      <c r="C16" s="31" t="s">
        <v>37</v>
      </c>
      <c r="D16" s="21">
        <v>2015</v>
      </c>
      <c r="E16" s="78" t="s">
        <v>15</v>
      </c>
      <c r="F16" s="36">
        <f>+'SRS 399'!G2</f>
        <v>5570812.4946250003</v>
      </c>
      <c r="G16" s="37">
        <f>+'SRS 399'!N2</f>
        <v>23567987.488278996</v>
      </c>
      <c r="H16" s="19"/>
      <c r="I16" s="20"/>
    </row>
    <row r="17" spans="3:17" ht="15.75" thickBot="1" x14ac:dyDescent="0.3">
      <c r="C17" s="33" t="s">
        <v>37</v>
      </c>
      <c r="D17" s="23">
        <v>2018</v>
      </c>
      <c r="E17" s="79" t="s">
        <v>20</v>
      </c>
      <c r="F17" s="40">
        <f>+'OSU 087'!G2</f>
        <v>2864925</v>
      </c>
      <c r="G17" s="41">
        <f>+'OSU 087'!N2</f>
        <v>21699470.915147599</v>
      </c>
      <c r="H17" s="19"/>
      <c r="I17" s="20"/>
    </row>
    <row r="18" spans="3:17" ht="15.75" thickBot="1" x14ac:dyDescent="0.3"/>
    <row r="19" spans="3:17" ht="15.75" thickBot="1" x14ac:dyDescent="0.3">
      <c r="E19" s="42" t="s">
        <v>30</v>
      </c>
      <c r="F19" s="43">
        <f>SUM(F3:F17)</f>
        <v>561909662.35424984</v>
      </c>
      <c r="G19" s="44">
        <f>SUM(G3:G17)</f>
        <v>1025633240.6706485</v>
      </c>
      <c r="H19" s="17"/>
      <c r="I19" s="2"/>
    </row>
    <row r="21" spans="3:17" ht="15" customHeight="1" x14ac:dyDescent="0.25"/>
    <row r="24" spans="3:17" ht="15" customHeight="1" x14ac:dyDescent="0.25">
      <c r="K24" s="16"/>
      <c r="L24" s="16"/>
      <c r="M24" s="16"/>
      <c r="N24" s="16"/>
      <c r="O24" s="16"/>
      <c r="P24" s="16"/>
      <c r="Q24" s="16"/>
    </row>
    <row r="25" spans="3:17" x14ac:dyDescent="0.25">
      <c r="K25" s="16"/>
      <c r="L25" s="16"/>
      <c r="M25" s="16"/>
      <c r="N25" s="16"/>
      <c r="O25" s="16"/>
      <c r="P25" s="16"/>
      <c r="Q25" s="16"/>
    </row>
    <row r="26" spans="3:17" x14ac:dyDescent="0.25">
      <c r="K26" s="16"/>
      <c r="L26" s="16"/>
      <c r="M26" s="16"/>
      <c r="N26" s="16"/>
      <c r="O26" s="16"/>
      <c r="P26" s="16"/>
      <c r="Q26" s="16"/>
    </row>
    <row r="27" spans="3:17" x14ac:dyDescent="0.25">
      <c r="K27" s="16"/>
      <c r="L27" s="16"/>
      <c r="M27" s="16"/>
      <c r="N27" s="16"/>
      <c r="O27" s="16"/>
      <c r="P27" s="16"/>
      <c r="Q27" s="16"/>
    </row>
    <row r="28" spans="3:17" x14ac:dyDescent="0.25">
      <c r="K28" s="16"/>
      <c r="L28" s="16"/>
      <c r="M28" s="16"/>
      <c r="N28" s="16"/>
      <c r="O28" s="16"/>
      <c r="P28" s="16"/>
      <c r="Q28" s="16"/>
    </row>
    <row r="29" spans="3:17" x14ac:dyDescent="0.25">
      <c r="K29" s="16"/>
      <c r="L29" s="16"/>
      <c r="M29" s="16"/>
      <c r="N29" s="16"/>
      <c r="O29" s="16"/>
      <c r="P29" s="16"/>
      <c r="Q29" s="16"/>
    </row>
  </sheetData>
  <sortState xmlns:xlrd2="http://schemas.microsoft.com/office/spreadsheetml/2017/richdata2" ref="C3:G17">
    <sortCondition ref="D3:D17"/>
  </sortState>
  <mergeCells count="1">
    <mergeCell ref="I2:M6"/>
  </mergeCells>
  <hyperlinks>
    <hyperlink ref="E3" location="'OSU 119'!A1" display="OSU119" xr:uid="{00000000-0004-0000-0400-000000000000}"/>
    <hyperlink ref="E4" location="'OSA 368'!A1" display="OSA368" xr:uid="{00000000-0004-0000-0400-000001000000}"/>
    <hyperlink ref="E5" location="'OSU 103'!A1" display="OSU103" xr:uid="{00000000-0004-0000-0400-000002000000}"/>
    <hyperlink ref="E6" location="'OSU 017'!A1" display="OSU017" xr:uid="{00000000-0004-0000-0400-000003000000}"/>
    <hyperlink ref="E7" location="'OSU 026'!A1" display="OSU026" xr:uid="{00000000-0004-0000-0400-000004000000}"/>
    <hyperlink ref="E8" location="'OSU 027'!A1" display="OSU027" xr:uid="{00000000-0004-0000-0400-000005000000}"/>
    <hyperlink ref="E9" location="'OSU 040'!A1" display="OSU040" xr:uid="{00000000-0004-0000-0400-000006000000}"/>
    <hyperlink ref="E10" location="'OSU 018'!A1" display="OSU018" xr:uid="{00000000-0004-0000-0400-000007000000}"/>
    <hyperlink ref="E11" location="'OSU 089'!A1" display="OSU089" xr:uid="{00000000-0004-0000-0400-000008000000}"/>
    <hyperlink ref="E12" location="HHD33C!A1" display="HHD33C" xr:uid="{00000000-0004-0000-0400-000009000000}"/>
    <hyperlink ref="E13" location="'OSU 022'!A1" display="OSU022" xr:uid="{00000000-0004-0000-0400-00000A000000}"/>
    <hyperlink ref="E14" location="'OSU 000'!A1" display="OSU000" xr:uid="{00000000-0004-0000-0400-00000B000000}"/>
    <hyperlink ref="E15" location="'OSU 001'!A1" display="OSU001" xr:uid="{00000000-0004-0000-0400-00000C000000}"/>
    <hyperlink ref="E16" location="'SRS 399'!A1" display="SRS399" xr:uid="{00000000-0004-0000-0400-00000D000000}"/>
    <hyperlink ref="E17" location="'OSU 087'!A1" display="OSU087" xr:uid="{00000000-0004-0000-0400-00000E000000}"/>
    <hyperlink ref="A1" location="GENERAL!A1" display="GENERAL" xr:uid="{00000000-0004-0000-0400-00000F000000}"/>
  </hyperlinks>
  <pageMargins left="0.7" right="0.7" top="0.75" bottom="0.75" header="0.3" footer="0.3"/>
  <pageSetup paperSize="9" orientation="portrait" horizontalDpi="360" verticalDpi="36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53"/>
  <sheetViews>
    <sheetView view="pageBreakPreview" zoomScale="80" zoomScaleNormal="90" zoomScaleSheetLayoutView="80" workbookViewId="0">
      <selection activeCell="D5" sqref="D5"/>
    </sheetView>
  </sheetViews>
  <sheetFormatPr baseColWidth="10" defaultRowHeight="15" x14ac:dyDescent="0.25"/>
  <cols>
    <col min="1" max="1" width="9" bestFit="1" customWidth="1"/>
    <col min="2" max="2" width="14.5703125" bestFit="1" customWidth="1"/>
    <col min="4" max="4" width="15.5703125" bestFit="1" customWidth="1"/>
    <col min="5" max="5" width="14.85546875" bestFit="1" customWidth="1"/>
    <col min="6" max="6" width="13.85546875" bestFit="1" customWidth="1"/>
    <col min="7" max="7" width="16.42578125" bestFit="1" customWidth="1"/>
    <col min="8" max="8" width="14" bestFit="1" customWidth="1"/>
    <col min="9" max="9" width="11.42578125" customWidth="1"/>
    <col min="10" max="10" width="12.7109375" bestFit="1" customWidth="1"/>
    <col min="11" max="15" width="16.5703125" bestFit="1" customWidth="1"/>
    <col min="16" max="16" width="20" bestFit="1" customWidth="1"/>
    <col min="18" max="18" width="19.42578125" bestFit="1" customWidth="1"/>
  </cols>
  <sheetData>
    <row r="1" spans="1:16" ht="15.75" thickBot="1" x14ac:dyDescent="0.3">
      <c r="A1" s="82" t="s">
        <v>49</v>
      </c>
    </row>
    <row r="2" spans="1:16" ht="15.75" thickBot="1" x14ac:dyDescent="0.3">
      <c r="C2" s="633" t="s">
        <v>92</v>
      </c>
      <c r="D2" s="634"/>
      <c r="E2" s="634"/>
      <c r="F2" s="634"/>
      <c r="G2" s="635"/>
    </row>
    <row r="3" spans="1:16" ht="30.75" customHeight="1" x14ac:dyDescent="0.25">
      <c r="C3" s="653" t="s">
        <v>24</v>
      </c>
      <c r="D3" s="650" t="s">
        <v>105</v>
      </c>
      <c r="E3" s="651"/>
      <c r="F3" s="650" t="s">
        <v>46</v>
      </c>
      <c r="G3" s="652"/>
    </row>
    <row r="4" spans="1:16" ht="15.75" thickBot="1" x14ac:dyDescent="0.3">
      <c r="C4" s="654"/>
      <c r="D4" s="51" t="s">
        <v>44</v>
      </c>
      <c r="E4" s="51" t="s">
        <v>45</v>
      </c>
      <c r="F4" s="51" t="s">
        <v>44</v>
      </c>
      <c r="G4" s="52" t="s">
        <v>45</v>
      </c>
    </row>
    <row r="5" spans="1:16" x14ac:dyDescent="0.25">
      <c r="C5" s="80" t="s">
        <v>9</v>
      </c>
      <c r="D5" s="53">
        <f>+'OSU 026'!V2</f>
        <v>0</v>
      </c>
      <c r="E5" s="54">
        <f>+'OSU 026'!AC2</f>
        <v>0</v>
      </c>
      <c r="F5" s="54">
        <f>+'OSU 026'!X2</f>
        <v>0</v>
      </c>
      <c r="G5" s="55">
        <f>+'OSU 026'!AE2</f>
        <v>0</v>
      </c>
    </row>
    <row r="6" spans="1:16" x14ac:dyDescent="0.25">
      <c r="C6" s="80" t="s">
        <v>10</v>
      </c>
      <c r="D6" s="54">
        <f>+'OSU 027'!V2</f>
        <v>0</v>
      </c>
      <c r="E6" s="54">
        <f>+'OSU 027'!AC2</f>
        <v>0</v>
      </c>
      <c r="F6" s="56">
        <f>+'OSU 027'!X2</f>
        <v>0</v>
      </c>
      <c r="G6" s="55">
        <f>+'OSU 027'!AE2</f>
        <v>0</v>
      </c>
    </row>
    <row r="7" spans="1:16" x14ac:dyDescent="0.25">
      <c r="C7" s="80" t="s">
        <v>11</v>
      </c>
      <c r="D7" s="54">
        <f>+'OSU 040'!V2</f>
        <v>0</v>
      </c>
      <c r="E7" s="54">
        <f>+'OSU 040'!AC2</f>
        <v>0</v>
      </c>
      <c r="F7" s="54">
        <f>+'OSU 040'!X2</f>
        <v>0</v>
      </c>
      <c r="G7" s="55">
        <f>+'OSU 040'!AE2</f>
        <v>0</v>
      </c>
    </row>
    <row r="8" spans="1:16" x14ac:dyDescent="0.25">
      <c r="C8" s="80" t="s">
        <v>7</v>
      </c>
      <c r="D8" s="54">
        <f>+'OSU 018'!V2</f>
        <v>0</v>
      </c>
      <c r="E8" s="54">
        <f>+'OSU 018'!AC2</f>
        <v>0</v>
      </c>
      <c r="F8" s="54">
        <f>+'OSU 018'!X2</f>
        <v>0</v>
      </c>
      <c r="G8" s="55">
        <f>+'OSU 018'!AE2</f>
        <v>0</v>
      </c>
    </row>
    <row r="9" spans="1:16" ht="15.75" thickBot="1" x14ac:dyDescent="0.3">
      <c r="C9" s="81" t="s">
        <v>12</v>
      </c>
      <c r="D9" s="57">
        <f>+'OSU 089'!W2</f>
        <v>0</v>
      </c>
      <c r="E9" s="57">
        <f>+'OSU 089'!AD2</f>
        <v>0</v>
      </c>
      <c r="F9" s="57">
        <f>+'OSU 089'!Y2</f>
        <v>0</v>
      </c>
      <c r="G9" s="58">
        <f>+'OSU 089'!AF2</f>
        <v>0</v>
      </c>
    </row>
    <row r="10" spans="1:16" x14ac:dyDescent="0.25">
      <c r="C10" s="638" t="s">
        <v>30</v>
      </c>
      <c r="D10" s="60">
        <f>SUM(D5:D9)</f>
        <v>0</v>
      </c>
      <c r="E10" s="59">
        <f>SUM(E5:E9)</f>
        <v>0</v>
      </c>
      <c r="F10" s="60">
        <f>SUM(F5:F9)</f>
        <v>0</v>
      </c>
      <c r="G10" s="59">
        <f>SUM(G5:G9)</f>
        <v>0</v>
      </c>
      <c r="H10" s="56"/>
    </row>
    <row r="11" spans="1:16" ht="18" thickBot="1" x14ac:dyDescent="0.3">
      <c r="C11" s="639"/>
      <c r="D11" s="636">
        <f>SUM(D10:E10)</f>
        <v>0</v>
      </c>
      <c r="E11" s="637"/>
      <c r="F11" s="636">
        <f>SUM(F10:G10)</f>
        <v>0</v>
      </c>
      <c r="G11" s="637"/>
    </row>
    <row r="15" spans="1:16" ht="15.75" thickBot="1" x14ac:dyDescent="0.3"/>
    <row r="16" spans="1:16" ht="15" customHeight="1" x14ac:dyDescent="0.25">
      <c r="I16" s="641" t="s">
        <v>53</v>
      </c>
      <c r="J16" s="642"/>
      <c r="K16" s="642"/>
      <c r="L16" s="642"/>
      <c r="M16" s="642"/>
      <c r="N16" s="642"/>
      <c r="O16" s="642"/>
      <c r="P16" s="643"/>
    </row>
    <row r="17" spans="9:16" x14ac:dyDescent="0.25">
      <c r="I17" s="644"/>
      <c r="J17" s="645"/>
      <c r="K17" s="645"/>
      <c r="L17" s="645"/>
      <c r="M17" s="645"/>
      <c r="N17" s="645"/>
      <c r="O17" s="645"/>
      <c r="P17" s="646"/>
    </row>
    <row r="18" spans="9:16" x14ac:dyDescent="0.25">
      <c r="I18" s="644"/>
      <c r="J18" s="645"/>
      <c r="K18" s="645"/>
      <c r="L18" s="645"/>
      <c r="M18" s="645"/>
      <c r="N18" s="645"/>
      <c r="O18" s="645"/>
      <c r="P18" s="646"/>
    </row>
    <row r="19" spans="9:16" x14ac:dyDescent="0.25">
      <c r="I19" s="644"/>
      <c r="J19" s="645"/>
      <c r="K19" s="645"/>
      <c r="L19" s="645"/>
      <c r="M19" s="645"/>
      <c r="N19" s="645"/>
      <c r="O19" s="645"/>
      <c r="P19" s="646"/>
    </row>
    <row r="20" spans="9:16" x14ac:dyDescent="0.25">
      <c r="I20" s="644"/>
      <c r="J20" s="645"/>
      <c r="K20" s="645"/>
      <c r="L20" s="645"/>
      <c r="M20" s="645"/>
      <c r="N20" s="645"/>
      <c r="O20" s="645"/>
      <c r="P20" s="646"/>
    </row>
    <row r="21" spans="9:16" x14ac:dyDescent="0.25">
      <c r="I21" s="644"/>
      <c r="J21" s="645"/>
      <c r="K21" s="645"/>
      <c r="L21" s="645"/>
      <c r="M21" s="645"/>
      <c r="N21" s="645"/>
      <c r="O21" s="645"/>
      <c r="P21" s="646"/>
    </row>
    <row r="22" spans="9:16" x14ac:dyDescent="0.25">
      <c r="I22" s="644"/>
      <c r="J22" s="645"/>
      <c r="K22" s="645"/>
      <c r="L22" s="645"/>
      <c r="M22" s="645"/>
      <c r="N22" s="645"/>
      <c r="O22" s="645"/>
      <c r="P22" s="646"/>
    </row>
    <row r="23" spans="9:16" x14ac:dyDescent="0.25">
      <c r="I23" s="644"/>
      <c r="J23" s="645"/>
      <c r="K23" s="645"/>
      <c r="L23" s="645"/>
      <c r="M23" s="645"/>
      <c r="N23" s="645"/>
      <c r="O23" s="645"/>
      <c r="P23" s="646"/>
    </row>
    <row r="24" spans="9:16" x14ac:dyDescent="0.25">
      <c r="I24" s="644"/>
      <c r="J24" s="645"/>
      <c r="K24" s="645"/>
      <c r="L24" s="645"/>
      <c r="M24" s="645"/>
      <c r="N24" s="645"/>
      <c r="O24" s="645"/>
      <c r="P24" s="646"/>
    </row>
    <row r="25" spans="9:16" x14ac:dyDescent="0.25">
      <c r="I25" s="644"/>
      <c r="J25" s="645"/>
      <c r="K25" s="645"/>
      <c r="L25" s="645"/>
      <c r="M25" s="645"/>
      <c r="N25" s="645"/>
      <c r="O25" s="645"/>
      <c r="P25" s="646"/>
    </row>
    <row r="26" spans="9:16" x14ac:dyDescent="0.25">
      <c r="I26" s="644"/>
      <c r="J26" s="645"/>
      <c r="K26" s="645"/>
      <c r="L26" s="645"/>
      <c r="M26" s="645"/>
      <c r="N26" s="645"/>
      <c r="O26" s="645"/>
      <c r="P26" s="646"/>
    </row>
    <row r="27" spans="9:16" ht="15.75" thickBot="1" x14ac:dyDescent="0.3">
      <c r="I27" s="647"/>
      <c r="J27" s="648"/>
      <c r="K27" s="648"/>
      <c r="L27" s="648"/>
      <c r="M27" s="648"/>
      <c r="N27" s="648"/>
      <c r="O27" s="648"/>
      <c r="P27" s="649"/>
    </row>
    <row r="29" spans="9:16" x14ac:dyDescent="0.25">
      <c r="J29" s="640" t="s">
        <v>93</v>
      </c>
      <c r="K29" s="640"/>
      <c r="L29" s="640"/>
      <c r="M29" s="640"/>
      <c r="N29" s="640"/>
      <c r="O29" s="640"/>
      <c r="P29" s="640"/>
    </row>
    <row r="30" spans="9:16" x14ac:dyDescent="0.25">
      <c r="J30" s="194" t="s">
        <v>54</v>
      </c>
      <c r="K30" s="194" t="s">
        <v>7</v>
      </c>
      <c r="L30" s="194" t="s">
        <v>9</v>
      </c>
      <c r="M30" s="194" t="s">
        <v>10</v>
      </c>
      <c r="N30" s="194" t="s">
        <v>11</v>
      </c>
      <c r="O30" s="194" t="s">
        <v>12</v>
      </c>
      <c r="P30" s="194" t="s">
        <v>26</v>
      </c>
    </row>
    <row r="31" spans="9:16" x14ac:dyDescent="0.25">
      <c r="J31" s="193" t="s">
        <v>55</v>
      </c>
      <c r="K31" s="211"/>
      <c r="L31" s="211"/>
      <c r="M31" s="211"/>
      <c r="N31" s="211"/>
      <c r="O31" s="211"/>
      <c r="P31" s="209">
        <f>SUM(K31:O31)</f>
        <v>0</v>
      </c>
    </row>
    <row r="32" spans="9:16" x14ac:dyDescent="0.25">
      <c r="J32" s="193" t="s">
        <v>56</v>
      </c>
      <c r="K32" s="211"/>
      <c r="L32" s="211"/>
      <c r="M32" s="211"/>
      <c r="N32" s="238"/>
      <c r="O32" s="211"/>
      <c r="P32" s="209">
        <f t="shared" ref="P32:P42" si="0">SUM(K32:O32)</f>
        <v>0</v>
      </c>
    </row>
    <row r="33" spans="10:18" x14ac:dyDescent="0.25">
      <c r="J33" s="193" t="s">
        <v>57</v>
      </c>
      <c r="K33" s="211"/>
      <c r="L33" s="211"/>
      <c r="M33" s="211"/>
      <c r="N33" s="211"/>
      <c r="O33" s="211"/>
      <c r="P33" s="209">
        <f t="shared" si="0"/>
        <v>0</v>
      </c>
    </row>
    <row r="34" spans="10:18" x14ac:dyDescent="0.25">
      <c r="J34" s="193" t="s">
        <v>58</v>
      </c>
      <c r="K34" s="211"/>
      <c r="L34" s="238"/>
      <c r="M34" s="238"/>
      <c r="N34" s="211"/>
      <c r="O34" s="211"/>
      <c r="P34" s="209">
        <f t="shared" si="0"/>
        <v>0</v>
      </c>
    </row>
    <row r="35" spans="10:18" x14ac:dyDescent="0.25">
      <c r="J35" s="193" t="s">
        <v>59</v>
      </c>
      <c r="K35" s="238"/>
      <c r="L35" s="211"/>
      <c r="M35" s="211"/>
      <c r="N35" s="211"/>
      <c r="O35" s="211"/>
      <c r="P35" s="209">
        <f t="shared" si="0"/>
        <v>0</v>
      </c>
    </row>
    <row r="36" spans="10:18" x14ac:dyDescent="0.25">
      <c r="J36" s="193" t="s">
        <v>60</v>
      </c>
      <c r="K36" s="238"/>
      <c r="L36" s="238"/>
      <c r="M36" s="208"/>
      <c r="N36" s="208"/>
      <c r="O36" s="208"/>
      <c r="P36" s="209">
        <f t="shared" si="0"/>
        <v>0</v>
      </c>
    </row>
    <row r="37" spans="10:18" x14ac:dyDescent="0.25">
      <c r="J37" s="193" t="s">
        <v>61</v>
      </c>
      <c r="K37" s="208"/>
      <c r="L37" s="238"/>
      <c r="M37" s="208"/>
      <c r="N37" s="208"/>
      <c r="O37" s="208"/>
      <c r="P37" s="209">
        <f t="shared" si="0"/>
        <v>0</v>
      </c>
    </row>
    <row r="38" spans="10:18" x14ac:dyDescent="0.25">
      <c r="J38" s="193" t="s">
        <v>62</v>
      </c>
      <c r="K38" s="208"/>
      <c r="L38" s="208"/>
      <c r="M38" s="208"/>
      <c r="N38" s="208"/>
      <c r="O38" s="208"/>
      <c r="P38" s="209">
        <f t="shared" si="0"/>
        <v>0</v>
      </c>
    </row>
    <row r="39" spans="10:18" x14ac:dyDescent="0.25">
      <c r="J39" s="193" t="s">
        <v>63</v>
      </c>
      <c r="K39" s="208"/>
      <c r="L39" s="208"/>
      <c r="M39" s="208"/>
      <c r="N39" s="208"/>
      <c r="O39" s="208"/>
      <c r="P39" s="209">
        <f t="shared" si="0"/>
        <v>0</v>
      </c>
    </row>
    <row r="40" spans="10:18" x14ac:dyDescent="0.25">
      <c r="J40" s="193" t="s">
        <v>64</v>
      </c>
      <c r="K40" s="208"/>
      <c r="L40" s="208"/>
      <c r="M40" s="208"/>
      <c r="N40" s="208"/>
      <c r="O40" s="208"/>
      <c r="P40" s="209">
        <f t="shared" si="0"/>
        <v>0</v>
      </c>
    </row>
    <row r="41" spans="10:18" x14ac:dyDescent="0.25">
      <c r="J41" s="193" t="s">
        <v>65</v>
      </c>
      <c r="K41" s="208"/>
      <c r="L41" s="208"/>
      <c r="M41" s="238"/>
      <c r="N41" s="208"/>
      <c r="O41" s="208"/>
      <c r="P41" s="209">
        <f t="shared" si="0"/>
        <v>0</v>
      </c>
    </row>
    <row r="42" spans="10:18" x14ac:dyDescent="0.25">
      <c r="J42" s="193" t="s">
        <v>66</v>
      </c>
      <c r="K42" s="208"/>
      <c r="L42" s="208"/>
      <c r="M42" s="208"/>
      <c r="N42" s="208"/>
      <c r="O42" s="208"/>
      <c r="P42" s="209">
        <f t="shared" si="0"/>
        <v>0</v>
      </c>
    </row>
    <row r="43" spans="10:18" ht="15.75" x14ac:dyDescent="0.25">
      <c r="J43" s="193" t="s">
        <v>26</v>
      </c>
      <c r="K43" s="209">
        <f>SUM(K31:K42)</f>
        <v>0</v>
      </c>
      <c r="L43" s="209">
        <f t="shared" ref="L43:O43" si="1">SUM(L31:L42)</f>
        <v>0</v>
      </c>
      <c r="M43" s="209">
        <f t="shared" si="1"/>
        <v>0</v>
      </c>
      <c r="N43" s="209">
        <f t="shared" si="1"/>
        <v>0</v>
      </c>
      <c r="O43" s="209">
        <f t="shared" si="1"/>
        <v>0</v>
      </c>
      <c r="P43" s="210">
        <f>SUM(K43:O43)</f>
        <v>0</v>
      </c>
    </row>
    <row r="44" spans="10:18" x14ac:dyDescent="0.25">
      <c r="R44" s="110"/>
    </row>
    <row r="45" spans="10:18" x14ac:dyDescent="0.25">
      <c r="R45" s="273"/>
    </row>
    <row r="51" spans="6:7" x14ac:dyDescent="0.25">
      <c r="F51" s="247"/>
      <c r="G51" s="247"/>
    </row>
    <row r="52" spans="6:7" x14ac:dyDescent="0.25">
      <c r="F52" s="248"/>
      <c r="G52" s="249"/>
    </row>
    <row r="53" spans="6:7" x14ac:dyDescent="0.25">
      <c r="F53" s="248"/>
      <c r="G53" s="247"/>
    </row>
  </sheetData>
  <mergeCells count="9">
    <mergeCell ref="C2:G2"/>
    <mergeCell ref="D11:E11"/>
    <mergeCell ref="F11:G11"/>
    <mergeCell ref="C10:C11"/>
    <mergeCell ref="J29:P29"/>
    <mergeCell ref="I16:P27"/>
    <mergeCell ref="D3:E3"/>
    <mergeCell ref="F3:G3"/>
    <mergeCell ref="C3:C4"/>
  </mergeCells>
  <phoneticPr fontId="11" type="noConversion"/>
  <hyperlinks>
    <hyperlink ref="C5" location="'OSU 026'!A1" display="OSU026" xr:uid="{00000000-0004-0000-0500-000000000000}"/>
    <hyperlink ref="C6" location="'OSU 027'!A1" display="OSU027" xr:uid="{00000000-0004-0000-0500-000001000000}"/>
    <hyperlink ref="C7" location="'OSU 040'!A1" display="OSU040" xr:uid="{00000000-0004-0000-0500-000002000000}"/>
    <hyperlink ref="C8" location="'OSU 018'!A1" display="OSU018" xr:uid="{00000000-0004-0000-0500-000003000000}"/>
    <hyperlink ref="C9" location="'OSU 089'!A1" display="OSU089" xr:uid="{00000000-0004-0000-0500-000004000000}"/>
    <hyperlink ref="A1" location="GENERAL!A1" display="GENERAL" xr:uid="{00000000-0004-0000-0500-000005000000}"/>
  </hyperlinks>
  <pageMargins left="0.7" right="0.7" top="0.75" bottom="0.75" header="0.3" footer="0.3"/>
  <pageSetup paperSize="9" scale="64" orientation="portrait" horizontalDpi="360" verticalDpi="360" r:id="rId1"/>
  <colBreaks count="1" manualBreakCount="1">
    <brk id="8" max="63"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76"/>
  <sheetViews>
    <sheetView view="pageBreakPreview" zoomScale="90" zoomScaleNormal="70" zoomScaleSheetLayoutView="9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RowHeight="12.75" x14ac:dyDescent="0.2"/>
  <cols>
    <col min="1" max="1" width="16.5703125" style="166" bestFit="1" customWidth="1"/>
    <col min="2" max="2" width="4.42578125" style="166" customWidth="1"/>
    <col min="3" max="3" width="9.140625" style="166" bestFit="1" customWidth="1"/>
    <col min="4" max="4" width="11.42578125" style="166"/>
    <col min="5" max="5" width="65.42578125" style="166" customWidth="1"/>
    <col min="6" max="6" width="7.7109375" style="166" bestFit="1" customWidth="1"/>
    <col min="7" max="7" width="20.5703125" style="166" bestFit="1" customWidth="1"/>
    <col min="8" max="9" width="11.42578125" style="166"/>
    <col min="10" max="10" width="8.85546875" style="166" bestFit="1" customWidth="1"/>
    <col min="11" max="11" width="22.85546875" style="166" customWidth="1"/>
    <col min="12" max="12" width="7.7109375" style="166" bestFit="1" customWidth="1"/>
    <col min="13" max="13" width="7.85546875" style="166" bestFit="1" customWidth="1"/>
    <col min="14" max="14" width="17.85546875" style="166" bestFit="1" customWidth="1"/>
    <col min="15" max="16" width="11.42578125" style="166"/>
    <col min="17" max="17" width="21.140625" style="166" bestFit="1" customWidth="1"/>
    <col min="18" max="16384" width="11.42578125" style="166"/>
  </cols>
  <sheetData>
    <row r="1" spans="1:17" ht="13.5" thickBot="1" x14ac:dyDescent="0.25">
      <c r="A1" s="255" t="s">
        <v>49</v>
      </c>
      <c r="G1" s="256">
        <f>+G2+N2</f>
        <v>9306397.2680632658</v>
      </c>
    </row>
    <row r="2" spans="1:17" ht="13.5" thickBot="1" x14ac:dyDescent="0.25">
      <c r="A2" s="255" t="s">
        <v>51</v>
      </c>
      <c r="F2" s="257" t="s">
        <v>26</v>
      </c>
      <c r="G2" s="258">
        <f>SUM(G7:G31)</f>
        <v>3186601.04</v>
      </c>
      <c r="M2" s="257" t="s">
        <v>26</v>
      </c>
      <c r="N2" s="258">
        <f>SUM(N7:N76)</f>
        <v>6119796.2280632667</v>
      </c>
    </row>
    <row r="3" spans="1:17" ht="13.5" thickBot="1" x14ac:dyDescent="0.25">
      <c r="A3" s="255" t="s">
        <v>67</v>
      </c>
    </row>
    <row r="4" spans="1:17" ht="13.5" thickBot="1" x14ac:dyDescent="0.25">
      <c r="C4" s="655" t="s">
        <v>17</v>
      </c>
      <c r="D4" s="656"/>
      <c r="E4" s="656"/>
      <c r="F4" s="656"/>
      <c r="G4" s="657"/>
      <c r="I4" s="661"/>
      <c r="J4" s="662"/>
      <c r="K4" s="662"/>
      <c r="L4" s="662"/>
      <c r="M4" s="662"/>
      <c r="N4" s="663"/>
      <c r="P4" s="259" t="s">
        <v>54</v>
      </c>
      <c r="Q4" s="260" t="s">
        <v>26</v>
      </c>
    </row>
    <row r="5" spans="1:17" x14ac:dyDescent="0.2">
      <c r="C5" s="658"/>
      <c r="D5" s="659"/>
      <c r="E5" s="659"/>
      <c r="F5" s="659"/>
      <c r="G5" s="660"/>
      <c r="I5" s="664"/>
      <c r="J5" s="665"/>
      <c r="K5" s="665"/>
      <c r="L5" s="665"/>
      <c r="M5" s="665"/>
      <c r="N5" s="666"/>
      <c r="P5" s="261" t="s">
        <v>55</v>
      </c>
      <c r="Q5" s="262">
        <f>SUM(G7:G9,N7:N23)</f>
        <v>1946882.1018033335</v>
      </c>
    </row>
    <row r="6" spans="1:17" ht="13.5" thickBot="1" x14ac:dyDescent="0.25">
      <c r="C6" s="274" t="s">
        <v>73</v>
      </c>
      <c r="D6" s="275" t="s">
        <v>1</v>
      </c>
      <c r="E6" s="275" t="s">
        <v>21</v>
      </c>
      <c r="F6" s="275" t="s">
        <v>2</v>
      </c>
      <c r="G6" s="276" t="s">
        <v>31</v>
      </c>
      <c r="I6" s="84" t="s">
        <v>1</v>
      </c>
      <c r="J6" s="85" t="s">
        <v>22</v>
      </c>
      <c r="K6" s="85" t="s">
        <v>21</v>
      </c>
      <c r="L6" s="85" t="s">
        <v>2</v>
      </c>
      <c r="M6" s="85" t="s">
        <v>23</v>
      </c>
      <c r="N6" s="202" t="s">
        <v>31</v>
      </c>
      <c r="P6" s="253" t="s">
        <v>56</v>
      </c>
      <c r="Q6" s="263">
        <f>SUM(G10:G13,N24:N30)</f>
        <v>755427.86527833343</v>
      </c>
    </row>
    <row r="7" spans="1:17" ht="15" x14ac:dyDescent="0.25">
      <c r="C7" s="205">
        <v>6084</v>
      </c>
      <c r="D7" s="183">
        <v>44940</v>
      </c>
      <c r="E7" s="184" t="s">
        <v>109</v>
      </c>
      <c r="F7" s="241" t="s">
        <v>16</v>
      </c>
      <c r="G7" s="233">
        <v>14999.994624999999</v>
      </c>
      <c r="I7" s="370">
        <v>44949</v>
      </c>
      <c r="J7" s="371" t="s">
        <v>112</v>
      </c>
      <c r="K7" s="371" t="s">
        <v>113</v>
      </c>
      <c r="L7" s="198" t="s">
        <v>16</v>
      </c>
      <c r="M7" s="198">
        <v>1</v>
      </c>
      <c r="N7" s="372">
        <v>36400.002426666666</v>
      </c>
      <c r="P7" s="253" t="s">
        <v>57</v>
      </c>
      <c r="Q7" s="263">
        <f>SUM(G14,N31:N34)</f>
        <v>439151.065115</v>
      </c>
    </row>
    <row r="8" spans="1:17" ht="15" x14ac:dyDescent="0.25">
      <c r="C8" s="185">
        <v>6084</v>
      </c>
      <c r="D8" s="177">
        <v>44940</v>
      </c>
      <c r="E8" s="178" t="s">
        <v>110</v>
      </c>
      <c r="F8" s="179" t="s">
        <v>16</v>
      </c>
      <c r="G8" s="231">
        <v>124999.994875</v>
      </c>
      <c r="I8" s="203">
        <v>44949</v>
      </c>
      <c r="J8" s="196" t="s">
        <v>114</v>
      </c>
      <c r="K8" s="196" t="s">
        <v>115</v>
      </c>
      <c r="L8" s="197" t="s">
        <v>16</v>
      </c>
      <c r="M8" s="197">
        <v>1</v>
      </c>
      <c r="N8" s="373">
        <v>18200.011526666669</v>
      </c>
      <c r="P8" s="253" t="s">
        <v>58</v>
      </c>
      <c r="Q8" s="263">
        <f>SUM(G15,N35:N37)</f>
        <v>422744.18287500006</v>
      </c>
    </row>
    <row r="9" spans="1:17" ht="15.75" thickBot="1" x14ac:dyDescent="0.3">
      <c r="C9" s="186">
        <v>6084</v>
      </c>
      <c r="D9" s="187">
        <v>44940</v>
      </c>
      <c r="E9" s="188" t="s">
        <v>111</v>
      </c>
      <c r="F9" s="242" t="s">
        <v>16</v>
      </c>
      <c r="G9" s="232">
        <v>7500.004750000001</v>
      </c>
      <c r="I9" s="203">
        <v>44949</v>
      </c>
      <c r="J9" s="196" t="s">
        <v>116</v>
      </c>
      <c r="K9" s="196" t="s">
        <v>117</v>
      </c>
      <c r="L9" s="197" t="s">
        <v>16</v>
      </c>
      <c r="M9" s="197">
        <v>1</v>
      </c>
      <c r="N9" s="373">
        <v>91000.006066666669</v>
      </c>
      <c r="P9" s="253" t="s">
        <v>59</v>
      </c>
      <c r="Q9" s="263">
        <f>SUM(G16:G19,N38:N39)</f>
        <v>255537.67616999999</v>
      </c>
    </row>
    <row r="10" spans="1:17" ht="15" x14ac:dyDescent="0.25">
      <c r="C10" s="205">
        <v>6091</v>
      </c>
      <c r="D10" s="183">
        <v>44979</v>
      </c>
      <c r="E10" s="184" t="s">
        <v>709</v>
      </c>
      <c r="F10" s="390" t="s">
        <v>16</v>
      </c>
      <c r="G10" s="391">
        <v>12499.998000000001</v>
      </c>
      <c r="I10" s="203">
        <v>44949</v>
      </c>
      <c r="J10" s="196" t="s">
        <v>118</v>
      </c>
      <c r="K10" s="196" t="s">
        <v>119</v>
      </c>
      <c r="L10" s="197" t="s">
        <v>16</v>
      </c>
      <c r="M10" s="197">
        <v>1</v>
      </c>
      <c r="N10" s="373">
        <v>5199.99298</v>
      </c>
      <c r="P10" s="253" t="s">
        <v>60</v>
      </c>
      <c r="Q10" s="263">
        <f>SUM(G20,N40:N52)</f>
        <v>609549.98791659903</v>
      </c>
    </row>
    <row r="11" spans="1:17" ht="15" x14ac:dyDescent="0.25">
      <c r="C11" s="185">
        <v>6091</v>
      </c>
      <c r="D11" s="177">
        <v>44979</v>
      </c>
      <c r="E11" s="178" t="s">
        <v>710</v>
      </c>
      <c r="F11" s="389" t="s">
        <v>16</v>
      </c>
      <c r="G11" s="392">
        <v>14999.994624999999</v>
      </c>
      <c r="I11" s="203">
        <v>44949</v>
      </c>
      <c r="J11" s="196" t="s">
        <v>120</v>
      </c>
      <c r="K11" s="196" t="s">
        <v>121</v>
      </c>
      <c r="L11" s="197" t="s">
        <v>16</v>
      </c>
      <c r="M11" s="197">
        <v>1</v>
      </c>
      <c r="N11" s="373">
        <v>78000.008146666674</v>
      </c>
      <c r="P11" s="253" t="s">
        <v>61</v>
      </c>
      <c r="Q11" s="263">
        <f>SUM(G21,N53:N54)</f>
        <v>217999.99546499999</v>
      </c>
    </row>
    <row r="12" spans="1:17" ht="15" x14ac:dyDescent="0.25">
      <c r="C12" s="185">
        <v>6091</v>
      </c>
      <c r="D12" s="177">
        <v>44979</v>
      </c>
      <c r="E12" s="178" t="s">
        <v>711</v>
      </c>
      <c r="F12" s="389" t="s">
        <v>16</v>
      </c>
      <c r="G12" s="392">
        <v>14999.994624999999</v>
      </c>
      <c r="I12" s="203">
        <v>44949</v>
      </c>
      <c r="J12" s="196" t="s">
        <v>122</v>
      </c>
      <c r="K12" s="196" t="s">
        <v>123</v>
      </c>
      <c r="L12" s="197" t="s">
        <v>16</v>
      </c>
      <c r="M12" s="197">
        <v>1</v>
      </c>
      <c r="N12" s="373">
        <v>38999.993760000005</v>
      </c>
      <c r="P12" s="253" t="s">
        <v>62</v>
      </c>
      <c r="Q12" s="263">
        <f>SUM(N55)</f>
        <v>75880.350000000006</v>
      </c>
    </row>
    <row r="13" spans="1:17" ht="15.75" thickBot="1" x14ac:dyDescent="0.3">
      <c r="C13" s="186">
        <v>6091</v>
      </c>
      <c r="D13" s="187">
        <v>44979</v>
      </c>
      <c r="E13" s="188" t="s">
        <v>712</v>
      </c>
      <c r="F13" s="393" t="s">
        <v>16</v>
      </c>
      <c r="G13" s="394">
        <v>98512.498875000005</v>
      </c>
      <c r="I13" s="203">
        <v>44949</v>
      </c>
      <c r="J13" s="196" t="s">
        <v>124</v>
      </c>
      <c r="K13" s="196" t="s">
        <v>125</v>
      </c>
      <c r="L13" s="197" t="s">
        <v>16</v>
      </c>
      <c r="M13" s="197">
        <v>1</v>
      </c>
      <c r="N13" s="373">
        <v>33800.000780000002</v>
      </c>
      <c r="P13" s="253" t="s">
        <v>63</v>
      </c>
      <c r="Q13" s="263">
        <f>SUM(G22:G27,N56:N72)</f>
        <v>2933424.0763099995</v>
      </c>
    </row>
    <row r="14" spans="1:17" ht="15.75" thickBot="1" x14ac:dyDescent="0.3">
      <c r="C14" s="378">
        <v>6099</v>
      </c>
      <c r="D14" s="407">
        <v>45014</v>
      </c>
      <c r="E14" s="404" t="s">
        <v>1165</v>
      </c>
      <c r="F14" s="408" t="s">
        <v>16</v>
      </c>
      <c r="G14" s="398">
        <v>168751.05887499999</v>
      </c>
      <c r="I14" s="203">
        <v>44949</v>
      </c>
      <c r="J14" s="196" t="s">
        <v>126</v>
      </c>
      <c r="K14" s="196" t="s">
        <v>127</v>
      </c>
      <c r="L14" s="197" t="s">
        <v>16</v>
      </c>
      <c r="M14" s="197">
        <v>1</v>
      </c>
      <c r="N14" s="373">
        <v>6500.0195866666681</v>
      </c>
      <c r="P14" s="253" t="s">
        <v>64</v>
      </c>
      <c r="Q14" s="263">
        <f>SUM(G28:G31,N73:N75)</f>
        <v>1649799.96713</v>
      </c>
    </row>
    <row r="15" spans="1:17" ht="15.75" thickBot="1" x14ac:dyDescent="0.3">
      <c r="C15" s="378">
        <v>6101</v>
      </c>
      <c r="D15" s="379">
        <v>45027</v>
      </c>
      <c r="E15" s="380" t="s">
        <v>1470</v>
      </c>
      <c r="F15" s="397" t="s">
        <v>16</v>
      </c>
      <c r="G15" s="398">
        <v>87500.000875000012</v>
      </c>
      <c r="I15" s="203">
        <v>44957</v>
      </c>
      <c r="J15" s="196" t="s">
        <v>128</v>
      </c>
      <c r="K15" s="196" t="s">
        <v>129</v>
      </c>
      <c r="L15" s="197" t="s">
        <v>16</v>
      </c>
      <c r="M15" s="197">
        <v>2</v>
      </c>
      <c r="N15" s="373">
        <v>156000.01629333335</v>
      </c>
      <c r="P15" s="253" t="s">
        <v>65</v>
      </c>
      <c r="Q15" s="263">
        <v>0</v>
      </c>
    </row>
    <row r="16" spans="1:17" ht="15.75" thickBot="1" x14ac:dyDescent="0.3">
      <c r="C16" s="205">
        <v>6117</v>
      </c>
      <c r="D16" s="183">
        <v>45071</v>
      </c>
      <c r="E16" s="184" t="s">
        <v>1856</v>
      </c>
      <c r="F16" s="241" t="s">
        <v>16</v>
      </c>
      <c r="G16" s="233">
        <v>89250</v>
      </c>
      <c r="I16" s="203">
        <v>44957</v>
      </c>
      <c r="J16" s="196" t="s">
        <v>130</v>
      </c>
      <c r="K16" s="196" t="s">
        <v>131</v>
      </c>
      <c r="L16" s="197" t="s">
        <v>16</v>
      </c>
      <c r="M16" s="197">
        <v>1</v>
      </c>
      <c r="N16" s="373">
        <v>897000.00086666679</v>
      </c>
      <c r="P16" s="254" t="s">
        <v>66</v>
      </c>
      <c r="Q16" s="264">
        <v>0</v>
      </c>
    </row>
    <row r="17" spans="3:17" ht="15.75" thickBot="1" x14ac:dyDescent="0.3">
      <c r="C17" s="185">
        <v>6117</v>
      </c>
      <c r="D17" s="177">
        <v>45071</v>
      </c>
      <c r="E17" s="178" t="s">
        <v>111</v>
      </c>
      <c r="F17" s="179" t="s">
        <v>16</v>
      </c>
      <c r="G17" s="231">
        <v>11900</v>
      </c>
      <c r="I17" s="203">
        <v>44957</v>
      </c>
      <c r="J17" s="196" t="s">
        <v>132</v>
      </c>
      <c r="K17" s="196" t="s">
        <v>133</v>
      </c>
      <c r="L17" s="197" t="s">
        <v>16</v>
      </c>
      <c r="M17" s="197">
        <v>1</v>
      </c>
      <c r="N17" s="373">
        <v>52000.012306666664</v>
      </c>
      <c r="P17" s="265" t="s">
        <v>26</v>
      </c>
      <c r="Q17" s="266">
        <f>SUM(Q5:Q16)</f>
        <v>9306397.2680632658</v>
      </c>
    </row>
    <row r="18" spans="3:17" ht="15" x14ac:dyDescent="0.25">
      <c r="C18" s="185">
        <v>6117</v>
      </c>
      <c r="D18" s="177">
        <v>45071</v>
      </c>
      <c r="E18" s="178" t="s">
        <v>1857</v>
      </c>
      <c r="F18" s="179" t="s">
        <v>16</v>
      </c>
      <c r="G18" s="231">
        <v>44625</v>
      </c>
      <c r="I18" s="203">
        <v>44957</v>
      </c>
      <c r="J18" s="196" t="s">
        <v>134</v>
      </c>
      <c r="K18" s="196" t="s">
        <v>135</v>
      </c>
      <c r="L18" s="197" t="s">
        <v>16</v>
      </c>
      <c r="M18" s="197">
        <v>2</v>
      </c>
      <c r="N18" s="373">
        <v>65000.030853333337</v>
      </c>
    </row>
    <row r="19" spans="3:17" ht="15.75" thickBot="1" x14ac:dyDescent="0.3">
      <c r="C19" s="186">
        <v>6117</v>
      </c>
      <c r="D19" s="187">
        <v>45071</v>
      </c>
      <c r="E19" s="188" t="s">
        <v>710</v>
      </c>
      <c r="F19" s="242" t="s">
        <v>16</v>
      </c>
      <c r="G19" s="232">
        <v>52062.5</v>
      </c>
      <c r="I19" s="203">
        <v>44957</v>
      </c>
      <c r="J19" s="196" t="s">
        <v>136</v>
      </c>
      <c r="K19" s="196" t="s">
        <v>137</v>
      </c>
      <c r="L19" s="197" t="s">
        <v>16</v>
      </c>
      <c r="M19" s="197">
        <v>1</v>
      </c>
      <c r="N19" s="373">
        <v>62399.998266666669</v>
      </c>
    </row>
    <row r="20" spans="3:17" ht="15.75" thickBot="1" x14ac:dyDescent="0.3">
      <c r="C20" s="378">
        <v>6123</v>
      </c>
      <c r="D20" s="379">
        <v>45103</v>
      </c>
      <c r="E20" s="380" t="s">
        <v>2288</v>
      </c>
      <c r="F20" s="381" t="s">
        <v>16</v>
      </c>
      <c r="G20" s="382">
        <v>150000.00574999998</v>
      </c>
      <c r="I20" s="203">
        <v>44957</v>
      </c>
      <c r="J20" s="196" t="s">
        <v>138</v>
      </c>
      <c r="K20" s="196" t="s">
        <v>139</v>
      </c>
      <c r="L20" s="197" t="s">
        <v>16</v>
      </c>
      <c r="M20" s="197">
        <v>1</v>
      </c>
      <c r="N20" s="373">
        <v>9282</v>
      </c>
    </row>
    <row r="21" spans="3:17" ht="13.5" thickBot="1" x14ac:dyDescent="0.25">
      <c r="C21" s="455">
        <v>6124</v>
      </c>
      <c r="D21" s="456">
        <v>45103</v>
      </c>
      <c r="E21" s="457" t="s">
        <v>2651</v>
      </c>
      <c r="F21" s="458" t="s">
        <v>16</v>
      </c>
      <c r="G21" s="459">
        <v>75000.002874999991</v>
      </c>
      <c r="I21" s="203">
        <v>44957</v>
      </c>
      <c r="J21" s="196" t="s">
        <v>140</v>
      </c>
      <c r="K21" s="196" t="s">
        <v>141</v>
      </c>
      <c r="L21" s="197" t="s">
        <v>16</v>
      </c>
      <c r="M21" s="197">
        <v>1</v>
      </c>
      <c r="N21" s="373">
        <v>91000.006066666669</v>
      </c>
    </row>
    <row r="22" spans="3:17" ht="15" x14ac:dyDescent="0.25">
      <c r="C22" s="549">
        <v>45174</v>
      </c>
      <c r="D22" s="550">
        <v>45174</v>
      </c>
      <c r="E22" s="417" t="s">
        <v>3649</v>
      </c>
      <c r="F22" s="417" t="s">
        <v>16</v>
      </c>
      <c r="G22" s="551">
        <v>99999.998875000005</v>
      </c>
      <c r="I22" s="203">
        <v>44957</v>
      </c>
      <c r="J22" s="196" t="s">
        <v>142</v>
      </c>
      <c r="K22" s="196" t="s">
        <v>143</v>
      </c>
      <c r="L22" s="197" t="s">
        <v>16</v>
      </c>
      <c r="M22" s="197">
        <v>1</v>
      </c>
      <c r="N22" s="373">
        <v>2600.0016466666666</v>
      </c>
    </row>
    <row r="23" spans="3:17" ht="15.75" thickBot="1" x14ac:dyDescent="0.3">
      <c r="C23" s="552">
        <v>45174</v>
      </c>
      <c r="D23" s="435">
        <v>45174</v>
      </c>
      <c r="E23" s="415" t="s">
        <v>3650</v>
      </c>
      <c r="F23" s="415" t="s">
        <v>16</v>
      </c>
      <c r="G23" s="553">
        <v>50000.006874999999</v>
      </c>
      <c r="I23" s="199">
        <v>44957</v>
      </c>
      <c r="J23" s="200" t="s">
        <v>144</v>
      </c>
      <c r="K23" s="200" t="s">
        <v>145</v>
      </c>
      <c r="L23" s="201" t="s">
        <v>16</v>
      </c>
      <c r="M23" s="201">
        <v>1</v>
      </c>
      <c r="N23" s="374">
        <v>156000.00598000002</v>
      </c>
    </row>
    <row r="24" spans="3:17" ht="15" x14ac:dyDescent="0.25">
      <c r="C24" s="552">
        <v>45180</v>
      </c>
      <c r="D24" s="435">
        <v>45180</v>
      </c>
      <c r="E24" s="415" t="s">
        <v>3651</v>
      </c>
      <c r="F24" s="415" t="s">
        <v>16</v>
      </c>
      <c r="G24" s="553">
        <v>119000</v>
      </c>
      <c r="I24" s="370">
        <v>44977</v>
      </c>
      <c r="J24" s="371" t="s">
        <v>713</v>
      </c>
      <c r="K24" s="371" t="s">
        <v>714</v>
      </c>
      <c r="L24" s="198" t="s">
        <v>16</v>
      </c>
      <c r="M24" s="198">
        <v>1</v>
      </c>
      <c r="N24" s="233">
        <v>214015.35245999999</v>
      </c>
    </row>
    <row r="25" spans="3:17" ht="15" x14ac:dyDescent="0.25">
      <c r="C25" s="552">
        <v>45189</v>
      </c>
      <c r="D25" s="435">
        <v>45189</v>
      </c>
      <c r="E25" s="415" t="s">
        <v>3652</v>
      </c>
      <c r="F25" s="415" t="s">
        <v>16</v>
      </c>
      <c r="G25" s="553">
        <v>250000.004625</v>
      </c>
      <c r="I25" s="203">
        <v>44977</v>
      </c>
      <c r="J25" s="196" t="s">
        <v>715</v>
      </c>
      <c r="K25" s="196" t="s">
        <v>716</v>
      </c>
      <c r="L25" s="197" t="s">
        <v>16</v>
      </c>
      <c r="M25" s="197">
        <v>1</v>
      </c>
      <c r="N25" s="231">
        <v>260000.00996666669</v>
      </c>
    </row>
    <row r="26" spans="3:17" ht="15" x14ac:dyDescent="0.25">
      <c r="C26" s="552">
        <v>45189</v>
      </c>
      <c r="D26" s="435">
        <v>45189</v>
      </c>
      <c r="E26" s="415" t="s">
        <v>3653</v>
      </c>
      <c r="F26" s="415" t="s">
        <v>16</v>
      </c>
      <c r="G26" s="553">
        <v>374999.99949999998</v>
      </c>
      <c r="I26" s="203">
        <v>44977</v>
      </c>
      <c r="J26" s="196" t="s">
        <v>717</v>
      </c>
      <c r="K26" s="196" t="s">
        <v>718</v>
      </c>
      <c r="L26" s="197" t="s">
        <v>16</v>
      </c>
      <c r="M26" s="197">
        <v>1</v>
      </c>
      <c r="N26" s="231">
        <v>28599.997486666667</v>
      </c>
    </row>
    <row r="27" spans="3:17" ht="15.75" thickBot="1" x14ac:dyDescent="0.3">
      <c r="C27" s="554">
        <v>45196</v>
      </c>
      <c r="D27" s="555">
        <v>45196</v>
      </c>
      <c r="E27" s="538" t="s">
        <v>3652</v>
      </c>
      <c r="F27" s="538" t="s">
        <v>16</v>
      </c>
      <c r="G27" s="556">
        <v>124999.994875</v>
      </c>
      <c r="I27" s="203">
        <v>44977</v>
      </c>
      <c r="J27" s="196" t="s">
        <v>719</v>
      </c>
      <c r="K27" s="196" t="s">
        <v>720</v>
      </c>
      <c r="L27" s="197" t="s">
        <v>16</v>
      </c>
      <c r="M27" s="197">
        <v>1</v>
      </c>
      <c r="N27" s="231">
        <v>65000.010226666665</v>
      </c>
    </row>
    <row r="28" spans="3:17" ht="15" x14ac:dyDescent="0.25">
      <c r="C28" s="549">
        <v>6150</v>
      </c>
      <c r="D28" s="550">
        <v>45201</v>
      </c>
      <c r="E28" s="417" t="s">
        <v>4108</v>
      </c>
      <c r="F28" s="417" t="s">
        <v>16</v>
      </c>
      <c r="G28" s="551">
        <v>37499.994000000006</v>
      </c>
      <c r="I28" s="203">
        <v>44977</v>
      </c>
      <c r="J28" s="196" t="s">
        <v>721</v>
      </c>
      <c r="K28" s="196" t="s">
        <v>722</v>
      </c>
      <c r="L28" s="197" t="s">
        <v>16</v>
      </c>
      <c r="M28" s="197">
        <v>1</v>
      </c>
      <c r="N28" s="231">
        <v>7800.0049399999989</v>
      </c>
    </row>
    <row r="29" spans="3:17" ht="15" x14ac:dyDescent="0.25">
      <c r="C29" s="552">
        <v>6150</v>
      </c>
      <c r="D29" s="435">
        <v>45201</v>
      </c>
      <c r="E29" s="415" t="s">
        <v>4109</v>
      </c>
      <c r="F29" s="415" t="s">
        <v>16</v>
      </c>
      <c r="G29" s="553">
        <v>24999.996000000003</v>
      </c>
      <c r="I29" s="203">
        <v>44977</v>
      </c>
      <c r="J29" s="196" t="s">
        <v>723</v>
      </c>
      <c r="K29" s="196" t="s">
        <v>724</v>
      </c>
      <c r="L29" s="197" t="s">
        <v>16</v>
      </c>
      <c r="M29" s="197">
        <v>1</v>
      </c>
      <c r="N29" s="231">
        <v>2600.0016466666666</v>
      </c>
    </row>
    <row r="30" spans="3:17" ht="15.75" thickBot="1" x14ac:dyDescent="0.3">
      <c r="C30" s="552">
        <v>6150</v>
      </c>
      <c r="D30" s="435">
        <v>45201</v>
      </c>
      <c r="E30" s="415" t="s">
        <v>4110</v>
      </c>
      <c r="F30" s="415" t="s">
        <v>16</v>
      </c>
      <c r="G30" s="553">
        <v>12499.998000000001</v>
      </c>
      <c r="I30" s="199">
        <v>44977</v>
      </c>
      <c r="J30" s="200" t="s">
        <v>112</v>
      </c>
      <c r="K30" s="200" t="s">
        <v>113</v>
      </c>
      <c r="L30" s="201" t="s">
        <v>16</v>
      </c>
      <c r="M30" s="201">
        <v>1</v>
      </c>
      <c r="N30" s="232">
        <v>36400.002426666666</v>
      </c>
    </row>
    <row r="31" spans="3:17" ht="15.75" thickBot="1" x14ac:dyDescent="0.3">
      <c r="C31" s="554">
        <v>6154</v>
      </c>
      <c r="D31" s="555">
        <v>45217</v>
      </c>
      <c r="E31" s="538" t="s">
        <v>4111</v>
      </c>
      <c r="F31" s="538" t="s">
        <v>16</v>
      </c>
      <c r="G31" s="556">
        <v>1124999.9985</v>
      </c>
      <c r="I31" s="370">
        <v>45014</v>
      </c>
      <c r="J31" s="371" t="s">
        <v>1166</v>
      </c>
      <c r="K31" s="371" t="s">
        <v>1167</v>
      </c>
      <c r="L31" s="198" t="s">
        <v>16</v>
      </c>
      <c r="M31" s="198">
        <v>1</v>
      </c>
      <c r="N31" s="233">
        <v>129999.99467</v>
      </c>
    </row>
    <row r="32" spans="3:17" x14ac:dyDescent="0.2">
      <c r="I32" s="203">
        <v>45014</v>
      </c>
      <c r="J32" s="196" t="s">
        <v>1168</v>
      </c>
      <c r="K32" s="196" t="s">
        <v>1169</v>
      </c>
      <c r="L32" s="197" t="s">
        <v>16</v>
      </c>
      <c r="M32" s="197">
        <v>1</v>
      </c>
      <c r="N32" s="231">
        <v>52000.007150000005</v>
      </c>
    </row>
    <row r="33" spans="9:14" x14ac:dyDescent="0.2">
      <c r="I33" s="203">
        <v>45014</v>
      </c>
      <c r="J33" s="196" t="s">
        <v>112</v>
      </c>
      <c r="K33" s="196" t="s">
        <v>113</v>
      </c>
      <c r="L33" s="197" t="s">
        <v>16</v>
      </c>
      <c r="M33" s="197">
        <v>1</v>
      </c>
      <c r="N33" s="231">
        <v>36399.99727</v>
      </c>
    </row>
    <row r="34" spans="9:14" ht="13.5" thickBot="1" x14ac:dyDescent="0.25">
      <c r="I34" s="438">
        <v>45014</v>
      </c>
      <c r="J34" s="400" t="s">
        <v>114</v>
      </c>
      <c r="K34" s="400" t="s">
        <v>115</v>
      </c>
      <c r="L34" s="401" t="s">
        <v>16</v>
      </c>
      <c r="M34" s="401">
        <v>1</v>
      </c>
      <c r="N34" s="439">
        <v>52000.007150000005</v>
      </c>
    </row>
    <row r="35" spans="9:14" x14ac:dyDescent="0.2">
      <c r="I35" s="370">
        <v>45036</v>
      </c>
      <c r="J35" s="371" t="s">
        <v>128</v>
      </c>
      <c r="K35" s="371" t="s">
        <v>129</v>
      </c>
      <c r="L35" s="198" t="s">
        <v>16</v>
      </c>
      <c r="M35" s="198">
        <v>1</v>
      </c>
      <c r="N35" s="233">
        <v>139230</v>
      </c>
    </row>
    <row r="36" spans="9:14" x14ac:dyDescent="0.2">
      <c r="I36" s="203">
        <v>45036</v>
      </c>
      <c r="J36" s="196" t="s">
        <v>1471</v>
      </c>
      <c r="K36" s="196" t="s">
        <v>1472</v>
      </c>
      <c r="L36" s="197" t="s">
        <v>16</v>
      </c>
      <c r="M36" s="197">
        <v>1</v>
      </c>
      <c r="N36" s="231">
        <v>23205</v>
      </c>
    </row>
    <row r="37" spans="9:14" ht="13.5" thickBot="1" x14ac:dyDescent="0.25">
      <c r="I37" s="199">
        <v>45038</v>
      </c>
      <c r="J37" s="200" t="s">
        <v>1473</v>
      </c>
      <c r="K37" s="200" t="s">
        <v>1474</v>
      </c>
      <c r="L37" s="201" t="s">
        <v>39</v>
      </c>
      <c r="M37" s="201">
        <v>1</v>
      </c>
      <c r="N37" s="232">
        <v>172809.18200000003</v>
      </c>
    </row>
    <row r="38" spans="9:14" x14ac:dyDescent="0.2">
      <c r="I38" s="370">
        <v>45055</v>
      </c>
      <c r="J38" s="371" t="s">
        <v>1858</v>
      </c>
      <c r="K38" s="371" t="s">
        <v>1859</v>
      </c>
      <c r="L38" s="198" t="s">
        <v>16</v>
      </c>
      <c r="M38" s="198">
        <v>1</v>
      </c>
      <c r="N38" s="233">
        <v>6881.2261699999999</v>
      </c>
    </row>
    <row r="39" spans="9:14" ht="13.5" thickBot="1" x14ac:dyDescent="0.25">
      <c r="I39" s="199">
        <v>45055</v>
      </c>
      <c r="J39" s="200" t="s">
        <v>1467</v>
      </c>
      <c r="K39" s="200" t="s">
        <v>1468</v>
      </c>
      <c r="L39" s="201" t="s">
        <v>16</v>
      </c>
      <c r="M39" s="201">
        <v>1</v>
      </c>
      <c r="N39" s="232">
        <v>50818.95</v>
      </c>
    </row>
    <row r="40" spans="9:14" x14ac:dyDescent="0.2">
      <c r="I40" s="370">
        <v>45083</v>
      </c>
      <c r="J40" s="371" t="s">
        <v>2289</v>
      </c>
      <c r="K40" s="371" t="s">
        <v>2290</v>
      </c>
      <c r="L40" s="198" t="s">
        <v>16</v>
      </c>
      <c r="M40" s="198">
        <v>1</v>
      </c>
      <c r="N40" s="233">
        <v>76699.997010000006</v>
      </c>
    </row>
    <row r="41" spans="9:14" x14ac:dyDescent="0.2">
      <c r="I41" s="203">
        <v>45083</v>
      </c>
      <c r="J41" s="196" t="s">
        <v>2291</v>
      </c>
      <c r="K41" s="196" t="s">
        <v>1257</v>
      </c>
      <c r="L41" s="197" t="s">
        <v>16</v>
      </c>
      <c r="M41" s="197">
        <v>1</v>
      </c>
      <c r="N41" s="231">
        <v>12999.997920000002</v>
      </c>
    </row>
    <row r="42" spans="9:14" x14ac:dyDescent="0.2">
      <c r="I42" s="203">
        <v>45083</v>
      </c>
      <c r="J42" s="196" t="s">
        <v>112</v>
      </c>
      <c r="K42" s="196" t="s">
        <v>113</v>
      </c>
      <c r="L42" s="197" t="s">
        <v>16</v>
      </c>
      <c r="M42" s="197">
        <v>1</v>
      </c>
      <c r="N42" s="231">
        <v>41600.005720000001</v>
      </c>
    </row>
    <row r="43" spans="9:14" x14ac:dyDescent="0.2">
      <c r="I43" s="203">
        <v>45083</v>
      </c>
      <c r="J43" s="196" t="s">
        <v>2292</v>
      </c>
      <c r="K43" s="196" t="s">
        <v>1472</v>
      </c>
      <c r="L43" s="197" t="s">
        <v>16</v>
      </c>
      <c r="M43" s="197">
        <v>1</v>
      </c>
      <c r="N43" s="231">
        <v>11700.00741</v>
      </c>
    </row>
    <row r="44" spans="9:14" x14ac:dyDescent="0.2">
      <c r="I44" s="203">
        <v>45083</v>
      </c>
      <c r="J44" s="196" t="s">
        <v>2293</v>
      </c>
      <c r="K44" s="196" t="s">
        <v>2294</v>
      </c>
      <c r="L44" s="197" t="s">
        <v>16</v>
      </c>
      <c r="M44" s="197">
        <v>1</v>
      </c>
      <c r="N44" s="231">
        <v>19499.999976598963</v>
      </c>
    </row>
    <row r="45" spans="9:14" x14ac:dyDescent="0.2">
      <c r="I45" s="203">
        <v>45105</v>
      </c>
      <c r="J45" s="196" t="s">
        <v>2295</v>
      </c>
      <c r="K45" s="196" t="s">
        <v>526</v>
      </c>
      <c r="L45" s="197" t="s">
        <v>16</v>
      </c>
      <c r="M45" s="197">
        <v>1</v>
      </c>
      <c r="N45" s="231">
        <v>78000.002990000008</v>
      </c>
    </row>
    <row r="46" spans="9:14" x14ac:dyDescent="0.2">
      <c r="I46" s="203">
        <v>45105</v>
      </c>
      <c r="J46" s="196" t="s">
        <v>2296</v>
      </c>
      <c r="K46" s="196" t="s">
        <v>2297</v>
      </c>
      <c r="L46" s="197" t="s">
        <v>16</v>
      </c>
      <c r="M46" s="197">
        <v>1</v>
      </c>
      <c r="N46" s="231">
        <v>78000.002990000008</v>
      </c>
    </row>
    <row r="47" spans="9:14" x14ac:dyDescent="0.2">
      <c r="I47" s="203">
        <v>45105</v>
      </c>
      <c r="J47" s="196" t="s">
        <v>1471</v>
      </c>
      <c r="K47" s="196" t="s">
        <v>1472</v>
      </c>
      <c r="L47" s="197" t="s">
        <v>16</v>
      </c>
      <c r="M47" s="197">
        <v>1</v>
      </c>
      <c r="N47" s="231">
        <v>38999.993760000005</v>
      </c>
    </row>
    <row r="48" spans="9:14" x14ac:dyDescent="0.2">
      <c r="I48" s="203">
        <v>45105</v>
      </c>
      <c r="J48" s="196" t="s">
        <v>114</v>
      </c>
      <c r="K48" s="196" t="s">
        <v>115</v>
      </c>
      <c r="L48" s="197" t="s">
        <v>16</v>
      </c>
      <c r="M48" s="197">
        <v>1</v>
      </c>
      <c r="N48" s="231">
        <v>25999.995840000003</v>
      </c>
    </row>
    <row r="49" spans="9:14" x14ac:dyDescent="0.2">
      <c r="I49" s="203">
        <v>45105</v>
      </c>
      <c r="J49" s="196" t="s">
        <v>112</v>
      </c>
      <c r="K49" s="196" t="s">
        <v>113</v>
      </c>
      <c r="L49" s="197" t="s">
        <v>16</v>
      </c>
      <c r="M49" s="197">
        <v>1</v>
      </c>
      <c r="N49" s="231">
        <v>38999.993760000005</v>
      </c>
    </row>
    <row r="50" spans="9:14" x14ac:dyDescent="0.2">
      <c r="I50" s="203">
        <v>45105</v>
      </c>
      <c r="J50" s="196" t="s">
        <v>2298</v>
      </c>
      <c r="K50" s="196" t="s">
        <v>2299</v>
      </c>
      <c r="L50" s="197" t="s">
        <v>16</v>
      </c>
      <c r="M50" s="197">
        <v>1</v>
      </c>
      <c r="N50" s="231">
        <v>8449.9924600000013</v>
      </c>
    </row>
    <row r="51" spans="9:14" x14ac:dyDescent="0.2">
      <c r="I51" s="203">
        <v>45105</v>
      </c>
      <c r="J51" s="196" t="s">
        <v>723</v>
      </c>
      <c r="K51" s="196" t="s">
        <v>724</v>
      </c>
      <c r="L51" s="197" t="s">
        <v>16</v>
      </c>
      <c r="M51" s="197">
        <v>1</v>
      </c>
      <c r="N51" s="231">
        <v>2599.99649</v>
      </c>
    </row>
    <row r="52" spans="9:14" ht="13.5" thickBot="1" x14ac:dyDescent="0.25">
      <c r="I52" s="199">
        <v>45105</v>
      </c>
      <c r="J52" s="200" t="s">
        <v>126</v>
      </c>
      <c r="K52" s="200" t="s">
        <v>127</v>
      </c>
      <c r="L52" s="201" t="s">
        <v>16</v>
      </c>
      <c r="M52" s="201">
        <v>1</v>
      </c>
      <c r="N52" s="232">
        <v>25999.995840000003</v>
      </c>
    </row>
    <row r="53" spans="9:14" x14ac:dyDescent="0.2">
      <c r="I53" s="464">
        <v>45113</v>
      </c>
      <c r="J53" s="465" t="s">
        <v>2652</v>
      </c>
      <c r="K53" s="465" t="s">
        <v>2653</v>
      </c>
      <c r="L53" s="466" t="s">
        <v>16</v>
      </c>
      <c r="M53" s="467">
        <v>1</v>
      </c>
      <c r="N53" s="468">
        <v>129999.99467</v>
      </c>
    </row>
    <row r="54" spans="9:14" ht="13.5" thickBot="1" x14ac:dyDescent="0.25">
      <c r="I54" s="469">
        <v>45113</v>
      </c>
      <c r="J54" s="470" t="s">
        <v>2291</v>
      </c>
      <c r="K54" s="470" t="s">
        <v>1257</v>
      </c>
      <c r="L54" s="471" t="s">
        <v>16</v>
      </c>
      <c r="M54" s="472">
        <v>1</v>
      </c>
      <c r="N54" s="473">
        <v>12999.997920000002</v>
      </c>
    </row>
    <row r="55" spans="9:14" ht="13.5" thickBot="1" x14ac:dyDescent="0.25">
      <c r="I55" s="515">
        <v>45150</v>
      </c>
      <c r="J55" s="516" t="s">
        <v>3126</v>
      </c>
      <c r="K55" s="516" t="s">
        <v>3127</v>
      </c>
      <c r="L55" s="517" t="s">
        <v>16</v>
      </c>
      <c r="M55" s="518">
        <v>1</v>
      </c>
      <c r="N55" s="459">
        <v>75880.350000000006</v>
      </c>
    </row>
    <row r="56" spans="9:14" ht="15" x14ac:dyDescent="0.25">
      <c r="I56" s="548">
        <v>45175</v>
      </c>
      <c r="J56" s="417" t="s">
        <v>713</v>
      </c>
      <c r="K56" s="417" t="s">
        <v>3654</v>
      </c>
      <c r="L56" s="417" t="s">
        <v>16</v>
      </c>
      <c r="M56" s="558">
        <v>1</v>
      </c>
      <c r="N56" s="468">
        <v>239849.97400000002</v>
      </c>
    </row>
    <row r="57" spans="9:14" ht="15" x14ac:dyDescent="0.25">
      <c r="I57" s="536">
        <v>45177</v>
      </c>
      <c r="J57" s="415" t="s">
        <v>1467</v>
      </c>
      <c r="K57" s="415" t="s">
        <v>1468</v>
      </c>
      <c r="L57" s="415" t="s">
        <v>16</v>
      </c>
      <c r="M57" s="557">
        <v>1</v>
      </c>
      <c r="N57" s="482">
        <v>52174.122000000003</v>
      </c>
    </row>
    <row r="58" spans="9:14" ht="15" x14ac:dyDescent="0.25">
      <c r="I58" s="536">
        <v>45184</v>
      </c>
      <c r="J58" s="415" t="s">
        <v>3655</v>
      </c>
      <c r="K58" s="415" t="s">
        <v>3656</v>
      </c>
      <c r="L58" s="415" t="s">
        <v>16</v>
      </c>
      <c r="M58" s="557">
        <v>1</v>
      </c>
      <c r="N58" s="482">
        <v>10400.00143</v>
      </c>
    </row>
    <row r="59" spans="9:14" ht="15" x14ac:dyDescent="0.25">
      <c r="I59" s="536">
        <v>45184</v>
      </c>
      <c r="J59" s="415" t="s">
        <v>3657</v>
      </c>
      <c r="K59" s="415" t="s">
        <v>3658</v>
      </c>
      <c r="L59" s="415" t="s">
        <v>16</v>
      </c>
      <c r="M59" s="557">
        <v>1</v>
      </c>
      <c r="N59" s="482">
        <v>129999.99467</v>
      </c>
    </row>
    <row r="60" spans="9:14" ht="15" x14ac:dyDescent="0.25">
      <c r="I60" s="536">
        <v>45184</v>
      </c>
      <c r="J60" s="415" t="s">
        <v>3659</v>
      </c>
      <c r="K60" s="415" t="s">
        <v>3660</v>
      </c>
      <c r="L60" s="415" t="s">
        <v>16</v>
      </c>
      <c r="M60" s="557">
        <v>1</v>
      </c>
      <c r="N60" s="482">
        <v>129999.99467</v>
      </c>
    </row>
    <row r="61" spans="9:14" ht="15" x14ac:dyDescent="0.25">
      <c r="I61" s="536">
        <v>45184</v>
      </c>
      <c r="J61" s="415" t="s">
        <v>3661</v>
      </c>
      <c r="K61" s="415" t="s">
        <v>3662</v>
      </c>
      <c r="L61" s="415" t="s">
        <v>16</v>
      </c>
      <c r="M61" s="557">
        <v>1</v>
      </c>
      <c r="N61" s="482">
        <v>156000.00598000002</v>
      </c>
    </row>
    <row r="62" spans="9:14" ht="15" x14ac:dyDescent="0.25">
      <c r="I62" s="536">
        <v>45184</v>
      </c>
      <c r="J62" s="415" t="s">
        <v>120</v>
      </c>
      <c r="K62" s="415" t="s">
        <v>121</v>
      </c>
      <c r="L62" s="415" t="s">
        <v>16</v>
      </c>
      <c r="M62" s="557">
        <v>1</v>
      </c>
      <c r="N62" s="482">
        <v>110499.99779000002</v>
      </c>
    </row>
    <row r="63" spans="9:14" ht="15" x14ac:dyDescent="0.25">
      <c r="I63" s="536">
        <v>45184</v>
      </c>
      <c r="J63" s="415" t="s">
        <v>112</v>
      </c>
      <c r="K63" s="415" t="s">
        <v>113</v>
      </c>
      <c r="L63" s="415" t="s">
        <v>16</v>
      </c>
      <c r="M63" s="557">
        <v>1</v>
      </c>
      <c r="N63" s="482">
        <v>38999.993760000005</v>
      </c>
    </row>
    <row r="64" spans="9:14" ht="15" x14ac:dyDescent="0.25">
      <c r="I64" s="536">
        <v>45184</v>
      </c>
      <c r="J64" s="415" t="s">
        <v>118</v>
      </c>
      <c r="K64" s="415" t="s">
        <v>119</v>
      </c>
      <c r="L64" s="415" t="s">
        <v>16</v>
      </c>
      <c r="M64" s="557">
        <v>1</v>
      </c>
      <c r="N64" s="482">
        <v>12999.997920000002</v>
      </c>
    </row>
    <row r="65" spans="9:14" ht="15" x14ac:dyDescent="0.25">
      <c r="I65" s="536">
        <v>45184</v>
      </c>
      <c r="J65" s="415" t="s">
        <v>3663</v>
      </c>
      <c r="K65" s="415" t="s">
        <v>3664</v>
      </c>
      <c r="L65" s="415" t="s">
        <v>16</v>
      </c>
      <c r="M65" s="557">
        <v>1</v>
      </c>
      <c r="N65" s="482">
        <v>15599.994410000001</v>
      </c>
    </row>
    <row r="66" spans="9:14" ht="15" x14ac:dyDescent="0.25">
      <c r="I66" s="536">
        <v>45184</v>
      </c>
      <c r="J66" s="415" t="s">
        <v>3665</v>
      </c>
      <c r="K66" s="415" t="s">
        <v>3666</v>
      </c>
      <c r="L66" s="415" t="s">
        <v>16</v>
      </c>
      <c r="M66" s="557">
        <v>1</v>
      </c>
      <c r="N66" s="482">
        <v>19499.996880000002</v>
      </c>
    </row>
    <row r="67" spans="9:14" ht="15" x14ac:dyDescent="0.25">
      <c r="I67" s="536">
        <v>45196</v>
      </c>
      <c r="J67" s="415" t="s">
        <v>3667</v>
      </c>
      <c r="K67" s="415" t="s">
        <v>3668</v>
      </c>
      <c r="L67" s="415" t="s">
        <v>16</v>
      </c>
      <c r="M67" s="557">
        <v>1</v>
      </c>
      <c r="N67" s="482">
        <v>779999.99896</v>
      </c>
    </row>
    <row r="68" spans="9:14" ht="15" x14ac:dyDescent="0.25">
      <c r="I68" s="536">
        <v>45196</v>
      </c>
      <c r="J68" s="415" t="s">
        <v>938</v>
      </c>
      <c r="K68" s="415" t="s">
        <v>939</v>
      </c>
      <c r="L68" s="415" t="s">
        <v>16</v>
      </c>
      <c r="M68" s="557">
        <v>3</v>
      </c>
      <c r="N68" s="482">
        <v>3900.0179400000002</v>
      </c>
    </row>
    <row r="69" spans="9:14" ht="15" x14ac:dyDescent="0.25">
      <c r="I69" s="536">
        <v>45196</v>
      </c>
      <c r="J69" s="415" t="s">
        <v>136</v>
      </c>
      <c r="K69" s="415" t="s">
        <v>137</v>
      </c>
      <c r="L69" s="415" t="s">
        <v>16</v>
      </c>
      <c r="M69" s="557">
        <v>1</v>
      </c>
      <c r="N69" s="482">
        <v>19499.996880000002</v>
      </c>
    </row>
    <row r="70" spans="9:14" ht="15" x14ac:dyDescent="0.25">
      <c r="I70" s="536">
        <v>45173</v>
      </c>
      <c r="J70" s="415" t="s">
        <v>134</v>
      </c>
      <c r="K70" s="415" t="s">
        <v>135</v>
      </c>
      <c r="L70" s="415" t="s">
        <v>39</v>
      </c>
      <c r="M70" s="557">
        <v>1</v>
      </c>
      <c r="N70" s="482">
        <v>52000.007150000005</v>
      </c>
    </row>
    <row r="71" spans="9:14" ht="15" x14ac:dyDescent="0.25">
      <c r="I71" s="536">
        <v>45173</v>
      </c>
      <c r="J71" s="415" t="s">
        <v>3669</v>
      </c>
      <c r="K71" s="415" t="s">
        <v>3670</v>
      </c>
      <c r="L71" s="415" t="s">
        <v>39</v>
      </c>
      <c r="M71" s="557">
        <v>4</v>
      </c>
      <c r="N71" s="482">
        <v>103999.98336000001</v>
      </c>
    </row>
    <row r="72" spans="9:14" ht="15.75" thickBot="1" x14ac:dyDescent="0.3">
      <c r="I72" s="537">
        <v>45173</v>
      </c>
      <c r="J72" s="538" t="s">
        <v>112</v>
      </c>
      <c r="K72" s="538" t="s">
        <v>113</v>
      </c>
      <c r="L72" s="538" t="s">
        <v>39</v>
      </c>
      <c r="M72" s="559">
        <v>1</v>
      </c>
      <c r="N72" s="473">
        <v>38999.993760000005</v>
      </c>
    </row>
    <row r="73" spans="9:14" ht="15" x14ac:dyDescent="0.25">
      <c r="I73" s="548">
        <v>45202</v>
      </c>
      <c r="J73" s="417" t="s">
        <v>4112</v>
      </c>
      <c r="K73" s="417" t="s">
        <v>4113</v>
      </c>
      <c r="L73" s="417" t="s">
        <v>16</v>
      </c>
      <c r="M73" s="558">
        <v>1</v>
      </c>
      <c r="N73" s="468">
        <v>233999.99349999998</v>
      </c>
    </row>
    <row r="74" spans="9:14" ht="15" x14ac:dyDescent="0.25">
      <c r="I74" s="536">
        <v>45202</v>
      </c>
      <c r="J74" s="415" t="s">
        <v>112</v>
      </c>
      <c r="K74" s="415" t="s">
        <v>113</v>
      </c>
      <c r="L74" s="415" t="s">
        <v>16</v>
      </c>
      <c r="M74" s="557">
        <v>1</v>
      </c>
      <c r="N74" s="482">
        <v>38999.993760000005</v>
      </c>
    </row>
    <row r="75" spans="9:14" ht="15.75" thickBot="1" x14ac:dyDescent="0.3">
      <c r="I75" s="537">
        <v>45218</v>
      </c>
      <c r="J75" s="538" t="s">
        <v>4114</v>
      </c>
      <c r="K75" s="538" t="s">
        <v>4115</v>
      </c>
      <c r="L75" s="538" t="s">
        <v>16</v>
      </c>
      <c r="M75" s="559">
        <v>1</v>
      </c>
      <c r="N75" s="473">
        <v>176799.99337000001</v>
      </c>
    </row>
    <row r="76" spans="9:14" x14ac:dyDescent="0.2">
      <c r="I76" s="289"/>
      <c r="J76" s="288"/>
      <c r="K76" s="280"/>
      <c r="L76" s="288"/>
      <c r="M76" s="288"/>
      <c r="N76" s="284"/>
    </row>
  </sheetData>
  <sortState xmlns:xlrd2="http://schemas.microsoft.com/office/spreadsheetml/2017/richdata2" ref="I7:N37">
    <sortCondition ref="I35:I37"/>
  </sortState>
  <mergeCells count="2">
    <mergeCell ref="C4:G5"/>
    <mergeCell ref="I4:N5"/>
  </mergeCells>
  <phoneticPr fontId="11" type="noConversion"/>
  <hyperlinks>
    <hyperlink ref="A1" location="GENERAL!A1" display="GENERAL" xr:uid="{00000000-0004-0000-0600-000000000000}"/>
    <hyperlink ref="A2" location="'PARETO '!A1" display="PARETO" xr:uid="{00000000-0004-0000-0600-000001000000}"/>
    <hyperlink ref="A3" location="'COSTO POR MES'!A1" display="COSTO POR MES" xr:uid="{00000000-0004-0000-0600-000002000000}"/>
  </hyperlinks>
  <pageMargins left="0.23622047244094491" right="0.23622047244094491" top="0.74803149606299213" bottom="0.74803149606299213" header="0.31496062992125984" footer="0.31496062992125984"/>
  <pageSetup paperSize="5" scale="70" orientation="landscape" r:id="rId1"/>
  <rowBreaks count="1" manualBreakCount="1">
    <brk id="37" min="2" max="13" man="1"/>
  </rowBreaks>
  <colBreaks count="1" manualBreakCount="1">
    <brk id="8" max="98"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66"/>
  <sheetViews>
    <sheetView view="pageBreakPreview" zoomScale="80" zoomScaleNormal="40" zoomScaleSheetLayoutView="8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RowHeight="12.75" x14ac:dyDescent="0.2"/>
  <cols>
    <col min="1" max="1" width="16.5703125" style="166" bestFit="1" customWidth="1"/>
    <col min="2" max="2" width="3.85546875" style="166" customWidth="1"/>
    <col min="3" max="3" width="7.85546875" style="166" bestFit="1" customWidth="1"/>
    <col min="4" max="4" width="11.28515625" style="166" bestFit="1" customWidth="1"/>
    <col min="5" max="5" width="80" style="166" bestFit="1" customWidth="1"/>
    <col min="6" max="6" width="9.5703125" style="166" bestFit="1" customWidth="1"/>
    <col min="7" max="7" width="25.85546875" style="166" bestFit="1" customWidth="1"/>
    <col min="8" max="8" width="11.42578125" style="166"/>
    <col min="9" max="9" width="11.28515625" style="166" bestFit="1" customWidth="1"/>
    <col min="10" max="10" width="10" style="166" bestFit="1" customWidth="1"/>
    <col min="11" max="11" width="58.140625" style="166" bestFit="1" customWidth="1"/>
    <col min="12" max="12" width="7.28515625" style="166" bestFit="1" customWidth="1"/>
    <col min="13" max="13" width="8" style="166" bestFit="1" customWidth="1"/>
    <col min="14" max="14" width="23" style="166" bestFit="1" customWidth="1"/>
    <col min="15" max="15" width="11.42578125" style="166"/>
    <col min="16" max="16" width="14" style="166" bestFit="1" customWidth="1"/>
    <col min="17" max="17" width="22.42578125" style="166" bestFit="1" customWidth="1"/>
    <col min="18" max="16384" width="11.42578125" style="166"/>
  </cols>
  <sheetData>
    <row r="1" spans="1:17" ht="13.5" thickBot="1" x14ac:dyDescent="0.25">
      <c r="A1" s="255" t="s">
        <v>49</v>
      </c>
      <c r="G1" s="256">
        <f>+G2+N2</f>
        <v>9077661.949810002</v>
      </c>
    </row>
    <row r="2" spans="1:17" ht="13.5" thickBot="1" x14ac:dyDescent="0.25">
      <c r="A2" s="255" t="s">
        <v>51</v>
      </c>
      <c r="F2" s="257" t="s">
        <v>26</v>
      </c>
      <c r="G2" s="267">
        <f>SUM(G7:G53)</f>
        <v>3964187.5</v>
      </c>
      <c r="M2" s="257" t="s">
        <v>26</v>
      </c>
      <c r="N2" s="267">
        <f>SUM(N7:N66)</f>
        <v>5113474.449810002</v>
      </c>
    </row>
    <row r="3" spans="1:17" ht="13.5" thickBot="1" x14ac:dyDescent="0.25">
      <c r="A3" s="255" t="s">
        <v>67</v>
      </c>
    </row>
    <row r="4" spans="1:17" ht="13.5" thickBot="1" x14ac:dyDescent="0.25">
      <c r="C4" s="655" t="s">
        <v>17</v>
      </c>
      <c r="D4" s="656"/>
      <c r="E4" s="656"/>
      <c r="F4" s="656"/>
      <c r="G4" s="657"/>
      <c r="I4" s="661" t="s">
        <v>0</v>
      </c>
      <c r="J4" s="662"/>
      <c r="K4" s="662"/>
      <c r="L4" s="662"/>
      <c r="M4" s="662"/>
      <c r="N4" s="663"/>
      <c r="P4" s="259" t="s">
        <v>54</v>
      </c>
      <c r="Q4" s="260" t="s">
        <v>26</v>
      </c>
    </row>
    <row r="5" spans="1:17" x14ac:dyDescent="0.2">
      <c r="C5" s="658"/>
      <c r="D5" s="659"/>
      <c r="E5" s="659"/>
      <c r="F5" s="659"/>
      <c r="G5" s="660"/>
      <c r="I5" s="664"/>
      <c r="J5" s="665"/>
      <c r="K5" s="665"/>
      <c r="L5" s="665"/>
      <c r="M5" s="665"/>
      <c r="N5" s="666"/>
      <c r="P5" s="261" t="s">
        <v>55</v>
      </c>
      <c r="Q5" s="262">
        <v>0</v>
      </c>
    </row>
    <row r="6" spans="1:17" ht="13.5" thickBot="1" x14ac:dyDescent="0.25">
      <c r="C6" s="274" t="s">
        <v>73</v>
      </c>
      <c r="D6" s="275" t="s">
        <v>1</v>
      </c>
      <c r="E6" s="275" t="s">
        <v>21</v>
      </c>
      <c r="F6" s="275" t="s">
        <v>2</v>
      </c>
      <c r="G6" s="276" t="s">
        <v>31</v>
      </c>
      <c r="I6" s="84" t="s">
        <v>1</v>
      </c>
      <c r="J6" s="85" t="s">
        <v>22</v>
      </c>
      <c r="K6" s="85" t="s">
        <v>21</v>
      </c>
      <c r="L6" s="85" t="s">
        <v>2</v>
      </c>
      <c r="M6" s="85" t="s">
        <v>23</v>
      </c>
      <c r="N6" s="202" t="s">
        <v>31</v>
      </c>
      <c r="P6" s="253" t="s">
        <v>56</v>
      </c>
      <c r="Q6" s="263">
        <v>0</v>
      </c>
    </row>
    <row r="7" spans="1:17" ht="15" x14ac:dyDescent="0.25">
      <c r="C7" s="205">
        <v>5483</v>
      </c>
      <c r="D7" s="411">
        <v>45003</v>
      </c>
      <c r="E7" s="371" t="s">
        <v>461</v>
      </c>
      <c r="F7" s="412" t="s">
        <v>3</v>
      </c>
      <c r="G7" s="391">
        <v>74375</v>
      </c>
      <c r="H7" s="107"/>
      <c r="I7" s="370">
        <v>45009</v>
      </c>
      <c r="J7" s="371" t="s">
        <v>1172</v>
      </c>
      <c r="K7" s="371" t="s">
        <v>1173</v>
      </c>
      <c r="L7" s="198" t="s">
        <v>3</v>
      </c>
      <c r="M7" s="198">
        <v>1</v>
      </c>
      <c r="N7" s="233">
        <v>30940</v>
      </c>
      <c r="P7" s="253" t="s">
        <v>57</v>
      </c>
      <c r="Q7" s="263">
        <f>SUM(N7:N10,G7:G9)</f>
        <v>896616.49441000004</v>
      </c>
    </row>
    <row r="8" spans="1:17" ht="15" x14ac:dyDescent="0.25">
      <c r="C8" s="185">
        <v>5483</v>
      </c>
      <c r="D8" s="409">
        <v>45003</v>
      </c>
      <c r="E8" s="196" t="s">
        <v>1170</v>
      </c>
      <c r="F8" s="410" t="s">
        <v>3</v>
      </c>
      <c r="G8" s="392">
        <v>37187.5</v>
      </c>
      <c r="H8" s="143"/>
      <c r="I8" s="203">
        <v>45010</v>
      </c>
      <c r="J8" s="196" t="s">
        <v>1174</v>
      </c>
      <c r="K8" s="196" t="s">
        <v>1175</v>
      </c>
      <c r="L8" s="197" t="s">
        <v>3</v>
      </c>
      <c r="M8" s="197">
        <v>1</v>
      </c>
      <c r="N8" s="231">
        <v>54145</v>
      </c>
      <c r="P8" s="253" t="s">
        <v>58</v>
      </c>
      <c r="Q8" s="263">
        <v>0</v>
      </c>
    </row>
    <row r="9" spans="1:17" ht="15.75" thickBot="1" x14ac:dyDescent="0.3">
      <c r="C9" s="186">
        <v>1309</v>
      </c>
      <c r="D9" s="413">
        <v>45013</v>
      </c>
      <c r="E9" s="200" t="s">
        <v>1171</v>
      </c>
      <c r="F9" s="414" t="s">
        <v>3</v>
      </c>
      <c r="G9" s="394">
        <v>371875</v>
      </c>
      <c r="H9" s="143"/>
      <c r="I9" s="203">
        <v>45010</v>
      </c>
      <c r="J9" s="196" t="s">
        <v>551</v>
      </c>
      <c r="K9" s="196" t="s">
        <v>552</v>
      </c>
      <c r="L9" s="197" t="s">
        <v>3</v>
      </c>
      <c r="M9" s="197">
        <v>2</v>
      </c>
      <c r="N9" s="231">
        <v>3094</v>
      </c>
      <c r="P9" s="253" t="s">
        <v>59</v>
      </c>
      <c r="Q9" s="263">
        <v>0</v>
      </c>
    </row>
    <row r="10" spans="1:17" ht="13.5" thickBot="1" x14ac:dyDescent="0.25">
      <c r="C10" s="477">
        <v>5955</v>
      </c>
      <c r="D10" s="478">
        <v>45108</v>
      </c>
      <c r="E10" s="479" t="s">
        <v>2654</v>
      </c>
      <c r="F10" s="480" t="s">
        <v>3</v>
      </c>
      <c r="G10" s="468">
        <v>44625</v>
      </c>
      <c r="H10" s="144"/>
      <c r="I10" s="199">
        <v>45013</v>
      </c>
      <c r="J10" s="200" t="s">
        <v>1176</v>
      </c>
      <c r="K10" s="200" t="s">
        <v>1177</v>
      </c>
      <c r="L10" s="201" t="s">
        <v>3</v>
      </c>
      <c r="M10" s="201">
        <v>1</v>
      </c>
      <c r="N10" s="232">
        <v>324999.99440999998</v>
      </c>
      <c r="P10" s="253" t="s">
        <v>60</v>
      </c>
      <c r="Q10" s="263">
        <f>SUM(N11)</f>
        <v>563953.48191000009</v>
      </c>
    </row>
    <row r="11" spans="1:17" ht="13.5" thickBot="1" x14ac:dyDescent="0.25">
      <c r="C11" s="481">
        <v>5955</v>
      </c>
      <c r="D11" s="452">
        <v>45108</v>
      </c>
      <c r="E11" s="451" t="s">
        <v>2655</v>
      </c>
      <c r="F11" s="453" t="s">
        <v>3</v>
      </c>
      <c r="G11" s="482">
        <v>74375</v>
      </c>
      <c r="H11" s="144"/>
      <c r="I11" s="403">
        <v>45083</v>
      </c>
      <c r="J11" s="404" t="s">
        <v>307</v>
      </c>
      <c r="K11" s="404" t="s">
        <v>308</v>
      </c>
      <c r="L11" s="405" t="s">
        <v>3</v>
      </c>
      <c r="M11" s="405">
        <v>1</v>
      </c>
      <c r="N11" s="382">
        <v>563953.48191000009</v>
      </c>
      <c r="P11" s="253" t="s">
        <v>61</v>
      </c>
      <c r="Q11" s="263">
        <f>SUM(G10:G22,N12:N35)</f>
        <v>2723298.2213350008</v>
      </c>
    </row>
    <row r="12" spans="1:17" x14ac:dyDescent="0.2">
      <c r="C12" s="481">
        <v>1813</v>
      </c>
      <c r="D12" s="452">
        <v>45119</v>
      </c>
      <c r="E12" s="451" t="s">
        <v>2656</v>
      </c>
      <c r="F12" s="453" t="s">
        <v>3</v>
      </c>
      <c r="G12" s="482">
        <v>37187.5</v>
      </c>
      <c r="H12" s="144"/>
      <c r="I12" s="464">
        <v>45117</v>
      </c>
      <c r="J12" s="465" t="s">
        <v>2666</v>
      </c>
      <c r="K12" s="465" t="s">
        <v>2667</v>
      </c>
      <c r="L12" s="466" t="s">
        <v>3</v>
      </c>
      <c r="M12" s="467">
        <v>8</v>
      </c>
      <c r="N12" s="468">
        <v>229636.30872000003</v>
      </c>
      <c r="P12" s="253" t="s">
        <v>62</v>
      </c>
      <c r="Q12" s="263">
        <f>SUM(G23:G25,N36:N41)</f>
        <v>1831037.2920000001</v>
      </c>
    </row>
    <row r="13" spans="1:17" x14ac:dyDescent="0.2">
      <c r="C13" s="481">
        <v>2022</v>
      </c>
      <c r="D13" s="452">
        <v>45120</v>
      </c>
      <c r="E13" s="451" t="s">
        <v>2657</v>
      </c>
      <c r="F13" s="453" t="s">
        <v>3</v>
      </c>
      <c r="G13" s="482">
        <v>178500</v>
      </c>
      <c r="H13" s="144"/>
      <c r="I13" s="491">
        <v>45117</v>
      </c>
      <c r="J13" s="461" t="s">
        <v>2668</v>
      </c>
      <c r="K13" s="461" t="s">
        <v>2669</v>
      </c>
      <c r="L13" s="462" t="s">
        <v>3</v>
      </c>
      <c r="M13" s="463">
        <v>1</v>
      </c>
      <c r="N13" s="482">
        <v>48019.622560000003</v>
      </c>
      <c r="P13" s="253" t="s">
        <v>63</v>
      </c>
      <c r="Q13" s="263">
        <f>SUM(G26:G30,N42:N51)</f>
        <v>730120.74554999999</v>
      </c>
    </row>
    <row r="14" spans="1:17" x14ac:dyDescent="0.2">
      <c r="C14" s="481">
        <v>2021</v>
      </c>
      <c r="D14" s="452">
        <v>45121</v>
      </c>
      <c r="E14" s="451" t="s">
        <v>2658</v>
      </c>
      <c r="F14" s="453" t="s">
        <v>3</v>
      </c>
      <c r="G14" s="482">
        <v>297500</v>
      </c>
      <c r="H14" s="144"/>
      <c r="I14" s="491">
        <v>45117</v>
      </c>
      <c r="J14" s="461" t="s">
        <v>2670</v>
      </c>
      <c r="K14" s="461" t="s">
        <v>2671</v>
      </c>
      <c r="L14" s="462" t="s">
        <v>3</v>
      </c>
      <c r="M14" s="463">
        <v>1</v>
      </c>
      <c r="N14" s="482">
        <v>32454.512999999999</v>
      </c>
      <c r="P14" s="253" t="s">
        <v>64</v>
      </c>
      <c r="Q14" s="263">
        <f>SUM(G31:G34,N52:N59)</f>
        <v>1088472.46536</v>
      </c>
    </row>
    <row r="15" spans="1:17" x14ac:dyDescent="0.2">
      <c r="C15" s="483">
        <v>5990</v>
      </c>
      <c r="D15" s="452">
        <v>45131</v>
      </c>
      <c r="E15" s="451" t="s">
        <v>2659</v>
      </c>
      <c r="F15" s="453" t="s">
        <v>3</v>
      </c>
      <c r="G15" s="482">
        <v>66937.5</v>
      </c>
      <c r="H15" s="144"/>
      <c r="I15" s="491">
        <v>45117</v>
      </c>
      <c r="J15" s="461" t="s">
        <v>681</v>
      </c>
      <c r="K15" s="461" t="s">
        <v>682</v>
      </c>
      <c r="L15" s="462" t="s">
        <v>3</v>
      </c>
      <c r="M15" s="463">
        <v>1</v>
      </c>
      <c r="N15" s="482">
        <v>18352.045529999999</v>
      </c>
      <c r="P15" s="253" t="s">
        <v>65</v>
      </c>
      <c r="Q15" s="263">
        <f>SUM(G35,N60)</f>
        <v>133024.79260000002</v>
      </c>
    </row>
    <row r="16" spans="1:17" ht="13.5" thickBot="1" x14ac:dyDescent="0.25">
      <c r="C16" s="483">
        <v>5990</v>
      </c>
      <c r="D16" s="452">
        <v>45131</v>
      </c>
      <c r="E16" s="451" t="s">
        <v>2660</v>
      </c>
      <c r="F16" s="453" t="s">
        <v>3</v>
      </c>
      <c r="G16" s="482">
        <v>22312.5</v>
      </c>
      <c r="H16" s="144"/>
      <c r="I16" s="491">
        <v>45117</v>
      </c>
      <c r="J16" s="461" t="s">
        <v>386</v>
      </c>
      <c r="K16" s="461" t="s">
        <v>387</v>
      </c>
      <c r="L16" s="462" t="s">
        <v>3</v>
      </c>
      <c r="M16" s="463">
        <v>11</v>
      </c>
      <c r="N16" s="482">
        <v>287071.85506999999</v>
      </c>
      <c r="P16" s="268" t="s">
        <v>66</v>
      </c>
      <c r="Q16" s="269">
        <f>SUM(G36:G38,N61:N66)</f>
        <v>1111138.456645</v>
      </c>
    </row>
    <row r="17" spans="3:17" ht="13.5" thickBot="1" x14ac:dyDescent="0.25">
      <c r="C17" s="483">
        <v>5990</v>
      </c>
      <c r="D17" s="452">
        <v>45131</v>
      </c>
      <c r="E17" s="451" t="s">
        <v>2661</v>
      </c>
      <c r="F17" s="453" t="s">
        <v>3</v>
      </c>
      <c r="G17" s="482">
        <v>29750</v>
      </c>
      <c r="H17" s="144"/>
      <c r="I17" s="491">
        <v>45117</v>
      </c>
      <c r="J17" s="461" t="s">
        <v>2672</v>
      </c>
      <c r="K17" s="461" t="s">
        <v>2673</v>
      </c>
      <c r="L17" s="462" t="s">
        <v>3</v>
      </c>
      <c r="M17" s="463">
        <v>1</v>
      </c>
      <c r="N17" s="482">
        <v>49315.266000000003</v>
      </c>
      <c r="P17" s="265" t="s">
        <v>26</v>
      </c>
      <c r="Q17" s="270">
        <f>SUM(Q5:Q16)</f>
        <v>9077661.949810002</v>
      </c>
    </row>
    <row r="18" spans="3:17" x14ac:dyDescent="0.2">
      <c r="C18" s="483">
        <v>5990</v>
      </c>
      <c r="D18" s="452">
        <v>45131</v>
      </c>
      <c r="E18" s="451" t="s">
        <v>2662</v>
      </c>
      <c r="F18" s="453" t="s">
        <v>3</v>
      </c>
      <c r="G18" s="482">
        <v>44625</v>
      </c>
      <c r="H18" s="144"/>
      <c r="I18" s="492">
        <v>45118</v>
      </c>
      <c r="J18" s="451" t="s">
        <v>2674</v>
      </c>
      <c r="K18" s="451" t="s">
        <v>2675</v>
      </c>
      <c r="L18" s="462" t="s">
        <v>3</v>
      </c>
      <c r="M18" s="453">
        <v>0.5</v>
      </c>
      <c r="N18" s="482">
        <v>20546.743490000001</v>
      </c>
    </row>
    <row r="19" spans="3:17" x14ac:dyDescent="0.2">
      <c r="C19" s="483">
        <v>5990</v>
      </c>
      <c r="D19" s="452">
        <v>45131</v>
      </c>
      <c r="E19" s="451" t="s">
        <v>2663</v>
      </c>
      <c r="F19" s="453" t="s">
        <v>3</v>
      </c>
      <c r="G19" s="482">
        <v>44625</v>
      </c>
      <c r="H19" s="144"/>
      <c r="I19" s="492">
        <v>45118</v>
      </c>
      <c r="J19" s="451" t="s">
        <v>2676</v>
      </c>
      <c r="K19" s="451" t="s">
        <v>2677</v>
      </c>
      <c r="L19" s="462" t="s">
        <v>3</v>
      </c>
      <c r="M19" s="453">
        <v>0.5</v>
      </c>
      <c r="N19" s="482">
        <v>21705.407815000002</v>
      </c>
    </row>
    <row r="20" spans="3:17" x14ac:dyDescent="0.2">
      <c r="C20" s="483">
        <v>5990</v>
      </c>
      <c r="D20" s="452">
        <v>45131</v>
      </c>
      <c r="E20" s="451" t="s">
        <v>2664</v>
      </c>
      <c r="F20" s="453" t="s">
        <v>3</v>
      </c>
      <c r="G20" s="482">
        <v>37187.5</v>
      </c>
      <c r="H20" s="144"/>
      <c r="I20" s="492">
        <v>45118</v>
      </c>
      <c r="J20" s="451" t="s">
        <v>2678</v>
      </c>
      <c r="K20" s="451" t="s">
        <v>2679</v>
      </c>
      <c r="L20" s="462" t="s">
        <v>3</v>
      </c>
      <c r="M20" s="453">
        <v>1</v>
      </c>
      <c r="N20" s="482">
        <v>90374.192999999999</v>
      </c>
    </row>
    <row r="21" spans="3:17" x14ac:dyDescent="0.2">
      <c r="C21" s="483">
        <v>5990</v>
      </c>
      <c r="D21" s="452">
        <v>45134</v>
      </c>
      <c r="E21" s="451" t="s">
        <v>2665</v>
      </c>
      <c r="F21" s="453" t="s">
        <v>3</v>
      </c>
      <c r="G21" s="482">
        <v>245437.5</v>
      </c>
      <c r="H21" s="144"/>
      <c r="I21" s="492">
        <v>45118</v>
      </c>
      <c r="J21" s="451" t="s">
        <v>376</v>
      </c>
      <c r="K21" s="451" t="s">
        <v>377</v>
      </c>
      <c r="L21" s="462" t="s">
        <v>3</v>
      </c>
      <c r="M21" s="453">
        <v>1</v>
      </c>
      <c r="N21" s="482">
        <v>20401.186000000002</v>
      </c>
    </row>
    <row r="22" spans="3:17" ht="13.5" thickBot="1" x14ac:dyDescent="0.25">
      <c r="C22" s="484">
        <v>5990</v>
      </c>
      <c r="D22" s="485">
        <v>45134</v>
      </c>
      <c r="E22" s="7" t="s">
        <v>2665</v>
      </c>
      <c r="F22" s="486" t="s">
        <v>3</v>
      </c>
      <c r="G22" s="473">
        <v>245437.5</v>
      </c>
      <c r="H22" s="144"/>
      <c r="I22" s="492">
        <v>45118</v>
      </c>
      <c r="J22" s="451" t="s">
        <v>2680</v>
      </c>
      <c r="K22" s="451" t="s">
        <v>2681</v>
      </c>
      <c r="L22" s="462" t="s">
        <v>3</v>
      </c>
      <c r="M22" s="453">
        <v>1</v>
      </c>
      <c r="N22" s="482">
        <v>17314.720150000001</v>
      </c>
    </row>
    <row r="23" spans="3:17" ht="15" x14ac:dyDescent="0.25">
      <c r="C23" s="522">
        <v>1003</v>
      </c>
      <c r="D23" s="523">
        <v>45140</v>
      </c>
      <c r="E23" s="524" t="s">
        <v>3128</v>
      </c>
      <c r="F23" s="525" t="s">
        <v>3</v>
      </c>
      <c r="G23" s="468">
        <v>178500</v>
      </c>
      <c r="H23" s="144"/>
      <c r="I23" s="491">
        <v>45120</v>
      </c>
      <c r="J23" s="461" t="s">
        <v>2682</v>
      </c>
      <c r="K23" s="461" t="s">
        <v>2683</v>
      </c>
      <c r="L23" s="462" t="s">
        <v>3</v>
      </c>
      <c r="M23" s="463">
        <v>4.5</v>
      </c>
      <c r="N23" s="482">
        <v>113631.45066</v>
      </c>
    </row>
    <row r="24" spans="3:17" ht="15" x14ac:dyDescent="0.25">
      <c r="C24" s="526">
        <v>1003</v>
      </c>
      <c r="D24" s="520">
        <v>45140</v>
      </c>
      <c r="E24" s="519" t="s">
        <v>3129</v>
      </c>
      <c r="F24" s="521" t="s">
        <v>3</v>
      </c>
      <c r="G24" s="482">
        <v>371875</v>
      </c>
      <c r="H24" s="144"/>
      <c r="I24" s="491">
        <v>45120</v>
      </c>
      <c r="J24" s="461" t="s">
        <v>2684</v>
      </c>
      <c r="K24" s="461" t="s">
        <v>2685</v>
      </c>
      <c r="L24" s="462" t="s">
        <v>3</v>
      </c>
      <c r="M24" s="463">
        <v>1</v>
      </c>
      <c r="N24" s="482">
        <v>17219.873579999999</v>
      </c>
    </row>
    <row r="25" spans="3:17" ht="15.75" thickBot="1" x14ac:dyDescent="0.3">
      <c r="C25" s="527">
        <v>6260</v>
      </c>
      <c r="D25" s="528">
        <v>45163</v>
      </c>
      <c r="E25" s="529" t="s">
        <v>3130</v>
      </c>
      <c r="F25" s="530" t="s">
        <v>3</v>
      </c>
      <c r="G25" s="473">
        <v>37187.5</v>
      </c>
      <c r="H25" s="144"/>
      <c r="I25" s="491">
        <v>45120</v>
      </c>
      <c r="J25" s="461" t="s">
        <v>2686</v>
      </c>
      <c r="K25" s="461" t="s">
        <v>2687</v>
      </c>
      <c r="L25" s="462" t="s">
        <v>3</v>
      </c>
      <c r="M25" s="463">
        <v>1</v>
      </c>
      <c r="N25" s="482">
        <v>59758.877359999999</v>
      </c>
    </row>
    <row r="26" spans="3:17" ht="15" x14ac:dyDescent="0.25">
      <c r="C26" s="549">
        <v>45183</v>
      </c>
      <c r="D26" s="550">
        <v>45183</v>
      </c>
      <c r="E26" s="417" t="s">
        <v>3671</v>
      </c>
      <c r="F26" s="417" t="s">
        <v>3</v>
      </c>
      <c r="G26" s="551">
        <v>104125</v>
      </c>
      <c r="H26" s="144"/>
      <c r="I26" s="491">
        <v>45120</v>
      </c>
      <c r="J26" s="461" t="s">
        <v>386</v>
      </c>
      <c r="K26" s="461" t="s">
        <v>387</v>
      </c>
      <c r="L26" s="462" t="s">
        <v>3</v>
      </c>
      <c r="M26" s="463">
        <v>1</v>
      </c>
      <c r="N26" s="482">
        <v>26097.44137</v>
      </c>
    </row>
    <row r="27" spans="3:17" ht="15" x14ac:dyDescent="0.25">
      <c r="C27" s="552">
        <v>45191</v>
      </c>
      <c r="D27" s="435">
        <v>45191</v>
      </c>
      <c r="E27" s="415" t="s">
        <v>3672</v>
      </c>
      <c r="F27" s="415" t="s">
        <v>3</v>
      </c>
      <c r="G27" s="553">
        <v>74375</v>
      </c>
      <c r="H27" s="144"/>
      <c r="I27" s="493">
        <v>45136</v>
      </c>
      <c r="J27" s="487" t="s">
        <v>869</v>
      </c>
      <c r="K27" s="488" t="s">
        <v>870</v>
      </c>
      <c r="L27" s="489" t="s">
        <v>3</v>
      </c>
      <c r="M27" s="490">
        <v>2</v>
      </c>
      <c r="N27" s="482">
        <v>48266.400000000001</v>
      </c>
    </row>
    <row r="28" spans="3:17" ht="15" x14ac:dyDescent="0.25">
      <c r="C28" s="552">
        <v>45191</v>
      </c>
      <c r="D28" s="435">
        <v>45191</v>
      </c>
      <c r="E28" s="415" t="s">
        <v>3673</v>
      </c>
      <c r="F28" s="415" t="s">
        <v>3</v>
      </c>
      <c r="G28" s="553">
        <v>59500</v>
      </c>
      <c r="H28" s="144"/>
      <c r="I28" s="493">
        <v>45136</v>
      </c>
      <c r="J28" s="487" t="s">
        <v>295</v>
      </c>
      <c r="K28" s="488" t="s">
        <v>296</v>
      </c>
      <c r="L28" s="489" t="s">
        <v>3</v>
      </c>
      <c r="M28" s="490">
        <v>2</v>
      </c>
      <c r="N28" s="482">
        <v>68377.399999999994</v>
      </c>
    </row>
    <row r="29" spans="3:17" ht="15" x14ac:dyDescent="0.25">
      <c r="C29" s="552">
        <v>45191</v>
      </c>
      <c r="D29" s="435">
        <v>45191</v>
      </c>
      <c r="E29" s="415" t="s">
        <v>3674</v>
      </c>
      <c r="F29" s="415" t="s">
        <v>3</v>
      </c>
      <c r="G29" s="553">
        <v>44625</v>
      </c>
      <c r="H29" s="144"/>
      <c r="I29" s="493">
        <v>45136</v>
      </c>
      <c r="J29" s="487" t="s">
        <v>2688</v>
      </c>
      <c r="K29" s="488" t="s">
        <v>2689</v>
      </c>
      <c r="L29" s="489" t="s">
        <v>3</v>
      </c>
      <c r="M29" s="490">
        <v>1</v>
      </c>
      <c r="N29" s="482">
        <v>40222</v>
      </c>
    </row>
    <row r="30" spans="3:17" ht="15.75" thickBot="1" x14ac:dyDescent="0.3">
      <c r="C30" s="554">
        <v>45191</v>
      </c>
      <c r="D30" s="555">
        <v>45191</v>
      </c>
      <c r="E30" s="538" t="s">
        <v>3675</v>
      </c>
      <c r="F30" s="538" t="s">
        <v>3</v>
      </c>
      <c r="G30" s="556">
        <v>44625</v>
      </c>
      <c r="H30" s="144"/>
      <c r="I30" s="493">
        <v>45136</v>
      </c>
      <c r="J30" s="487" t="s">
        <v>1834</v>
      </c>
      <c r="K30" s="488" t="s">
        <v>516</v>
      </c>
      <c r="L30" s="489" t="s">
        <v>3</v>
      </c>
      <c r="M30" s="490">
        <v>6</v>
      </c>
      <c r="N30" s="482">
        <v>6033.3</v>
      </c>
    </row>
    <row r="31" spans="3:17" ht="15" x14ac:dyDescent="0.25">
      <c r="C31" s="549" t="s">
        <v>4116</v>
      </c>
      <c r="D31" s="550">
        <v>45218</v>
      </c>
      <c r="E31" s="417" t="s">
        <v>4117</v>
      </c>
      <c r="F31" s="417" t="s">
        <v>3</v>
      </c>
      <c r="G31" s="551">
        <v>29750</v>
      </c>
      <c r="H31" s="144"/>
      <c r="I31" s="493">
        <v>45136</v>
      </c>
      <c r="J31" s="487" t="s">
        <v>2012</v>
      </c>
      <c r="K31" s="488" t="s">
        <v>552</v>
      </c>
      <c r="L31" s="489" t="s">
        <v>3</v>
      </c>
      <c r="M31" s="490">
        <v>5</v>
      </c>
      <c r="N31" s="482">
        <v>10055.5</v>
      </c>
    </row>
    <row r="32" spans="3:17" ht="15" x14ac:dyDescent="0.25">
      <c r="C32" s="552">
        <v>381</v>
      </c>
      <c r="D32" s="435">
        <v>45222</v>
      </c>
      <c r="E32" s="415" t="s">
        <v>4118</v>
      </c>
      <c r="F32" s="415" t="s">
        <v>3</v>
      </c>
      <c r="G32" s="553">
        <v>89250</v>
      </c>
      <c r="H32" s="144"/>
      <c r="I32" s="493">
        <v>45136</v>
      </c>
      <c r="J32" s="487" t="s">
        <v>817</v>
      </c>
      <c r="K32" s="488" t="s">
        <v>818</v>
      </c>
      <c r="L32" s="489" t="s">
        <v>3</v>
      </c>
      <c r="M32" s="490">
        <v>4</v>
      </c>
      <c r="N32" s="482">
        <v>24133.200000000001</v>
      </c>
    </row>
    <row r="33" spans="3:14" ht="15" x14ac:dyDescent="0.25">
      <c r="C33" s="552">
        <v>381</v>
      </c>
      <c r="D33" s="435">
        <v>45222</v>
      </c>
      <c r="E33" s="415" t="s">
        <v>4119</v>
      </c>
      <c r="F33" s="415" t="s">
        <v>3</v>
      </c>
      <c r="G33" s="553">
        <v>119000</v>
      </c>
      <c r="H33" s="144"/>
      <c r="I33" s="493">
        <v>45136</v>
      </c>
      <c r="J33" s="487" t="s">
        <v>670</v>
      </c>
      <c r="K33" s="488" t="s">
        <v>671</v>
      </c>
      <c r="L33" s="489" t="s">
        <v>3</v>
      </c>
      <c r="M33" s="490">
        <v>2</v>
      </c>
      <c r="N33" s="482">
        <v>24133.200000000001</v>
      </c>
    </row>
    <row r="34" spans="3:14" ht="15.75" thickBot="1" x14ac:dyDescent="0.3">
      <c r="C34" s="554">
        <v>381</v>
      </c>
      <c r="D34" s="555">
        <v>45222</v>
      </c>
      <c r="E34" s="538" t="s">
        <v>4120</v>
      </c>
      <c r="F34" s="538" t="s">
        <v>3</v>
      </c>
      <c r="G34" s="556">
        <v>119000</v>
      </c>
      <c r="H34" s="144"/>
      <c r="I34" s="493">
        <v>45136</v>
      </c>
      <c r="J34" s="487" t="s">
        <v>2471</v>
      </c>
      <c r="K34" s="488" t="s">
        <v>2472</v>
      </c>
      <c r="L34" s="489" t="s">
        <v>3</v>
      </c>
      <c r="M34" s="490">
        <v>1</v>
      </c>
      <c r="N34" s="482">
        <v>14077.7</v>
      </c>
    </row>
    <row r="35" spans="3:14" ht="15.75" thickBot="1" x14ac:dyDescent="0.3">
      <c r="C35" s="569">
        <v>2191</v>
      </c>
      <c r="D35" s="570">
        <v>45253</v>
      </c>
      <c r="E35" s="416" t="s">
        <v>3185</v>
      </c>
      <c r="F35" s="416" t="s">
        <v>3</v>
      </c>
      <c r="G35" s="571">
        <v>22312.5</v>
      </c>
      <c r="H35" s="144"/>
      <c r="I35" s="494">
        <v>45136</v>
      </c>
      <c r="J35" s="495" t="s">
        <v>2690</v>
      </c>
      <c r="K35" s="496" t="s">
        <v>2691</v>
      </c>
      <c r="L35" s="497" t="s">
        <v>3</v>
      </c>
      <c r="M35" s="498">
        <v>1</v>
      </c>
      <c r="N35" s="473">
        <v>67600.017030000003</v>
      </c>
    </row>
    <row r="36" spans="3:14" ht="15" x14ac:dyDescent="0.25">
      <c r="C36" s="549">
        <v>599</v>
      </c>
      <c r="D36" s="550">
        <v>45261</v>
      </c>
      <c r="E36" s="417" t="s">
        <v>4782</v>
      </c>
      <c r="F36" s="417" t="s">
        <v>3</v>
      </c>
      <c r="G36" s="551">
        <v>148750</v>
      </c>
      <c r="H36" s="144"/>
      <c r="I36" s="512">
        <v>45141</v>
      </c>
      <c r="J36" s="479" t="s">
        <v>3131</v>
      </c>
      <c r="K36" s="479" t="s">
        <v>3132</v>
      </c>
      <c r="L36" s="466" t="s">
        <v>3</v>
      </c>
      <c r="M36" s="480">
        <v>1</v>
      </c>
      <c r="N36" s="468">
        <v>543548.30320000008</v>
      </c>
    </row>
    <row r="37" spans="3:14" ht="15" x14ac:dyDescent="0.25">
      <c r="C37" s="552">
        <v>17</v>
      </c>
      <c r="D37" s="435">
        <v>45262</v>
      </c>
      <c r="E37" s="415" t="s">
        <v>4783</v>
      </c>
      <c r="F37" s="415" t="s">
        <v>3</v>
      </c>
      <c r="G37" s="553">
        <v>74375</v>
      </c>
      <c r="H37" s="144"/>
      <c r="I37" s="491">
        <v>45148</v>
      </c>
      <c r="J37" s="461" t="s">
        <v>1854</v>
      </c>
      <c r="K37" s="461" t="s">
        <v>3133</v>
      </c>
      <c r="L37" s="462" t="s">
        <v>3</v>
      </c>
      <c r="M37" s="463">
        <v>1</v>
      </c>
      <c r="N37" s="482">
        <v>502969.92200000002</v>
      </c>
    </row>
    <row r="38" spans="3:14" ht="15.75" thickBot="1" x14ac:dyDescent="0.3">
      <c r="C38" s="554">
        <v>5</v>
      </c>
      <c r="D38" s="555">
        <v>45287</v>
      </c>
      <c r="E38" s="538" t="s">
        <v>4784</v>
      </c>
      <c r="F38" s="538" t="s">
        <v>3</v>
      </c>
      <c r="G38" s="556">
        <v>595000</v>
      </c>
      <c r="H38" s="144"/>
      <c r="I38" s="491">
        <v>45152</v>
      </c>
      <c r="J38" s="461" t="s">
        <v>3134</v>
      </c>
      <c r="K38" s="461" t="s">
        <v>3135</v>
      </c>
      <c r="L38" s="462" t="s">
        <v>3</v>
      </c>
      <c r="M38" s="463">
        <v>1</v>
      </c>
      <c r="N38" s="482">
        <v>9033.9802000000018</v>
      </c>
    </row>
    <row r="39" spans="3:14" x14ac:dyDescent="0.2">
      <c r="D39" s="143"/>
      <c r="E39" s="168"/>
      <c r="F39" s="145"/>
      <c r="G39" s="146"/>
      <c r="H39" s="144"/>
      <c r="I39" s="510">
        <v>45162</v>
      </c>
      <c r="J39" s="451" t="s">
        <v>1965</v>
      </c>
      <c r="K39" s="451" t="s">
        <v>1966</v>
      </c>
      <c r="L39" s="462" t="s">
        <v>3</v>
      </c>
      <c r="M39" s="509">
        <v>1</v>
      </c>
      <c r="N39" s="482">
        <v>149950.98369999998</v>
      </c>
    </row>
    <row r="40" spans="3:14" x14ac:dyDescent="0.2">
      <c r="D40" s="143"/>
      <c r="E40" s="168"/>
      <c r="F40" s="145"/>
      <c r="G40" s="146"/>
      <c r="H40" s="144"/>
      <c r="I40" s="510">
        <v>45162</v>
      </c>
      <c r="J40" s="451" t="s">
        <v>3136</v>
      </c>
      <c r="K40" s="451" t="s">
        <v>3137</v>
      </c>
      <c r="L40" s="462" t="s">
        <v>3</v>
      </c>
      <c r="M40" s="509">
        <v>1</v>
      </c>
      <c r="N40" s="482">
        <v>22903.834799999997</v>
      </c>
    </row>
    <row r="41" spans="3:14" ht="13.5" thickBot="1" x14ac:dyDescent="0.25">
      <c r="D41" s="143"/>
      <c r="E41" s="168"/>
      <c r="F41" s="145"/>
      <c r="G41" s="146"/>
      <c r="H41" s="144"/>
      <c r="I41" s="531">
        <v>45162</v>
      </c>
      <c r="J41" s="501" t="s">
        <v>3138</v>
      </c>
      <c r="K41" s="501" t="s">
        <v>3139</v>
      </c>
      <c r="L41" s="471" t="s">
        <v>3</v>
      </c>
      <c r="M41" s="532">
        <v>1</v>
      </c>
      <c r="N41" s="473">
        <v>15067.768099999999</v>
      </c>
    </row>
    <row r="42" spans="3:14" ht="15" x14ac:dyDescent="0.25">
      <c r="D42" s="143"/>
      <c r="E42" s="168"/>
      <c r="F42" s="145"/>
      <c r="G42" s="146"/>
      <c r="H42" s="144"/>
      <c r="I42" s="548">
        <v>45186</v>
      </c>
      <c r="J42" s="417" t="s">
        <v>2682</v>
      </c>
      <c r="K42" s="417" t="s">
        <v>2683</v>
      </c>
      <c r="L42" s="417" t="s">
        <v>3</v>
      </c>
      <c r="M42" s="558">
        <v>1</v>
      </c>
      <c r="N42" s="468">
        <v>25402.74555</v>
      </c>
    </row>
    <row r="43" spans="3:14" ht="15" x14ac:dyDescent="0.25">
      <c r="D43" s="143"/>
      <c r="E43" s="168"/>
      <c r="F43" s="145"/>
      <c r="G43" s="146"/>
      <c r="H43" s="144"/>
      <c r="I43" s="536">
        <v>45192</v>
      </c>
      <c r="J43" s="415" t="s">
        <v>817</v>
      </c>
      <c r="K43" s="415" t="s">
        <v>818</v>
      </c>
      <c r="L43" s="415" t="s">
        <v>3</v>
      </c>
      <c r="M43" s="557">
        <v>3</v>
      </c>
      <c r="N43" s="482">
        <v>13923</v>
      </c>
    </row>
    <row r="44" spans="3:14" ht="15" x14ac:dyDescent="0.25">
      <c r="D44" s="143"/>
      <c r="E44" s="168"/>
      <c r="F44" s="145"/>
      <c r="G44" s="146"/>
      <c r="H44" s="144"/>
      <c r="I44" s="536">
        <v>45192</v>
      </c>
      <c r="J44" s="415" t="s">
        <v>1830</v>
      </c>
      <c r="K44" s="415" t="s">
        <v>1831</v>
      </c>
      <c r="L44" s="415" t="s">
        <v>3</v>
      </c>
      <c r="M44" s="557">
        <v>1</v>
      </c>
      <c r="N44" s="482">
        <v>23205</v>
      </c>
    </row>
    <row r="45" spans="3:14" ht="15" x14ac:dyDescent="0.25">
      <c r="D45" s="143"/>
      <c r="E45" s="168"/>
      <c r="F45" s="145"/>
      <c r="G45" s="146"/>
      <c r="H45" s="144"/>
      <c r="I45" s="536">
        <v>45192</v>
      </c>
      <c r="J45" s="415" t="s">
        <v>505</v>
      </c>
      <c r="K45" s="415" t="s">
        <v>506</v>
      </c>
      <c r="L45" s="415" t="s">
        <v>3</v>
      </c>
      <c r="M45" s="557">
        <v>2</v>
      </c>
      <c r="N45" s="482">
        <v>3094</v>
      </c>
    </row>
    <row r="46" spans="3:14" ht="15" x14ac:dyDescent="0.25">
      <c r="D46" s="271"/>
      <c r="E46" s="168"/>
      <c r="F46" s="145"/>
      <c r="G46" s="172"/>
      <c r="H46" s="144"/>
      <c r="I46" s="536">
        <v>45192</v>
      </c>
      <c r="J46" s="415" t="s">
        <v>694</v>
      </c>
      <c r="K46" s="415" t="s">
        <v>819</v>
      </c>
      <c r="L46" s="415" t="s">
        <v>3</v>
      </c>
      <c r="M46" s="557">
        <v>5</v>
      </c>
      <c r="N46" s="482">
        <v>7735</v>
      </c>
    </row>
    <row r="47" spans="3:14" ht="15" x14ac:dyDescent="0.25">
      <c r="D47" s="143"/>
      <c r="E47" s="168"/>
      <c r="F47" s="145"/>
      <c r="G47" s="146"/>
      <c r="H47" s="144"/>
      <c r="I47" s="536">
        <v>45192</v>
      </c>
      <c r="J47" s="415" t="s">
        <v>3161</v>
      </c>
      <c r="K47" s="415" t="s">
        <v>3162</v>
      </c>
      <c r="L47" s="415" t="s">
        <v>3</v>
      </c>
      <c r="M47" s="557">
        <v>2</v>
      </c>
      <c r="N47" s="482">
        <v>15470</v>
      </c>
    </row>
    <row r="48" spans="3:14" ht="15" x14ac:dyDescent="0.25">
      <c r="D48" s="143"/>
      <c r="E48" s="168"/>
      <c r="F48" s="145"/>
      <c r="G48" s="146"/>
      <c r="H48" s="144"/>
      <c r="I48" s="536">
        <v>45192</v>
      </c>
      <c r="J48" s="415" t="s">
        <v>2008</v>
      </c>
      <c r="K48" s="415" t="s">
        <v>2009</v>
      </c>
      <c r="L48" s="415" t="s">
        <v>3</v>
      </c>
      <c r="M48" s="557">
        <v>2</v>
      </c>
      <c r="N48" s="482">
        <v>40222</v>
      </c>
    </row>
    <row r="49" spans="4:14" ht="15" x14ac:dyDescent="0.25">
      <c r="D49" s="143"/>
      <c r="E49" s="168"/>
      <c r="F49" s="145"/>
      <c r="G49" s="146"/>
      <c r="H49" s="144"/>
      <c r="I49" s="536">
        <v>45192</v>
      </c>
      <c r="J49" s="415" t="s">
        <v>3676</v>
      </c>
      <c r="K49" s="415" t="s">
        <v>3677</v>
      </c>
      <c r="L49" s="415" t="s">
        <v>3</v>
      </c>
      <c r="M49" s="557">
        <v>1</v>
      </c>
      <c r="N49" s="482">
        <v>232050</v>
      </c>
    </row>
    <row r="50" spans="4:14" ht="15" x14ac:dyDescent="0.25">
      <c r="D50" s="143"/>
      <c r="E50" s="168"/>
      <c r="F50" s="145"/>
      <c r="G50" s="146"/>
      <c r="H50" s="144"/>
      <c r="I50" s="536">
        <v>45192</v>
      </c>
      <c r="J50" s="415" t="s">
        <v>297</v>
      </c>
      <c r="K50" s="415" t="s">
        <v>298</v>
      </c>
      <c r="L50" s="415" t="s">
        <v>3</v>
      </c>
      <c r="M50" s="557">
        <v>1</v>
      </c>
      <c r="N50" s="482">
        <v>15470</v>
      </c>
    </row>
    <row r="51" spans="4:14" ht="15.75" thickBot="1" x14ac:dyDescent="0.3">
      <c r="D51" s="143"/>
      <c r="E51" s="168"/>
      <c r="F51" s="145"/>
      <c r="G51" s="146"/>
      <c r="H51" s="144"/>
      <c r="I51" s="537">
        <v>45192</v>
      </c>
      <c r="J51" s="538" t="s">
        <v>1220</v>
      </c>
      <c r="K51" s="538" t="s">
        <v>296</v>
      </c>
      <c r="L51" s="538" t="s">
        <v>3</v>
      </c>
      <c r="M51" s="559">
        <v>1</v>
      </c>
      <c r="N51" s="473">
        <v>26299</v>
      </c>
    </row>
    <row r="52" spans="4:14" ht="15" x14ac:dyDescent="0.25">
      <c r="D52" s="143"/>
      <c r="E52" s="168"/>
      <c r="F52" s="145"/>
      <c r="G52" s="146"/>
      <c r="H52" s="144"/>
      <c r="I52" s="548">
        <v>45205</v>
      </c>
      <c r="J52" s="417" t="s">
        <v>4121</v>
      </c>
      <c r="K52" s="417" t="s">
        <v>4122</v>
      </c>
      <c r="L52" s="417" t="s">
        <v>3</v>
      </c>
      <c r="M52" s="558">
        <v>1</v>
      </c>
      <c r="N52" s="468">
        <v>32469.487959999999</v>
      </c>
    </row>
    <row r="53" spans="4:14" ht="15" x14ac:dyDescent="0.25">
      <c r="D53" s="143"/>
      <c r="E53" s="168"/>
      <c r="F53" s="145"/>
      <c r="G53" s="146"/>
      <c r="H53" s="144"/>
      <c r="I53" s="536">
        <v>45205</v>
      </c>
      <c r="J53" s="415" t="s">
        <v>4121</v>
      </c>
      <c r="K53" s="415" t="s">
        <v>4122</v>
      </c>
      <c r="L53" s="415" t="s">
        <v>3</v>
      </c>
      <c r="M53" s="557">
        <v>1</v>
      </c>
      <c r="N53" s="482">
        <v>32469.487959999999</v>
      </c>
    </row>
    <row r="54" spans="4:14" ht="15" x14ac:dyDescent="0.25">
      <c r="I54" s="536">
        <v>45222</v>
      </c>
      <c r="J54" s="415" t="s">
        <v>612</v>
      </c>
      <c r="K54" s="415" t="s">
        <v>613</v>
      </c>
      <c r="L54" s="415" t="s">
        <v>3</v>
      </c>
      <c r="M54" s="557">
        <v>1</v>
      </c>
      <c r="N54" s="482">
        <v>788.69153999999992</v>
      </c>
    </row>
    <row r="55" spans="4:14" ht="15" x14ac:dyDescent="0.25">
      <c r="I55" s="536">
        <v>45222</v>
      </c>
      <c r="J55" s="415" t="s">
        <v>991</v>
      </c>
      <c r="K55" s="415" t="s">
        <v>992</v>
      </c>
      <c r="L55" s="415" t="s">
        <v>3</v>
      </c>
      <c r="M55" s="557">
        <v>2</v>
      </c>
      <c r="N55" s="482">
        <v>183.4742</v>
      </c>
    </row>
    <row r="56" spans="4:14" ht="15" x14ac:dyDescent="0.25">
      <c r="I56" s="536">
        <v>45222</v>
      </c>
      <c r="J56" s="415" t="s">
        <v>828</v>
      </c>
      <c r="K56" s="415" t="s">
        <v>829</v>
      </c>
      <c r="L56" s="415" t="s">
        <v>3</v>
      </c>
      <c r="M56" s="557">
        <v>1</v>
      </c>
      <c r="N56" s="482">
        <v>223.32492000000005</v>
      </c>
    </row>
    <row r="57" spans="4:14" ht="15" x14ac:dyDescent="0.25">
      <c r="I57" s="536">
        <v>45222</v>
      </c>
      <c r="J57" s="415" t="s">
        <v>4123</v>
      </c>
      <c r="K57" s="415" t="s">
        <v>4124</v>
      </c>
      <c r="L57" s="415" t="s">
        <v>3</v>
      </c>
      <c r="M57" s="557">
        <v>1</v>
      </c>
      <c r="N57" s="482">
        <v>23332.998780000002</v>
      </c>
    </row>
    <row r="58" spans="4:14" x14ac:dyDescent="0.2">
      <c r="I58" s="535">
        <v>45223</v>
      </c>
      <c r="J58" s="451" t="s">
        <v>3890</v>
      </c>
      <c r="K58" s="451" t="s">
        <v>3891</v>
      </c>
      <c r="L58" s="462" t="s">
        <v>3</v>
      </c>
      <c r="M58" s="560">
        <v>1</v>
      </c>
      <c r="N58" s="482">
        <v>301665</v>
      </c>
    </row>
    <row r="59" spans="4:14" ht="13.5" thickBot="1" x14ac:dyDescent="0.25">
      <c r="I59" s="572">
        <v>45223</v>
      </c>
      <c r="J59" s="501" t="s">
        <v>4125</v>
      </c>
      <c r="K59" s="501" t="s">
        <v>4126</v>
      </c>
      <c r="L59" s="471" t="s">
        <v>3</v>
      </c>
      <c r="M59" s="573">
        <v>2</v>
      </c>
      <c r="N59" s="473">
        <v>340340</v>
      </c>
    </row>
    <row r="60" spans="4:14" ht="15.75" thickBot="1" x14ac:dyDescent="0.3">
      <c r="I60" s="576">
        <v>45253</v>
      </c>
      <c r="J60" s="416" t="s">
        <v>4510</v>
      </c>
      <c r="K60" s="416" t="s">
        <v>4511</v>
      </c>
      <c r="L60" s="416" t="s">
        <v>3</v>
      </c>
      <c r="M60" s="578">
        <v>1</v>
      </c>
      <c r="N60" s="459">
        <v>110712.29260000002</v>
      </c>
    </row>
    <row r="61" spans="4:14" ht="15" x14ac:dyDescent="0.25">
      <c r="I61" s="548">
        <v>45261</v>
      </c>
      <c r="J61" s="417" t="s">
        <v>4785</v>
      </c>
      <c r="K61" s="417" t="s">
        <v>4786</v>
      </c>
      <c r="L61" s="417" t="s">
        <v>3</v>
      </c>
      <c r="M61" s="558">
        <v>4</v>
      </c>
      <c r="N61" s="468">
        <v>36050.174160000002</v>
      </c>
    </row>
    <row r="62" spans="4:14" ht="15" x14ac:dyDescent="0.25">
      <c r="I62" s="536">
        <v>45264</v>
      </c>
      <c r="J62" s="415" t="s">
        <v>231</v>
      </c>
      <c r="K62" s="415" t="s">
        <v>232</v>
      </c>
      <c r="L62" s="415" t="s">
        <v>3</v>
      </c>
      <c r="M62" s="557">
        <v>5.5</v>
      </c>
      <c r="N62" s="482">
        <v>139881.69695499999</v>
      </c>
    </row>
    <row r="63" spans="4:14" ht="15" x14ac:dyDescent="0.25">
      <c r="I63" s="536">
        <v>45264</v>
      </c>
      <c r="J63" s="415" t="s">
        <v>229</v>
      </c>
      <c r="K63" s="415" t="s">
        <v>3250</v>
      </c>
      <c r="L63" s="415" t="s">
        <v>3</v>
      </c>
      <c r="M63" s="557">
        <v>1</v>
      </c>
      <c r="N63" s="482">
        <v>27317.35916</v>
      </c>
    </row>
    <row r="64" spans="4:14" ht="15" x14ac:dyDescent="0.25">
      <c r="I64" s="536">
        <v>45264</v>
      </c>
      <c r="J64" s="415" t="s">
        <v>386</v>
      </c>
      <c r="K64" s="415" t="s">
        <v>4203</v>
      </c>
      <c r="L64" s="415" t="s">
        <v>3</v>
      </c>
      <c r="M64" s="557">
        <v>2</v>
      </c>
      <c r="N64" s="482">
        <v>52590.388760000009</v>
      </c>
    </row>
    <row r="65" spans="9:14" ht="15" x14ac:dyDescent="0.25">
      <c r="I65" s="536">
        <v>45264</v>
      </c>
      <c r="J65" s="415" t="s">
        <v>2684</v>
      </c>
      <c r="K65" s="415" t="s">
        <v>2685</v>
      </c>
      <c r="L65" s="415" t="s">
        <v>3</v>
      </c>
      <c r="M65" s="557">
        <v>1</v>
      </c>
      <c r="N65" s="482">
        <v>17287.616710000002</v>
      </c>
    </row>
    <row r="66" spans="9:14" ht="15.75" thickBot="1" x14ac:dyDescent="0.3">
      <c r="I66" s="537">
        <v>45264</v>
      </c>
      <c r="J66" s="538" t="s">
        <v>4787</v>
      </c>
      <c r="K66" s="538" t="s">
        <v>4788</v>
      </c>
      <c r="L66" s="538" t="s">
        <v>3</v>
      </c>
      <c r="M66" s="559">
        <v>1</v>
      </c>
      <c r="N66" s="473">
        <v>19886.2209</v>
      </c>
    </row>
  </sheetData>
  <mergeCells count="2">
    <mergeCell ref="I4:N5"/>
    <mergeCell ref="C4:G5"/>
  </mergeCells>
  <hyperlinks>
    <hyperlink ref="A1" location="GENERAL!A1" display="GENERAL" xr:uid="{00000000-0004-0000-0700-000000000000}"/>
    <hyperlink ref="A2" location="'PARETO '!A1" display="PARETO" xr:uid="{00000000-0004-0000-0700-000001000000}"/>
    <hyperlink ref="A3" location="'COSTO POR MES'!A1" display="COSTO POR MES" xr:uid="{00000000-0004-0000-0700-000002000000}"/>
  </hyperlinks>
  <pageMargins left="0.39370078740157483" right="0.23622047244094491" top="0.74803149606299213" bottom="0.74803149606299213" header="0.31496062992125984" footer="0.31496062992125984"/>
  <pageSetup paperSize="8" scale="50" orientation="portrait" horizontalDpi="360" verticalDpi="360" r:id="rId1"/>
  <colBreaks count="1" manualBreakCount="1">
    <brk id="8" max="6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22</vt:i4>
      </vt:variant>
    </vt:vector>
  </HeadingPairs>
  <TitlesOfParts>
    <vt:vector size="46" baseType="lpstr">
      <vt:lpstr>GENERAL</vt:lpstr>
      <vt:lpstr>CONTRATO 240-2022</vt:lpstr>
      <vt:lpstr>CONTRATO 231-2023</vt:lpstr>
      <vt:lpstr>COSTO POR MES</vt:lpstr>
      <vt:lpstr>PARETO </vt:lpstr>
      <vt:lpstr>ANALISIS COSTOS</vt:lpstr>
      <vt:lpstr>ANALISIS COMPACTADORES</vt:lpstr>
      <vt:lpstr>HHD33C</vt:lpstr>
      <vt:lpstr>OSA 368</vt:lpstr>
      <vt:lpstr>OSU 000</vt:lpstr>
      <vt:lpstr>OSU 001</vt:lpstr>
      <vt:lpstr>OSU 017</vt:lpstr>
      <vt:lpstr>OSU 018</vt:lpstr>
      <vt:lpstr>OSU 022</vt:lpstr>
      <vt:lpstr>OSU 026</vt:lpstr>
      <vt:lpstr>OSU 027</vt:lpstr>
      <vt:lpstr>OSU 040</vt:lpstr>
      <vt:lpstr>OSU 087</vt:lpstr>
      <vt:lpstr>OSU 089</vt:lpstr>
      <vt:lpstr>OSU 103</vt:lpstr>
      <vt:lpstr>OSU 119</vt:lpstr>
      <vt:lpstr>SRS 399</vt:lpstr>
      <vt:lpstr>PTAR-PTAP</vt:lpstr>
      <vt:lpstr>MENORES</vt:lpstr>
      <vt:lpstr>'ANALISIS COMPACTADORES'!Área_de_impresión</vt:lpstr>
      <vt:lpstr>'CONTRATO 231-2023'!Área_de_impresión</vt:lpstr>
      <vt:lpstr>'CONTRATO 240-2022'!Área_de_impresión</vt:lpstr>
      <vt:lpstr>'COSTO POR MES'!Área_de_impresión</vt:lpstr>
      <vt:lpstr>GENERAL!Área_de_impresión</vt:lpstr>
      <vt:lpstr>HHD33C!Área_de_impresión</vt:lpstr>
      <vt:lpstr>MENORES!Área_de_impresión</vt:lpstr>
      <vt:lpstr>'OSA 368'!Área_de_impresión</vt:lpstr>
      <vt:lpstr>'OSU 000'!Área_de_impresión</vt:lpstr>
      <vt:lpstr>'OSU 001'!Área_de_impresión</vt:lpstr>
      <vt:lpstr>'OSU 018'!Área_de_impresión</vt:lpstr>
      <vt:lpstr>'OSU 022'!Área_de_impresión</vt:lpstr>
      <vt:lpstr>'OSU 026'!Área_de_impresión</vt:lpstr>
      <vt:lpstr>'OSU 027'!Área_de_impresión</vt:lpstr>
      <vt:lpstr>'OSU 040'!Área_de_impresión</vt:lpstr>
      <vt:lpstr>'OSU 087'!Área_de_impresión</vt:lpstr>
      <vt:lpstr>'OSU 089'!Área_de_impresión</vt:lpstr>
      <vt:lpstr>'OSU 103'!Área_de_impresión</vt:lpstr>
      <vt:lpstr>'OSU 119'!Área_de_impresión</vt:lpstr>
      <vt:lpstr>'PARETO '!Área_de_impresión</vt:lpstr>
      <vt:lpstr>'PTAR-PTAP'!Área_de_impresión</vt:lpstr>
      <vt:lpstr>'SRS 399'!Área_de_impresión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dc:creator>
  <cp:lastModifiedBy>Andrés Felipe Poveda Bohórquez</cp:lastModifiedBy>
  <cp:lastPrinted>2023-03-16T20:28:59Z</cp:lastPrinted>
  <dcterms:created xsi:type="dcterms:W3CDTF">2022-10-31T13:13:35Z</dcterms:created>
  <dcterms:modified xsi:type="dcterms:W3CDTF">2024-02-12T23:17:34Z</dcterms:modified>
</cp:coreProperties>
</file>